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20" yWindow="-45" windowWidth="19320" windowHeight="11955" tabRatio="924" firstSheet="4" activeTab="8"/>
  </bookViews>
  <sheets>
    <sheet name="Súhrnná tab." sheetId="1" r:id="rId1"/>
    <sheet name="Sadzby ECB" sheetId="8" r:id="rId2"/>
    <sheet name="Sadzby úvery, vklady" sheetId="7" r:id="rId3"/>
    <sheet name="Menové agregáty" sheetId="15" r:id="rId4"/>
    <sheet name="Vklady" sheetId="14" r:id="rId5"/>
    <sheet name="Úvery" sheetId="13" r:id="rId6"/>
    <sheet name="HICP" sheetId="3" r:id="rId7"/>
    <sheet name="CPI" sheetId="5" r:id="rId8"/>
    <sheet name="PPI" sheetId="10" r:id="rId9"/>
    <sheet name="ULC, Cop, LP" sheetId="9" r:id="rId10"/>
    <sheet name="Priemyselná a staveb. produkcia" sheetId="37" r:id="rId11"/>
    <sheet name="Tržby" sheetId="33" r:id="rId12"/>
    <sheet name="Mzdy" sheetId="36" r:id="rId13"/>
    <sheet name="Konjunkturálne prieskumy" sheetId="34" r:id="rId14"/>
    <sheet name="Zam., nezam." sheetId="6" r:id="rId15"/>
    <sheet name="HDP spotreba" sheetId="19" r:id="rId16"/>
    <sheet name="HDP produkcia" sheetId="20" r:id="rId17"/>
    <sheet name="ŠR" sheetId="29" r:id="rId18"/>
    <sheet name="PB" sheetId="25" r:id="rId19"/>
    <sheet name="Medzinárodná ekonomika" sheetId="38" r:id="rId20"/>
  </sheets>
  <externalReferences>
    <externalReference r:id="rId21"/>
    <externalReference r:id="rId22"/>
  </externalReferences>
  <definedNames>
    <definedName name="domacnosti_vklady">[1]HH!$A:$IV</definedName>
    <definedName name="podniky_vklady">[1]NFI!$A:$IV</definedName>
    <definedName name="_xlnm.Print_Area" localSheetId="7">CPI!$A$1:$N$207</definedName>
    <definedName name="_xlnm.Print_Area" localSheetId="16">'HDP produkcia'!$A$1:$M$188</definedName>
    <definedName name="_xlnm.Print_Area" localSheetId="15">'HDP spotreba'!$A$1:$L$254</definedName>
    <definedName name="_xlnm.Print_Area" localSheetId="6">HICP!$A$1:$N$315</definedName>
    <definedName name="_xlnm.Print_Area" localSheetId="13">'Konjunkturálne prieskumy'!$A$1:$L$298</definedName>
    <definedName name="_xlnm.Print_Area" localSheetId="19">'Medzinárodná ekonomika'!$A$1:$I$849</definedName>
    <definedName name="_xlnm.Print_Area" localSheetId="3">'Menové agregáty'!$A$1:$N$230</definedName>
    <definedName name="_xlnm.Print_Area" localSheetId="12">Mzdy!$A$1:$S$208</definedName>
    <definedName name="_xlnm.Print_Area" localSheetId="18">PB!$A$1:$O$199</definedName>
    <definedName name="_xlnm.Print_Area" localSheetId="8">PPI!$A$1:$O$204</definedName>
    <definedName name="_xlnm.Print_Area" localSheetId="10">'Priemyselná a staveb. produkcia'!$A$1:$L$246</definedName>
    <definedName name="_xlnm.Print_Area" localSheetId="1">'Sadzby ECB'!$A$1:$I$57</definedName>
    <definedName name="_xlnm.Print_Area" localSheetId="2">'Sadzby úvery, vklady'!$A$1:$R$314</definedName>
    <definedName name="_xlnm.Print_Area" localSheetId="0">'Súhrnná tab.'!$A$1:$R$95</definedName>
    <definedName name="_xlnm.Print_Area" localSheetId="17">ŠR!$A$1:$P$253</definedName>
    <definedName name="_xlnm.Print_Area" localSheetId="11">Tržby!$A$1:$R$301</definedName>
    <definedName name="_xlnm.Print_Area" localSheetId="9">'ULC, Cop, LP'!$A$1:$M$187</definedName>
    <definedName name="_xlnm.Print_Area" localSheetId="5">Úvery!$A$1:$N$353</definedName>
    <definedName name="_xlnm.Print_Area" localSheetId="4">Vklady!$A$1:$N$422</definedName>
    <definedName name="_xlnm.Print_Area" localSheetId="14">'Zam., nezam.'!$A$1:$P$220</definedName>
    <definedName name="výstup">[2]vystup!$B$2:$GY$308</definedName>
  </definedNames>
  <calcPr calcId="144525"/>
</workbook>
</file>

<file path=xl/calcChain.xml><?xml version="1.0" encoding="utf-8"?>
<calcChain xmlns="http://schemas.openxmlformats.org/spreadsheetml/2006/main">
  <c r="G36" i="1" l="1"/>
  <c r="H36" i="1"/>
  <c r="G15" i="1"/>
  <c r="H15" i="1"/>
  <c r="H89" i="1"/>
  <c r="I90" i="1" l="1"/>
  <c r="D88" i="1"/>
  <c r="D89" i="1"/>
  <c r="C88" i="1"/>
  <c r="C89" i="1"/>
  <c r="M90" i="1" l="1"/>
  <c r="G89" i="1" l="1"/>
  <c r="B250" i="29" l="1"/>
  <c r="C250" i="29"/>
  <c r="D250" i="29"/>
  <c r="E250" i="29"/>
  <c r="F250" i="29"/>
  <c r="G250" i="29"/>
  <c r="H250" i="29"/>
  <c r="I250" i="29"/>
  <c r="K250" i="29"/>
  <c r="L250" i="29"/>
  <c r="N250" i="29"/>
  <c r="O250" i="29"/>
  <c r="P250" i="29"/>
  <c r="J130" i="29"/>
  <c r="J250" i="29" s="1"/>
  <c r="K36" i="1" l="1"/>
  <c r="L36" i="1"/>
  <c r="L15" i="1"/>
  <c r="K15" i="1"/>
  <c r="Q9" i="1"/>
  <c r="Q10" i="1"/>
  <c r="P9" i="1"/>
  <c r="P10" i="1"/>
  <c r="F89" i="1" l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K89" i="1" l="1"/>
  <c r="L89" i="1"/>
  <c r="B196" i="25"/>
  <c r="C196" i="25"/>
  <c r="D196" i="25"/>
  <c r="E196" i="25"/>
  <c r="C36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B36" i="25"/>
  <c r="C15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B15" i="25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H88" i="1"/>
  <c r="G88" i="1"/>
  <c r="F88" i="1"/>
  <c r="M88" i="1"/>
  <c r="M89" i="1"/>
  <c r="M15" i="1"/>
  <c r="C35" i="25"/>
  <c r="D35" i="25"/>
  <c r="Q35" i="1" s="1"/>
  <c r="E35" i="25"/>
  <c r="F35" i="25"/>
  <c r="G35" i="25"/>
  <c r="H35" i="25"/>
  <c r="I35" i="25"/>
  <c r="J35" i="25"/>
  <c r="P35" i="1" s="1"/>
  <c r="K35" i="25"/>
  <c r="L35" i="25"/>
  <c r="M35" i="25"/>
  <c r="N35" i="25"/>
  <c r="O35" i="25"/>
  <c r="B35" i="25"/>
  <c r="B195" i="25"/>
  <c r="C195" i="25"/>
  <c r="D195" i="25"/>
  <c r="E195" i="25"/>
  <c r="E249" i="29"/>
  <c r="C249" i="29"/>
  <c r="J128" i="29"/>
  <c r="J248" i="29" s="1"/>
  <c r="J129" i="29"/>
  <c r="J249" i="29" s="1"/>
  <c r="B248" i="29"/>
  <c r="C248" i="29"/>
  <c r="D248" i="29"/>
  <c r="E248" i="29"/>
  <c r="F248" i="29"/>
  <c r="G248" i="29"/>
  <c r="H248" i="29"/>
  <c r="I248" i="29"/>
  <c r="K248" i="29"/>
  <c r="L248" i="29"/>
  <c r="M248" i="29"/>
  <c r="N248" i="29"/>
  <c r="O248" i="29"/>
  <c r="P248" i="29"/>
  <c r="B249" i="29"/>
  <c r="D249" i="29"/>
  <c r="F249" i="29"/>
  <c r="G249" i="29"/>
  <c r="H249" i="29"/>
  <c r="I249" i="29"/>
  <c r="K249" i="29"/>
  <c r="L249" i="29"/>
  <c r="M249" i="29"/>
  <c r="N249" i="29"/>
  <c r="O249" i="29"/>
  <c r="P249" i="29"/>
  <c r="I36" i="1"/>
  <c r="I15" i="1"/>
  <c r="I89" i="1"/>
  <c r="K88" i="1"/>
  <c r="L88" i="1"/>
  <c r="B35" i="1"/>
  <c r="H87" i="1"/>
  <c r="B194" i="25"/>
  <c r="C194" i="25"/>
  <c r="D194" i="25"/>
  <c r="E194" i="25"/>
  <c r="E193" i="25"/>
  <c r="D193" i="25"/>
  <c r="C193" i="25"/>
  <c r="B193" i="25"/>
  <c r="E192" i="25"/>
  <c r="D192" i="25"/>
  <c r="C192" i="25"/>
  <c r="B192" i="25"/>
  <c r="E191" i="25"/>
  <c r="D191" i="25"/>
  <c r="C191" i="25"/>
  <c r="B191" i="25"/>
  <c r="E190" i="25"/>
  <c r="D190" i="25"/>
  <c r="C190" i="25"/>
  <c r="B190" i="25"/>
  <c r="E189" i="25"/>
  <c r="D189" i="25"/>
  <c r="C189" i="25"/>
  <c r="B189" i="25"/>
  <c r="E188" i="25"/>
  <c r="D188" i="25"/>
  <c r="C188" i="25"/>
  <c r="B188" i="25"/>
  <c r="E187" i="25"/>
  <c r="D187" i="25"/>
  <c r="C187" i="25"/>
  <c r="B187" i="25"/>
  <c r="E186" i="25"/>
  <c r="D186" i="25"/>
  <c r="C186" i="25"/>
  <c r="B186" i="25"/>
  <c r="E185" i="25"/>
  <c r="D185" i="25"/>
  <c r="C185" i="25"/>
  <c r="B185" i="25"/>
  <c r="E184" i="25"/>
  <c r="D184" i="25"/>
  <c r="C184" i="25"/>
  <c r="B184" i="25"/>
  <c r="E183" i="25"/>
  <c r="D183" i="25"/>
  <c r="C183" i="25"/>
  <c r="B183" i="25"/>
  <c r="E182" i="25"/>
  <c r="D182" i="25"/>
  <c r="C182" i="25"/>
  <c r="B182" i="25"/>
  <c r="E181" i="25"/>
  <c r="D181" i="25"/>
  <c r="C181" i="25"/>
  <c r="B181" i="25"/>
  <c r="E180" i="25"/>
  <c r="D180" i="25"/>
  <c r="C180" i="25"/>
  <c r="B180" i="25"/>
  <c r="E179" i="25"/>
  <c r="D179" i="25"/>
  <c r="C179" i="25"/>
  <c r="B179" i="25"/>
  <c r="E178" i="25"/>
  <c r="D178" i="25"/>
  <c r="C178" i="25"/>
  <c r="B178" i="25"/>
  <c r="E177" i="25"/>
  <c r="D177" i="25"/>
  <c r="C177" i="25"/>
  <c r="B177" i="25"/>
  <c r="E176" i="25"/>
  <c r="D176" i="25"/>
  <c r="C176" i="25"/>
  <c r="B176" i="25"/>
  <c r="E175" i="25"/>
  <c r="D175" i="25"/>
  <c r="C175" i="25"/>
  <c r="B175" i="25"/>
  <c r="E174" i="25"/>
  <c r="D174" i="25"/>
  <c r="C174" i="25"/>
  <c r="B174" i="25"/>
  <c r="E173" i="25"/>
  <c r="D173" i="25"/>
  <c r="C173" i="25"/>
  <c r="B173" i="25"/>
  <c r="E172" i="25"/>
  <c r="D172" i="25"/>
  <c r="C172" i="25"/>
  <c r="B172" i="25"/>
  <c r="E171" i="25"/>
  <c r="D171" i="25"/>
  <c r="C171" i="25"/>
  <c r="B171" i="25"/>
  <c r="E170" i="25"/>
  <c r="D170" i="25"/>
  <c r="C170" i="25"/>
  <c r="B170" i="25"/>
  <c r="E169" i="25"/>
  <c r="D169" i="25"/>
  <c r="C169" i="25"/>
  <c r="B169" i="25"/>
  <c r="E168" i="25"/>
  <c r="D168" i="25"/>
  <c r="C168" i="25"/>
  <c r="B168" i="25"/>
  <c r="E167" i="25"/>
  <c r="D167" i="25"/>
  <c r="C167" i="25"/>
  <c r="B167" i="25"/>
  <c r="E166" i="25"/>
  <c r="D166" i="25"/>
  <c r="C166" i="25"/>
  <c r="B166" i="25"/>
  <c r="E165" i="25"/>
  <c r="D165" i="25"/>
  <c r="C165" i="25"/>
  <c r="B165" i="25"/>
  <c r="E164" i="25"/>
  <c r="D164" i="25"/>
  <c r="C164" i="25"/>
  <c r="B164" i="25"/>
  <c r="E163" i="25"/>
  <c r="D163" i="25"/>
  <c r="C163" i="25"/>
  <c r="B163" i="25"/>
  <c r="E162" i="25"/>
  <c r="D162" i="25"/>
  <c r="C162" i="25"/>
  <c r="B162" i="25"/>
  <c r="E161" i="25"/>
  <c r="D161" i="25"/>
  <c r="C161" i="25"/>
  <c r="B161" i="25"/>
  <c r="E160" i="25"/>
  <c r="D160" i="25"/>
  <c r="C160" i="25"/>
  <c r="B160" i="25"/>
  <c r="E159" i="25"/>
  <c r="D159" i="25"/>
  <c r="C159" i="25"/>
  <c r="B159" i="25"/>
  <c r="E158" i="25"/>
  <c r="D158" i="25"/>
  <c r="C158" i="25"/>
  <c r="B158" i="25"/>
  <c r="E157" i="25"/>
  <c r="D157" i="25"/>
  <c r="C157" i="25"/>
  <c r="B157" i="25"/>
  <c r="E156" i="25"/>
  <c r="D156" i="25"/>
  <c r="C156" i="25"/>
  <c r="B156" i="25"/>
  <c r="E155" i="25"/>
  <c r="D155" i="25"/>
  <c r="C155" i="25"/>
  <c r="B155" i="25"/>
  <c r="E154" i="25"/>
  <c r="D154" i="25"/>
  <c r="C154" i="25"/>
  <c r="B154" i="25"/>
  <c r="E153" i="25"/>
  <c r="D153" i="25"/>
  <c r="C153" i="25"/>
  <c r="B153" i="25"/>
  <c r="E152" i="25"/>
  <c r="D152" i="25"/>
  <c r="C152" i="25"/>
  <c r="B152" i="25"/>
  <c r="E151" i="25"/>
  <c r="D151" i="25"/>
  <c r="C151" i="25"/>
  <c r="B151" i="25"/>
  <c r="E150" i="25"/>
  <c r="D150" i="25"/>
  <c r="C150" i="25"/>
  <c r="B150" i="25"/>
  <c r="E149" i="25"/>
  <c r="D149" i="25"/>
  <c r="C149" i="25"/>
  <c r="B149" i="25"/>
  <c r="E148" i="25"/>
  <c r="D148" i="25"/>
  <c r="C148" i="25"/>
  <c r="B148" i="25"/>
  <c r="E147" i="25"/>
  <c r="D147" i="25"/>
  <c r="C147" i="25"/>
  <c r="B147" i="25"/>
  <c r="E146" i="25"/>
  <c r="D146" i="25"/>
  <c r="C146" i="25"/>
  <c r="B146" i="25"/>
  <c r="E145" i="25"/>
  <c r="D145" i="25"/>
  <c r="C145" i="25"/>
  <c r="B145" i="25"/>
  <c r="E144" i="25"/>
  <c r="D144" i="25"/>
  <c r="C144" i="25"/>
  <c r="B144" i="25"/>
  <c r="E143" i="25"/>
  <c r="D143" i="25"/>
  <c r="C143" i="25"/>
  <c r="B143" i="25"/>
  <c r="E142" i="25"/>
  <c r="D142" i="25"/>
  <c r="C142" i="25"/>
  <c r="B142" i="25"/>
  <c r="E141" i="25"/>
  <c r="D141" i="25"/>
  <c r="C141" i="25"/>
  <c r="B141" i="25"/>
  <c r="E140" i="25"/>
  <c r="D140" i="25"/>
  <c r="C140" i="25"/>
  <c r="B140" i="25"/>
  <c r="E139" i="25"/>
  <c r="D139" i="25"/>
  <c r="C139" i="25"/>
  <c r="B139" i="25"/>
  <c r="E138" i="25"/>
  <c r="D138" i="25"/>
  <c r="C138" i="25"/>
  <c r="B138" i="25"/>
  <c r="F28" i="25"/>
  <c r="E28" i="25"/>
  <c r="C28" i="25"/>
  <c r="B28" i="25"/>
  <c r="F27" i="25"/>
  <c r="E27" i="25"/>
  <c r="C27" i="25"/>
  <c r="B27" i="25"/>
  <c r="F26" i="25"/>
  <c r="E26" i="25"/>
  <c r="C26" i="25"/>
  <c r="B26" i="25"/>
  <c r="F30" i="25"/>
  <c r="E30" i="25"/>
  <c r="C30" i="25"/>
  <c r="B30" i="25"/>
  <c r="F29" i="25"/>
  <c r="E29" i="25"/>
  <c r="C29" i="25"/>
  <c r="B29" i="25"/>
  <c r="F32" i="25"/>
  <c r="E32" i="25"/>
  <c r="C32" i="25"/>
  <c r="B32" i="25"/>
  <c r="F31" i="25"/>
  <c r="E31" i="25"/>
  <c r="C31" i="25"/>
  <c r="B31" i="25"/>
  <c r="E128" i="25"/>
  <c r="D128" i="25"/>
  <c r="C128" i="25"/>
  <c r="B128" i="25"/>
  <c r="F25" i="25"/>
  <c r="E25" i="25"/>
  <c r="C25" i="25"/>
  <c r="B25" i="25"/>
  <c r="F24" i="25"/>
  <c r="E24" i="25"/>
  <c r="C24" i="25"/>
  <c r="B24" i="25"/>
  <c r="F23" i="25"/>
  <c r="E23" i="25"/>
  <c r="C23" i="25"/>
  <c r="B23" i="25"/>
  <c r="F22" i="25"/>
  <c r="E22" i="25"/>
  <c r="C22" i="25"/>
  <c r="B22" i="25"/>
  <c r="F21" i="25"/>
  <c r="E21" i="25"/>
  <c r="C21" i="25"/>
  <c r="B21" i="25"/>
  <c r="F20" i="25"/>
  <c r="E20" i="25"/>
  <c r="C20" i="25"/>
  <c r="B20" i="25"/>
  <c r="F19" i="25"/>
  <c r="E19" i="25"/>
  <c r="C19" i="25"/>
  <c r="B19" i="25"/>
  <c r="F18" i="25"/>
  <c r="E18" i="25"/>
  <c r="C18" i="25"/>
  <c r="B18" i="25"/>
  <c r="F17" i="25"/>
  <c r="E17" i="25"/>
  <c r="C17" i="25"/>
  <c r="B17" i="25"/>
  <c r="F16" i="25"/>
  <c r="E16" i="25"/>
  <c r="C16" i="25"/>
  <c r="B16" i="25"/>
  <c r="F14" i="25"/>
  <c r="F13" i="25"/>
  <c r="E14" i="25"/>
  <c r="E13" i="25"/>
  <c r="C14" i="25"/>
  <c r="C13" i="25"/>
  <c r="B14" i="25"/>
  <c r="B13" i="25"/>
  <c r="F12" i="25"/>
  <c r="E12" i="25"/>
  <c r="C12" i="25"/>
  <c r="B12" i="25"/>
  <c r="F11" i="25"/>
  <c r="E11" i="25"/>
  <c r="C11" i="25"/>
  <c r="B11" i="25"/>
  <c r="O32" i="25"/>
  <c r="N32" i="25"/>
  <c r="M32" i="25"/>
  <c r="L32" i="25"/>
  <c r="K32" i="25"/>
  <c r="J32" i="25"/>
  <c r="I32" i="25"/>
  <c r="H32" i="25"/>
  <c r="G32" i="25"/>
  <c r="D32" i="25"/>
  <c r="O31" i="25"/>
  <c r="N31" i="25"/>
  <c r="M31" i="25"/>
  <c r="L31" i="25"/>
  <c r="K31" i="25"/>
  <c r="J31" i="25"/>
  <c r="I31" i="25"/>
  <c r="H31" i="25"/>
  <c r="G31" i="25"/>
  <c r="D31" i="25"/>
  <c r="O30" i="25"/>
  <c r="N30" i="25"/>
  <c r="M30" i="25"/>
  <c r="L30" i="25"/>
  <c r="K30" i="25"/>
  <c r="J30" i="25"/>
  <c r="I30" i="25"/>
  <c r="H30" i="25"/>
  <c r="G30" i="25"/>
  <c r="D30" i="25"/>
  <c r="O29" i="25"/>
  <c r="N29" i="25"/>
  <c r="M29" i="25"/>
  <c r="L29" i="25"/>
  <c r="K29" i="25"/>
  <c r="J29" i="25"/>
  <c r="I29" i="25"/>
  <c r="H29" i="25"/>
  <c r="G29" i="25"/>
  <c r="D29" i="25"/>
  <c r="O28" i="25"/>
  <c r="N28" i="25"/>
  <c r="M28" i="25"/>
  <c r="L28" i="25"/>
  <c r="K28" i="25"/>
  <c r="J28" i="25"/>
  <c r="I28" i="25"/>
  <c r="H28" i="25"/>
  <c r="G28" i="25"/>
  <c r="D28" i="25"/>
  <c r="O27" i="25"/>
  <c r="N27" i="25"/>
  <c r="M27" i="25"/>
  <c r="L27" i="25"/>
  <c r="K27" i="25"/>
  <c r="J27" i="25"/>
  <c r="I27" i="25"/>
  <c r="H27" i="25"/>
  <c r="G27" i="25"/>
  <c r="D27" i="25"/>
  <c r="O26" i="25"/>
  <c r="N26" i="25"/>
  <c r="M26" i="25"/>
  <c r="L26" i="25"/>
  <c r="K26" i="25"/>
  <c r="J26" i="25"/>
  <c r="I26" i="25"/>
  <c r="H26" i="25"/>
  <c r="G26" i="25"/>
  <c r="D26" i="25"/>
  <c r="O25" i="25"/>
  <c r="N25" i="25"/>
  <c r="M25" i="25"/>
  <c r="L25" i="25"/>
  <c r="K25" i="25"/>
  <c r="J25" i="25"/>
  <c r="I25" i="25"/>
  <c r="H25" i="25"/>
  <c r="G25" i="25"/>
  <c r="D25" i="25"/>
  <c r="O24" i="25"/>
  <c r="N24" i="25"/>
  <c r="M24" i="25"/>
  <c r="L24" i="25"/>
  <c r="K24" i="25"/>
  <c r="J24" i="25"/>
  <c r="I24" i="25"/>
  <c r="H24" i="25"/>
  <c r="G24" i="25"/>
  <c r="D24" i="25"/>
  <c r="O23" i="25"/>
  <c r="N23" i="25"/>
  <c r="M23" i="25"/>
  <c r="L23" i="25"/>
  <c r="K23" i="25"/>
  <c r="J23" i="25"/>
  <c r="I23" i="25"/>
  <c r="H23" i="25"/>
  <c r="G23" i="25"/>
  <c r="D23" i="25"/>
  <c r="O22" i="25"/>
  <c r="N22" i="25"/>
  <c r="M22" i="25"/>
  <c r="L22" i="25"/>
  <c r="K22" i="25"/>
  <c r="J22" i="25"/>
  <c r="I22" i="25"/>
  <c r="H22" i="25"/>
  <c r="G22" i="25"/>
  <c r="D22" i="25"/>
  <c r="O21" i="25"/>
  <c r="N21" i="25"/>
  <c r="M21" i="25"/>
  <c r="L21" i="25"/>
  <c r="K21" i="25"/>
  <c r="J21" i="25"/>
  <c r="I21" i="25"/>
  <c r="H21" i="25"/>
  <c r="G21" i="25"/>
  <c r="D21" i="25"/>
  <c r="O20" i="25"/>
  <c r="N20" i="25"/>
  <c r="M20" i="25"/>
  <c r="L20" i="25"/>
  <c r="K20" i="25"/>
  <c r="J20" i="25"/>
  <c r="I20" i="25"/>
  <c r="H20" i="25"/>
  <c r="G20" i="25"/>
  <c r="D20" i="25"/>
  <c r="O19" i="25"/>
  <c r="N19" i="25"/>
  <c r="M19" i="25"/>
  <c r="L19" i="25"/>
  <c r="K19" i="25"/>
  <c r="J19" i="25"/>
  <c r="I19" i="25"/>
  <c r="H19" i="25"/>
  <c r="G19" i="25"/>
  <c r="D19" i="25"/>
  <c r="O18" i="25"/>
  <c r="N18" i="25"/>
  <c r="M18" i="25"/>
  <c r="L18" i="25"/>
  <c r="K18" i="25"/>
  <c r="J18" i="25"/>
  <c r="I18" i="25"/>
  <c r="H18" i="25"/>
  <c r="G18" i="25"/>
  <c r="D18" i="25"/>
  <c r="O17" i="25"/>
  <c r="N17" i="25"/>
  <c r="M17" i="25"/>
  <c r="L17" i="25"/>
  <c r="K17" i="25"/>
  <c r="J17" i="25"/>
  <c r="I17" i="25"/>
  <c r="H17" i="25"/>
  <c r="G17" i="25"/>
  <c r="D17" i="25"/>
  <c r="O16" i="25"/>
  <c r="N16" i="25"/>
  <c r="M16" i="25"/>
  <c r="L16" i="25"/>
  <c r="K16" i="25"/>
  <c r="J16" i="25"/>
  <c r="I16" i="25"/>
  <c r="H16" i="25"/>
  <c r="G16" i="25"/>
  <c r="D16" i="25"/>
  <c r="O14" i="25"/>
  <c r="N14" i="25"/>
  <c r="M14" i="25"/>
  <c r="L14" i="25"/>
  <c r="K14" i="25"/>
  <c r="J14" i="25"/>
  <c r="I14" i="25"/>
  <c r="H14" i="25"/>
  <c r="G14" i="25"/>
  <c r="D14" i="25"/>
  <c r="O13" i="25"/>
  <c r="N13" i="25"/>
  <c r="M13" i="25"/>
  <c r="L13" i="25"/>
  <c r="K13" i="25"/>
  <c r="J13" i="25"/>
  <c r="I13" i="25"/>
  <c r="H13" i="25"/>
  <c r="G13" i="25"/>
  <c r="D13" i="25"/>
  <c r="O12" i="25"/>
  <c r="N12" i="25"/>
  <c r="M12" i="25"/>
  <c r="L12" i="25"/>
  <c r="K12" i="25"/>
  <c r="J12" i="25"/>
  <c r="I12" i="25"/>
  <c r="H12" i="25"/>
  <c r="G12" i="25"/>
  <c r="D12" i="25"/>
  <c r="O11" i="25"/>
  <c r="N11" i="25"/>
  <c r="M11" i="25"/>
  <c r="L11" i="25"/>
  <c r="K11" i="25"/>
  <c r="J11" i="25"/>
  <c r="I11" i="25"/>
  <c r="H11" i="25"/>
  <c r="G11" i="25"/>
  <c r="D11" i="25"/>
  <c r="G87" i="1"/>
  <c r="K87" i="1"/>
  <c r="L87" i="1"/>
  <c r="F87" i="1"/>
  <c r="F35" i="1"/>
  <c r="E35" i="1"/>
  <c r="F34" i="25"/>
  <c r="E34" i="25"/>
  <c r="C34" i="25"/>
  <c r="B34" i="25"/>
  <c r="F33" i="25"/>
  <c r="E33" i="25"/>
  <c r="C33" i="25"/>
  <c r="B33" i="25"/>
  <c r="O34" i="25"/>
  <c r="N34" i="25"/>
  <c r="M34" i="25"/>
  <c r="L34" i="25"/>
  <c r="K34" i="25"/>
  <c r="J34" i="25"/>
  <c r="P34" i="1" s="1"/>
  <c r="I34" i="25"/>
  <c r="H34" i="25"/>
  <c r="G34" i="25"/>
  <c r="D34" i="25"/>
  <c r="O33" i="25"/>
  <c r="N33" i="25"/>
  <c r="M33" i="25"/>
  <c r="L33" i="25"/>
  <c r="K33" i="25"/>
  <c r="J33" i="25"/>
  <c r="P33" i="1" s="1"/>
  <c r="I33" i="25"/>
  <c r="H33" i="25"/>
  <c r="G33" i="25"/>
  <c r="D33" i="25"/>
  <c r="D87" i="1"/>
  <c r="I88" i="1"/>
  <c r="L35" i="1"/>
  <c r="K35" i="1"/>
  <c r="M87" i="1"/>
  <c r="C87" i="1"/>
  <c r="E34" i="1"/>
  <c r="B34" i="1"/>
  <c r="B247" i="29"/>
  <c r="C247" i="29"/>
  <c r="D247" i="29"/>
  <c r="E247" i="29"/>
  <c r="F247" i="29"/>
  <c r="G247" i="29"/>
  <c r="H247" i="29"/>
  <c r="I247" i="29"/>
  <c r="K247" i="29"/>
  <c r="L247" i="29"/>
  <c r="M247" i="29"/>
  <c r="N247" i="29"/>
  <c r="O247" i="29"/>
  <c r="P247" i="29"/>
  <c r="J127" i="29"/>
  <c r="J247" i="29" s="1"/>
  <c r="P246" i="29"/>
  <c r="O246" i="29"/>
  <c r="N246" i="29"/>
  <c r="M246" i="29"/>
  <c r="L246" i="29"/>
  <c r="K246" i="29"/>
  <c r="I246" i="29"/>
  <c r="H246" i="29"/>
  <c r="G246" i="29"/>
  <c r="F246" i="29"/>
  <c r="E246" i="29"/>
  <c r="D246" i="29"/>
  <c r="C246" i="29"/>
  <c r="B246" i="29"/>
  <c r="P245" i="29"/>
  <c r="O245" i="29"/>
  <c r="N245" i="29"/>
  <c r="M245" i="29"/>
  <c r="L245" i="29"/>
  <c r="K245" i="29"/>
  <c r="J245" i="29"/>
  <c r="I245" i="29"/>
  <c r="H245" i="29"/>
  <c r="G245" i="29"/>
  <c r="F245" i="29"/>
  <c r="E245" i="29"/>
  <c r="D245" i="29"/>
  <c r="C245" i="29"/>
  <c r="B245" i="29"/>
  <c r="P244" i="29"/>
  <c r="O244" i="29"/>
  <c r="N244" i="29"/>
  <c r="M244" i="29"/>
  <c r="L244" i="29"/>
  <c r="K244" i="29"/>
  <c r="J244" i="29"/>
  <c r="I244" i="29"/>
  <c r="H244" i="29"/>
  <c r="G244" i="29"/>
  <c r="F244" i="29"/>
  <c r="E244" i="29"/>
  <c r="D244" i="29"/>
  <c r="C244" i="29"/>
  <c r="B244" i="29"/>
  <c r="P243" i="29"/>
  <c r="O243" i="29"/>
  <c r="N243" i="29"/>
  <c r="M243" i="29"/>
  <c r="L243" i="29"/>
  <c r="K243" i="29"/>
  <c r="J243" i="29"/>
  <c r="I243" i="29"/>
  <c r="H243" i="29"/>
  <c r="G243" i="29"/>
  <c r="F243" i="29"/>
  <c r="E243" i="29"/>
  <c r="D243" i="29"/>
  <c r="C243" i="29"/>
  <c r="B243" i="29"/>
  <c r="P242" i="29"/>
  <c r="O242" i="29"/>
  <c r="N242" i="29"/>
  <c r="M242" i="29"/>
  <c r="L242" i="29"/>
  <c r="K242" i="29"/>
  <c r="J242" i="29"/>
  <c r="I242" i="29"/>
  <c r="H242" i="29"/>
  <c r="G242" i="29"/>
  <c r="F242" i="29"/>
  <c r="E242" i="29"/>
  <c r="D242" i="29"/>
  <c r="C242" i="29"/>
  <c r="B242" i="29"/>
  <c r="P241" i="29"/>
  <c r="O241" i="29"/>
  <c r="N241" i="29"/>
  <c r="M241" i="29"/>
  <c r="L241" i="29"/>
  <c r="K241" i="29"/>
  <c r="J241" i="29"/>
  <c r="I241" i="29"/>
  <c r="H241" i="29"/>
  <c r="G241" i="29"/>
  <c r="F241" i="29"/>
  <c r="E241" i="29"/>
  <c r="D241" i="29"/>
  <c r="C241" i="29"/>
  <c r="B241" i="29"/>
  <c r="P240" i="29"/>
  <c r="O240" i="29"/>
  <c r="N240" i="29"/>
  <c r="M240" i="29"/>
  <c r="L240" i="29"/>
  <c r="K240" i="29"/>
  <c r="J240" i="29"/>
  <c r="I240" i="29"/>
  <c r="H240" i="29"/>
  <c r="G240" i="29"/>
  <c r="F240" i="29"/>
  <c r="E240" i="29"/>
  <c r="D240" i="29"/>
  <c r="C240" i="29"/>
  <c r="B240" i="29"/>
  <c r="P239" i="29"/>
  <c r="O239" i="29"/>
  <c r="N239" i="29"/>
  <c r="M239" i="29"/>
  <c r="L239" i="29"/>
  <c r="K239" i="29"/>
  <c r="J239" i="29"/>
  <c r="I239" i="29"/>
  <c r="H239" i="29"/>
  <c r="G239" i="29"/>
  <c r="F239" i="29"/>
  <c r="E239" i="29"/>
  <c r="D239" i="29"/>
  <c r="C239" i="29"/>
  <c r="B239" i="29"/>
  <c r="P238" i="29"/>
  <c r="O238" i="29"/>
  <c r="N238" i="29"/>
  <c r="M238" i="29"/>
  <c r="L238" i="29"/>
  <c r="K238" i="29"/>
  <c r="J238" i="29"/>
  <c r="I238" i="29"/>
  <c r="H238" i="29"/>
  <c r="G238" i="29"/>
  <c r="F238" i="29"/>
  <c r="E238" i="29"/>
  <c r="D238" i="29"/>
  <c r="C238" i="29"/>
  <c r="B238" i="29"/>
  <c r="P237" i="29"/>
  <c r="O237" i="29"/>
  <c r="N237" i="29"/>
  <c r="M237" i="29"/>
  <c r="L237" i="29"/>
  <c r="K237" i="29"/>
  <c r="J237" i="29"/>
  <c r="I237" i="29"/>
  <c r="H237" i="29"/>
  <c r="G237" i="29"/>
  <c r="F237" i="29"/>
  <c r="E237" i="29"/>
  <c r="D237" i="29"/>
  <c r="C237" i="29"/>
  <c r="B237" i="29"/>
  <c r="P236" i="29"/>
  <c r="O236" i="29"/>
  <c r="N236" i="29"/>
  <c r="M236" i="29"/>
  <c r="L236" i="29"/>
  <c r="K236" i="29"/>
  <c r="J236" i="29"/>
  <c r="I236" i="29"/>
  <c r="H236" i="29"/>
  <c r="G236" i="29"/>
  <c r="F236" i="29"/>
  <c r="E236" i="29"/>
  <c r="D236" i="29"/>
  <c r="C236" i="29"/>
  <c r="B236" i="29"/>
  <c r="P235" i="29"/>
  <c r="O235" i="29"/>
  <c r="N235" i="29"/>
  <c r="M235" i="29"/>
  <c r="L235" i="29"/>
  <c r="K235" i="29"/>
  <c r="J235" i="29"/>
  <c r="I235" i="29"/>
  <c r="H235" i="29"/>
  <c r="G235" i="29"/>
  <c r="F235" i="29"/>
  <c r="E235" i="29"/>
  <c r="D235" i="29"/>
  <c r="C235" i="29"/>
  <c r="B235" i="29"/>
  <c r="P234" i="29"/>
  <c r="O234" i="29"/>
  <c r="N234" i="29"/>
  <c r="M234" i="29"/>
  <c r="L234" i="29"/>
  <c r="K234" i="29"/>
  <c r="J234" i="29"/>
  <c r="I234" i="29"/>
  <c r="H234" i="29"/>
  <c r="G234" i="29"/>
  <c r="F234" i="29"/>
  <c r="E234" i="29"/>
  <c r="D234" i="29"/>
  <c r="C234" i="29"/>
  <c r="B234" i="29"/>
  <c r="P233" i="29"/>
  <c r="O233" i="29"/>
  <c r="N233" i="29"/>
  <c r="M233" i="29"/>
  <c r="L233" i="29"/>
  <c r="K233" i="29"/>
  <c r="J233" i="29"/>
  <c r="I233" i="29"/>
  <c r="H233" i="29"/>
  <c r="G233" i="29"/>
  <c r="F233" i="29"/>
  <c r="E233" i="29"/>
  <c r="D233" i="29"/>
  <c r="C233" i="29"/>
  <c r="B233" i="29"/>
  <c r="P232" i="29"/>
  <c r="O232" i="29"/>
  <c r="N232" i="29"/>
  <c r="M232" i="29"/>
  <c r="L232" i="29"/>
  <c r="K232" i="29"/>
  <c r="J232" i="29"/>
  <c r="I232" i="29"/>
  <c r="H232" i="29"/>
  <c r="G232" i="29"/>
  <c r="F232" i="29"/>
  <c r="E232" i="29"/>
  <c r="D232" i="29"/>
  <c r="C232" i="29"/>
  <c r="B232" i="29"/>
  <c r="P231" i="29"/>
  <c r="O231" i="29"/>
  <c r="N231" i="29"/>
  <c r="M231" i="29"/>
  <c r="L231" i="29"/>
  <c r="K231" i="29"/>
  <c r="J231" i="29"/>
  <c r="I231" i="29"/>
  <c r="H231" i="29"/>
  <c r="G231" i="29"/>
  <c r="F231" i="29"/>
  <c r="E231" i="29"/>
  <c r="D231" i="29"/>
  <c r="C231" i="29"/>
  <c r="B231" i="29"/>
  <c r="P230" i="29"/>
  <c r="O230" i="29"/>
  <c r="N230" i="29"/>
  <c r="M230" i="29"/>
  <c r="L230" i="29"/>
  <c r="K230" i="29"/>
  <c r="J230" i="29"/>
  <c r="I230" i="29"/>
  <c r="H230" i="29"/>
  <c r="G230" i="29"/>
  <c r="F230" i="29"/>
  <c r="E230" i="29"/>
  <c r="D230" i="29"/>
  <c r="C230" i="29"/>
  <c r="B230" i="29"/>
  <c r="P229" i="29"/>
  <c r="O229" i="29"/>
  <c r="N229" i="29"/>
  <c r="M229" i="29"/>
  <c r="L229" i="29"/>
  <c r="K229" i="29"/>
  <c r="J229" i="29"/>
  <c r="I229" i="29"/>
  <c r="H229" i="29"/>
  <c r="G229" i="29"/>
  <c r="F229" i="29"/>
  <c r="E229" i="29"/>
  <c r="D229" i="29"/>
  <c r="C229" i="29"/>
  <c r="B229" i="29"/>
  <c r="P228" i="29"/>
  <c r="O228" i="29"/>
  <c r="N228" i="29"/>
  <c r="M228" i="29"/>
  <c r="L228" i="29"/>
  <c r="K228" i="29"/>
  <c r="J228" i="29"/>
  <c r="I228" i="29"/>
  <c r="H228" i="29"/>
  <c r="G228" i="29"/>
  <c r="F228" i="29"/>
  <c r="E228" i="29"/>
  <c r="D228" i="29"/>
  <c r="C228" i="29"/>
  <c r="B228" i="29"/>
  <c r="P227" i="29"/>
  <c r="O227" i="29"/>
  <c r="N227" i="29"/>
  <c r="M227" i="29"/>
  <c r="L227" i="29"/>
  <c r="K227" i="29"/>
  <c r="J227" i="29"/>
  <c r="I227" i="29"/>
  <c r="H227" i="29"/>
  <c r="G227" i="29"/>
  <c r="F227" i="29"/>
  <c r="E227" i="29"/>
  <c r="D227" i="29"/>
  <c r="C227" i="29"/>
  <c r="B227" i="29"/>
  <c r="P226" i="29"/>
  <c r="O226" i="29"/>
  <c r="N226" i="29"/>
  <c r="M226" i="29"/>
  <c r="L226" i="29"/>
  <c r="K226" i="29"/>
  <c r="J226" i="29"/>
  <c r="I226" i="29"/>
  <c r="H226" i="29"/>
  <c r="G226" i="29"/>
  <c r="F226" i="29"/>
  <c r="E226" i="29"/>
  <c r="D226" i="29"/>
  <c r="C226" i="29"/>
  <c r="B226" i="29"/>
  <c r="P225" i="29"/>
  <c r="O225" i="29"/>
  <c r="N225" i="29"/>
  <c r="M225" i="29"/>
  <c r="L225" i="29"/>
  <c r="K225" i="29"/>
  <c r="J225" i="29"/>
  <c r="I225" i="29"/>
  <c r="H225" i="29"/>
  <c r="G225" i="29"/>
  <c r="F225" i="29"/>
  <c r="E225" i="29"/>
  <c r="D225" i="29"/>
  <c r="C225" i="29"/>
  <c r="B225" i="29"/>
  <c r="P224" i="29"/>
  <c r="O224" i="29"/>
  <c r="N224" i="29"/>
  <c r="M224" i="29"/>
  <c r="L224" i="29"/>
  <c r="K224" i="29"/>
  <c r="J224" i="29"/>
  <c r="I224" i="29"/>
  <c r="H224" i="29"/>
  <c r="G224" i="29"/>
  <c r="F224" i="29"/>
  <c r="E224" i="29"/>
  <c r="D224" i="29"/>
  <c r="C224" i="29"/>
  <c r="B224" i="29"/>
  <c r="P223" i="29"/>
  <c r="O223" i="29"/>
  <c r="N223" i="29"/>
  <c r="M223" i="29"/>
  <c r="L223" i="29"/>
  <c r="K223" i="29"/>
  <c r="J223" i="29"/>
  <c r="I223" i="29"/>
  <c r="H223" i="29"/>
  <c r="G223" i="29"/>
  <c r="F223" i="29"/>
  <c r="E223" i="29"/>
  <c r="D223" i="29"/>
  <c r="C223" i="29"/>
  <c r="B223" i="29"/>
  <c r="P222" i="29"/>
  <c r="O222" i="29"/>
  <c r="N222" i="29"/>
  <c r="M222" i="29"/>
  <c r="L222" i="29"/>
  <c r="K222" i="29"/>
  <c r="J222" i="29"/>
  <c r="I222" i="29"/>
  <c r="H222" i="29"/>
  <c r="G222" i="29"/>
  <c r="F222" i="29"/>
  <c r="E222" i="29"/>
  <c r="D222" i="29"/>
  <c r="C222" i="29"/>
  <c r="B222" i="29"/>
  <c r="P221" i="29"/>
  <c r="O221" i="29"/>
  <c r="N221" i="29"/>
  <c r="M221" i="29"/>
  <c r="L221" i="29"/>
  <c r="K221" i="29"/>
  <c r="J221" i="29"/>
  <c r="I221" i="29"/>
  <c r="H221" i="29"/>
  <c r="G221" i="29"/>
  <c r="F221" i="29"/>
  <c r="E221" i="29"/>
  <c r="D221" i="29"/>
  <c r="C221" i="29"/>
  <c r="B221" i="29"/>
  <c r="P220" i="29"/>
  <c r="O220" i="29"/>
  <c r="N220" i="29"/>
  <c r="M220" i="29"/>
  <c r="L220" i="29"/>
  <c r="K220" i="29"/>
  <c r="J220" i="29"/>
  <c r="I220" i="29"/>
  <c r="H220" i="29"/>
  <c r="G220" i="29"/>
  <c r="F220" i="29"/>
  <c r="E220" i="29"/>
  <c r="D220" i="29"/>
  <c r="C220" i="29"/>
  <c r="B220" i="29"/>
  <c r="P219" i="29"/>
  <c r="O219" i="29"/>
  <c r="N219" i="29"/>
  <c r="M219" i="29"/>
  <c r="L219" i="29"/>
  <c r="K219" i="29"/>
  <c r="J219" i="29"/>
  <c r="I219" i="29"/>
  <c r="H219" i="29"/>
  <c r="G219" i="29"/>
  <c r="F219" i="29"/>
  <c r="E219" i="29"/>
  <c r="D219" i="29"/>
  <c r="C219" i="29"/>
  <c r="B219" i="29"/>
  <c r="P218" i="29"/>
  <c r="O218" i="29"/>
  <c r="N218" i="29"/>
  <c r="M218" i="29"/>
  <c r="L218" i="29"/>
  <c r="K218" i="29"/>
  <c r="J218" i="29"/>
  <c r="I218" i="29"/>
  <c r="H218" i="29"/>
  <c r="G218" i="29"/>
  <c r="F218" i="29"/>
  <c r="E218" i="29"/>
  <c r="D218" i="29"/>
  <c r="C218" i="29"/>
  <c r="B218" i="29"/>
  <c r="P217" i="29"/>
  <c r="O217" i="29"/>
  <c r="N217" i="29"/>
  <c r="M217" i="29"/>
  <c r="L217" i="29"/>
  <c r="K217" i="29"/>
  <c r="J217" i="29"/>
  <c r="I217" i="29"/>
  <c r="H217" i="29"/>
  <c r="G217" i="29"/>
  <c r="F217" i="29"/>
  <c r="E217" i="29"/>
  <c r="D217" i="29"/>
  <c r="C217" i="29"/>
  <c r="B217" i="29"/>
  <c r="P216" i="29"/>
  <c r="O216" i="29"/>
  <c r="N216" i="29"/>
  <c r="M216" i="29"/>
  <c r="L216" i="29"/>
  <c r="K216" i="29"/>
  <c r="J216" i="29"/>
  <c r="I216" i="29"/>
  <c r="H216" i="29"/>
  <c r="G216" i="29"/>
  <c r="F216" i="29"/>
  <c r="E216" i="29"/>
  <c r="D216" i="29"/>
  <c r="C216" i="29"/>
  <c r="B216" i="29"/>
  <c r="P215" i="29"/>
  <c r="O215" i="29"/>
  <c r="N215" i="29"/>
  <c r="M215" i="29"/>
  <c r="L215" i="29"/>
  <c r="K215" i="29"/>
  <c r="J215" i="29"/>
  <c r="I215" i="29"/>
  <c r="H215" i="29"/>
  <c r="G215" i="29"/>
  <c r="F215" i="29"/>
  <c r="E215" i="29"/>
  <c r="D215" i="29"/>
  <c r="C215" i="29"/>
  <c r="B215" i="29"/>
  <c r="P214" i="29"/>
  <c r="O214" i="29"/>
  <c r="N214" i="29"/>
  <c r="L214" i="29"/>
  <c r="K214" i="29"/>
  <c r="J214" i="29"/>
  <c r="I214" i="29"/>
  <c r="H214" i="29"/>
  <c r="G214" i="29"/>
  <c r="F214" i="29"/>
  <c r="E214" i="29"/>
  <c r="D214" i="29"/>
  <c r="C214" i="29"/>
  <c r="B214" i="29"/>
  <c r="P213" i="29"/>
  <c r="O213" i="29"/>
  <c r="N213" i="29"/>
  <c r="M213" i="29"/>
  <c r="L213" i="29"/>
  <c r="K213" i="29"/>
  <c r="J213" i="29"/>
  <c r="I213" i="29"/>
  <c r="H213" i="29"/>
  <c r="G213" i="29"/>
  <c r="F213" i="29"/>
  <c r="E213" i="29"/>
  <c r="D213" i="29"/>
  <c r="C213" i="29"/>
  <c r="B213" i="29"/>
  <c r="P212" i="29"/>
  <c r="O212" i="29"/>
  <c r="N212" i="29"/>
  <c r="M212" i="29"/>
  <c r="L212" i="29"/>
  <c r="K212" i="29"/>
  <c r="J212" i="29"/>
  <c r="I212" i="29"/>
  <c r="H212" i="29"/>
  <c r="G212" i="29"/>
  <c r="F212" i="29"/>
  <c r="E212" i="29"/>
  <c r="D212" i="29"/>
  <c r="C212" i="29"/>
  <c r="B212" i="29"/>
  <c r="P211" i="29"/>
  <c r="O211" i="29"/>
  <c r="N211" i="29"/>
  <c r="M211" i="29"/>
  <c r="L211" i="29"/>
  <c r="K211" i="29"/>
  <c r="J211" i="29"/>
  <c r="I211" i="29"/>
  <c r="H211" i="29"/>
  <c r="G211" i="29"/>
  <c r="F211" i="29"/>
  <c r="E211" i="29"/>
  <c r="D211" i="29"/>
  <c r="C211" i="29"/>
  <c r="B211" i="29"/>
  <c r="P210" i="29"/>
  <c r="O210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B210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B209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B208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B207" i="29"/>
  <c r="P206" i="29"/>
  <c r="O206" i="29"/>
  <c r="N206" i="29"/>
  <c r="M206" i="29"/>
  <c r="L206" i="29"/>
  <c r="K206" i="29"/>
  <c r="J206" i="29"/>
  <c r="I206" i="29"/>
  <c r="H206" i="29"/>
  <c r="G206" i="29"/>
  <c r="F206" i="29"/>
  <c r="E206" i="29"/>
  <c r="D206" i="29"/>
  <c r="C206" i="29"/>
  <c r="B206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B205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B204" i="29"/>
  <c r="P203" i="29"/>
  <c r="O203" i="29"/>
  <c r="N203" i="29"/>
  <c r="M203" i="29"/>
  <c r="L203" i="29"/>
  <c r="K203" i="29"/>
  <c r="J203" i="29"/>
  <c r="I203" i="29"/>
  <c r="H203" i="29"/>
  <c r="G203" i="29"/>
  <c r="F203" i="29"/>
  <c r="E203" i="29"/>
  <c r="D203" i="29"/>
  <c r="C203" i="29"/>
  <c r="B203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B202" i="29"/>
  <c r="M201" i="29"/>
  <c r="L201" i="29"/>
  <c r="K201" i="29"/>
  <c r="J201" i="29"/>
  <c r="I201" i="29"/>
  <c r="H201" i="29"/>
  <c r="G201" i="29"/>
  <c r="F201" i="29"/>
  <c r="E201" i="29"/>
  <c r="D201" i="29"/>
  <c r="C201" i="29"/>
  <c r="B201" i="29"/>
  <c r="M200" i="29"/>
  <c r="L200" i="29"/>
  <c r="K200" i="29"/>
  <c r="J200" i="29"/>
  <c r="I200" i="29"/>
  <c r="H200" i="29"/>
  <c r="G200" i="29"/>
  <c r="F200" i="29"/>
  <c r="E200" i="29"/>
  <c r="D200" i="29"/>
  <c r="C200" i="29"/>
  <c r="B200" i="29"/>
  <c r="M199" i="29"/>
  <c r="L199" i="29"/>
  <c r="K199" i="29"/>
  <c r="J199" i="29"/>
  <c r="I199" i="29"/>
  <c r="H199" i="29"/>
  <c r="G199" i="29"/>
  <c r="F199" i="29"/>
  <c r="E199" i="29"/>
  <c r="D199" i="29"/>
  <c r="C199" i="29"/>
  <c r="B199" i="29"/>
  <c r="M198" i="29"/>
  <c r="L198" i="29"/>
  <c r="K198" i="29"/>
  <c r="J198" i="29"/>
  <c r="I198" i="29"/>
  <c r="H198" i="29"/>
  <c r="G198" i="29"/>
  <c r="F198" i="29"/>
  <c r="E198" i="29"/>
  <c r="D198" i="29"/>
  <c r="C198" i="29"/>
  <c r="B198" i="29"/>
  <c r="P197" i="29"/>
  <c r="M197" i="29"/>
  <c r="L197" i="29"/>
  <c r="K197" i="29"/>
  <c r="J197" i="29"/>
  <c r="I197" i="29"/>
  <c r="H197" i="29"/>
  <c r="G197" i="29"/>
  <c r="F197" i="29"/>
  <c r="E197" i="29"/>
  <c r="D197" i="29"/>
  <c r="C197" i="29"/>
  <c r="B197" i="29"/>
  <c r="P196" i="29"/>
  <c r="O196" i="29"/>
  <c r="N196" i="29"/>
  <c r="M196" i="29"/>
  <c r="L196" i="29"/>
  <c r="K196" i="29"/>
  <c r="J196" i="29"/>
  <c r="I196" i="29"/>
  <c r="H196" i="29"/>
  <c r="G196" i="29"/>
  <c r="F196" i="29"/>
  <c r="E196" i="29"/>
  <c r="D196" i="29"/>
  <c r="C196" i="29"/>
  <c r="B196" i="29"/>
  <c r="P195" i="29"/>
  <c r="O195" i="29"/>
  <c r="N195" i="29"/>
  <c r="M195" i="29"/>
  <c r="L195" i="29"/>
  <c r="K195" i="29"/>
  <c r="J195" i="29"/>
  <c r="I195" i="29"/>
  <c r="H195" i="29"/>
  <c r="G195" i="29"/>
  <c r="F195" i="29"/>
  <c r="E195" i="29"/>
  <c r="D195" i="29"/>
  <c r="C195" i="29"/>
  <c r="B195" i="29"/>
  <c r="P194" i="29"/>
  <c r="O194" i="29"/>
  <c r="N194" i="29"/>
  <c r="M194" i="29"/>
  <c r="L194" i="29"/>
  <c r="K194" i="29"/>
  <c r="J194" i="29"/>
  <c r="I194" i="29"/>
  <c r="H194" i="29"/>
  <c r="G194" i="29"/>
  <c r="F194" i="29"/>
  <c r="E194" i="29"/>
  <c r="D194" i="29"/>
  <c r="C194" i="29"/>
  <c r="B194" i="29"/>
  <c r="P193" i="29"/>
  <c r="O193" i="29"/>
  <c r="N193" i="29"/>
  <c r="M193" i="29"/>
  <c r="L193" i="29"/>
  <c r="K193" i="29"/>
  <c r="J193" i="29"/>
  <c r="I193" i="29"/>
  <c r="H193" i="29"/>
  <c r="G193" i="29"/>
  <c r="F193" i="29"/>
  <c r="E193" i="29"/>
  <c r="D193" i="29"/>
  <c r="C193" i="29"/>
  <c r="B193" i="29"/>
  <c r="P192" i="29"/>
  <c r="O192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B192" i="29"/>
  <c r="P191" i="29"/>
  <c r="O191" i="29"/>
  <c r="N191" i="29"/>
  <c r="M191" i="29"/>
  <c r="L191" i="29"/>
  <c r="K191" i="29"/>
  <c r="J191" i="29"/>
  <c r="I191" i="29"/>
  <c r="H191" i="29"/>
  <c r="G191" i="29"/>
  <c r="F191" i="29"/>
  <c r="E191" i="29"/>
  <c r="D191" i="29"/>
  <c r="C191" i="29"/>
  <c r="B191" i="29"/>
  <c r="P190" i="29"/>
  <c r="O190" i="29"/>
  <c r="N190" i="29"/>
  <c r="M190" i="29"/>
  <c r="L190" i="29"/>
  <c r="K190" i="29"/>
  <c r="J190" i="29"/>
  <c r="I190" i="29"/>
  <c r="H190" i="29"/>
  <c r="G190" i="29"/>
  <c r="F190" i="29"/>
  <c r="E190" i="29"/>
  <c r="D190" i="29"/>
  <c r="C190" i="29"/>
  <c r="B190" i="29"/>
  <c r="M189" i="29"/>
  <c r="L189" i="29"/>
  <c r="K189" i="29"/>
  <c r="J189" i="29"/>
  <c r="I189" i="29"/>
  <c r="H189" i="29"/>
  <c r="G189" i="29"/>
  <c r="F189" i="29"/>
  <c r="E189" i="29"/>
  <c r="D189" i="29"/>
  <c r="C189" i="29"/>
  <c r="B189" i="29"/>
  <c r="M188" i="29"/>
  <c r="L188" i="29"/>
  <c r="K188" i="29"/>
  <c r="J188" i="29"/>
  <c r="I188" i="29"/>
  <c r="H188" i="29"/>
  <c r="G188" i="29"/>
  <c r="F188" i="29"/>
  <c r="E188" i="29"/>
  <c r="D188" i="29"/>
  <c r="C188" i="29"/>
  <c r="B188" i="29"/>
  <c r="M187" i="29"/>
  <c r="L187" i="29"/>
  <c r="K187" i="29"/>
  <c r="J187" i="29"/>
  <c r="I187" i="29"/>
  <c r="H187" i="29"/>
  <c r="G187" i="29"/>
  <c r="F187" i="29"/>
  <c r="E187" i="29"/>
  <c r="D187" i="29"/>
  <c r="C187" i="29"/>
  <c r="B187" i="29"/>
  <c r="M186" i="29"/>
  <c r="L186" i="29"/>
  <c r="K186" i="29"/>
  <c r="J186" i="29"/>
  <c r="I186" i="29"/>
  <c r="H186" i="29"/>
  <c r="G186" i="29"/>
  <c r="F186" i="29"/>
  <c r="E186" i="29"/>
  <c r="D186" i="29"/>
  <c r="C186" i="29"/>
  <c r="B186" i="29"/>
  <c r="P185" i="29"/>
  <c r="M185" i="29"/>
  <c r="L185" i="29"/>
  <c r="K185" i="29"/>
  <c r="J185" i="29"/>
  <c r="I185" i="29"/>
  <c r="H185" i="29"/>
  <c r="G185" i="29"/>
  <c r="F185" i="29"/>
  <c r="E185" i="29"/>
  <c r="D185" i="29"/>
  <c r="C185" i="29"/>
  <c r="B185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B184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B183" i="29"/>
  <c r="P182" i="29"/>
  <c r="O182" i="29"/>
  <c r="N182" i="29"/>
  <c r="M182" i="29"/>
  <c r="L182" i="29"/>
  <c r="K182" i="29"/>
  <c r="J182" i="29"/>
  <c r="I182" i="29"/>
  <c r="H182" i="29"/>
  <c r="G182" i="29"/>
  <c r="F182" i="29"/>
  <c r="E182" i="29"/>
  <c r="D182" i="29"/>
  <c r="C182" i="29"/>
  <c r="B182" i="29"/>
  <c r="P181" i="29"/>
  <c r="O181" i="29"/>
  <c r="N181" i="29"/>
  <c r="M181" i="29"/>
  <c r="L181" i="29"/>
  <c r="K181" i="29"/>
  <c r="J181" i="29"/>
  <c r="I181" i="29"/>
  <c r="H181" i="29"/>
  <c r="G181" i="29"/>
  <c r="F181" i="29"/>
  <c r="E181" i="29"/>
  <c r="D181" i="29"/>
  <c r="C181" i="29"/>
  <c r="B181" i="29"/>
  <c r="P180" i="29"/>
  <c r="O180" i="29"/>
  <c r="N180" i="29"/>
  <c r="M180" i="29"/>
  <c r="L180" i="29"/>
  <c r="K180" i="29"/>
  <c r="J180" i="29"/>
  <c r="I180" i="29"/>
  <c r="H180" i="29"/>
  <c r="G180" i="29"/>
  <c r="F180" i="29"/>
  <c r="E180" i="29"/>
  <c r="D180" i="29"/>
  <c r="C180" i="29"/>
  <c r="B180" i="29"/>
  <c r="P179" i="29"/>
  <c r="O179" i="29"/>
  <c r="N179" i="29"/>
  <c r="M179" i="29"/>
  <c r="L179" i="29"/>
  <c r="K179" i="29"/>
  <c r="J179" i="29"/>
  <c r="I179" i="29"/>
  <c r="H179" i="29"/>
  <c r="G179" i="29"/>
  <c r="F179" i="29"/>
  <c r="E179" i="29"/>
  <c r="D179" i="29"/>
  <c r="C179" i="29"/>
  <c r="B179" i="29"/>
  <c r="P178" i="29"/>
  <c r="O178" i="29"/>
  <c r="N178" i="29"/>
  <c r="M178" i="29"/>
  <c r="L178" i="29"/>
  <c r="K178" i="29"/>
  <c r="J178" i="29"/>
  <c r="I178" i="29"/>
  <c r="H178" i="29"/>
  <c r="G178" i="29"/>
  <c r="F178" i="29"/>
  <c r="E178" i="29"/>
  <c r="D178" i="29"/>
  <c r="C178" i="29"/>
  <c r="B178" i="29"/>
  <c r="P177" i="29"/>
  <c r="O177" i="29"/>
  <c r="N177" i="29"/>
  <c r="M177" i="29"/>
  <c r="L177" i="29"/>
  <c r="K177" i="29"/>
  <c r="J177" i="29"/>
  <c r="I177" i="29"/>
  <c r="H177" i="29"/>
  <c r="G177" i="29"/>
  <c r="F177" i="29"/>
  <c r="E177" i="29"/>
  <c r="D177" i="29"/>
  <c r="C177" i="29"/>
  <c r="B177" i="29"/>
  <c r="P176" i="29"/>
  <c r="O176" i="29"/>
  <c r="N176" i="29"/>
  <c r="M176" i="29"/>
  <c r="L176" i="29"/>
  <c r="K176" i="29"/>
  <c r="J176" i="29"/>
  <c r="I176" i="29"/>
  <c r="H176" i="29"/>
  <c r="G176" i="29"/>
  <c r="F176" i="29"/>
  <c r="E176" i="29"/>
  <c r="D176" i="29"/>
  <c r="C176" i="29"/>
  <c r="B176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B175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B174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B173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B172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B171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B170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B169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B168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B167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B166" i="29"/>
  <c r="P157" i="29"/>
  <c r="O157" i="29"/>
  <c r="N157" i="29"/>
  <c r="M157" i="29"/>
  <c r="L157" i="29"/>
  <c r="K157" i="29"/>
  <c r="J157" i="29"/>
  <c r="I157" i="29"/>
  <c r="H157" i="29"/>
  <c r="G157" i="29"/>
  <c r="F157" i="29"/>
  <c r="E157" i="29"/>
  <c r="D157" i="29"/>
  <c r="C157" i="29"/>
  <c r="B157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C156" i="29"/>
  <c r="B156" i="29"/>
  <c r="P155" i="29"/>
  <c r="O155" i="29"/>
  <c r="N155" i="29"/>
  <c r="M155" i="29"/>
  <c r="L155" i="29"/>
  <c r="K155" i="29"/>
  <c r="J155" i="29"/>
  <c r="I155" i="29"/>
  <c r="H155" i="29"/>
  <c r="G155" i="29"/>
  <c r="F155" i="29"/>
  <c r="E155" i="29"/>
  <c r="D155" i="29"/>
  <c r="C155" i="29"/>
  <c r="B155" i="29"/>
  <c r="P154" i="29"/>
  <c r="O154" i="29"/>
  <c r="N154" i="29"/>
  <c r="M154" i="29"/>
  <c r="L154" i="29"/>
  <c r="K154" i="29"/>
  <c r="J154" i="29"/>
  <c r="I154" i="29"/>
  <c r="H154" i="29"/>
  <c r="G154" i="29"/>
  <c r="F154" i="29"/>
  <c r="E154" i="29"/>
  <c r="D154" i="29"/>
  <c r="C154" i="29"/>
  <c r="B154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C153" i="29"/>
  <c r="B153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C152" i="29"/>
  <c r="B152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D151" i="29"/>
  <c r="C151" i="29"/>
  <c r="B151" i="29"/>
  <c r="P150" i="29"/>
  <c r="O150" i="29"/>
  <c r="N150" i="29"/>
  <c r="M150" i="29"/>
  <c r="L150" i="29"/>
  <c r="K150" i="29"/>
  <c r="J150" i="29"/>
  <c r="I150" i="29"/>
  <c r="H150" i="29"/>
  <c r="G150" i="29"/>
  <c r="F150" i="29"/>
  <c r="E150" i="29"/>
  <c r="D150" i="29"/>
  <c r="C150" i="29"/>
  <c r="B150" i="29"/>
  <c r="P149" i="29"/>
  <c r="O149" i="29"/>
  <c r="N149" i="29"/>
  <c r="M149" i="29"/>
  <c r="L149" i="29"/>
  <c r="K149" i="29"/>
  <c r="J149" i="29"/>
  <c r="I149" i="29"/>
  <c r="H149" i="29"/>
  <c r="G149" i="29"/>
  <c r="F149" i="29"/>
  <c r="E149" i="29"/>
  <c r="D149" i="29"/>
  <c r="C149" i="29"/>
  <c r="B149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D148" i="29"/>
  <c r="C148" i="29"/>
  <c r="B148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C147" i="29"/>
  <c r="B147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B146" i="29"/>
  <c r="K86" i="1"/>
  <c r="L86" i="1"/>
  <c r="H35" i="1"/>
  <c r="G35" i="1"/>
  <c r="H86" i="1"/>
  <c r="G86" i="1"/>
  <c r="F34" i="1"/>
  <c r="F86" i="1"/>
  <c r="D86" i="1"/>
  <c r="D35" i="1"/>
  <c r="I87" i="1"/>
  <c r="C86" i="1"/>
  <c r="M86" i="1"/>
  <c r="C35" i="1"/>
  <c r="J126" i="29"/>
  <c r="J246" i="29" s="1"/>
  <c r="D84" i="1"/>
  <c r="D85" i="1"/>
  <c r="K85" i="1"/>
  <c r="L85" i="1"/>
  <c r="F85" i="1"/>
  <c r="G85" i="1"/>
  <c r="Q33" i="1"/>
  <c r="H85" i="1"/>
  <c r="I35" i="1"/>
  <c r="I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13" i="1"/>
  <c r="M12" i="1"/>
  <c r="M11" i="1"/>
  <c r="M10" i="1"/>
  <c r="M9" i="1"/>
  <c r="M8" i="1"/>
  <c r="C85" i="1"/>
  <c r="F84" i="1"/>
  <c r="G84" i="1"/>
  <c r="H84" i="1"/>
  <c r="Q34" i="1"/>
  <c r="K84" i="1"/>
  <c r="L84" i="1"/>
  <c r="I85" i="1"/>
  <c r="C84" i="1"/>
  <c r="M14" i="1"/>
  <c r="G83" i="1"/>
  <c r="B33" i="1"/>
  <c r="L34" i="1"/>
  <c r="I84" i="1"/>
  <c r="B9" i="1"/>
  <c r="B10" i="1"/>
  <c r="B11" i="1"/>
  <c r="B12" i="1"/>
  <c r="B13" i="1"/>
  <c r="B14" i="1"/>
  <c r="B8" i="1"/>
  <c r="B17" i="1"/>
  <c r="B18" i="1"/>
  <c r="B19" i="1"/>
  <c r="K34" i="1"/>
  <c r="D34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K83" i="1"/>
  <c r="L83" i="1"/>
  <c r="G34" i="1"/>
  <c r="F83" i="1"/>
  <c r="H83" i="1"/>
  <c r="H34" i="1"/>
  <c r="D83" i="1"/>
  <c r="K82" i="1"/>
  <c r="L82" i="1"/>
  <c r="D82" i="1"/>
  <c r="C34" i="1"/>
  <c r="I34" i="1"/>
  <c r="I83" i="1"/>
  <c r="H71" i="1"/>
  <c r="H72" i="1"/>
  <c r="H73" i="1"/>
  <c r="H74" i="1"/>
  <c r="H75" i="1"/>
  <c r="H76" i="1"/>
  <c r="H77" i="1"/>
  <c r="H78" i="1"/>
  <c r="H79" i="1"/>
  <c r="H80" i="1"/>
  <c r="H81" i="1"/>
  <c r="H82" i="1"/>
  <c r="H70" i="1"/>
  <c r="C83" i="1"/>
  <c r="G82" i="1"/>
  <c r="F82" i="1"/>
  <c r="I50" i="8"/>
  <c r="E50" i="8"/>
  <c r="C50" i="8"/>
  <c r="C82" i="1"/>
  <c r="L81" i="1"/>
  <c r="K81" i="1"/>
  <c r="F81" i="1"/>
  <c r="D72" i="1"/>
  <c r="D73" i="1"/>
  <c r="D74" i="1"/>
  <c r="D75" i="1"/>
  <c r="D76" i="1"/>
  <c r="D77" i="1"/>
  <c r="D78" i="1"/>
  <c r="D79" i="1"/>
  <c r="D80" i="1"/>
  <c r="D81" i="1"/>
  <c r="G81" i="1"/>
  <c r="F32" i="1"/>
  <c r="F33" i="1"/>
  <c r="E32" i="1"/>
  <c r="E33" i="1"/>
  <c r="I82" i="1"/>
  <c r="C81" i="1"/>
  <c r="L33" i="1"/>
  <c r="K33" i="1"/>
  <c r="D33" i="1"/>
  <c r="B32" i="1"/>
  <c r="K80" i="1"/>
  <c r="L80" i="1"/>
  <c r="H33" i="1"/>
  <c r="G33" i="1"/>
  <c r="G80" i="1"/>
  <c r="F80" i="1"/>
  <c r="I81" i="1"/>
  <c r="C80" i="1"/>
  <c r="C33" i="1"/>
  <c r="F79" i="1"/>
  <c r="K79" i="1"/>
  <c r="L79" i="1"/>
  <c r="G79" i="1"/>
  <c r="I80" i="1"/>
  <c r="I33" i="1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C141" i="29"/>
  <c r="B141" i="29"/>
  <c r="P140" i="29"/>
  <c r="O140" i="29"/>
  <c r="N140" i="29"/>
  <c r="M140" i="29"/>
  <c r="L140" i="29"/>
  <c r="K140" i="29"/>
  <c r="J140" i="29"/>
  <c r="I140" i="29"/>
  <c r="H140" i="29"/>
  <c r="G140" i="29"/>
  <c r="F140" i="29"/>
  <c r="E140" i="29"/>
  <c r="D140" i="29"/>
  <c r="C140" i="29"/>
  <c r="B140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C139" i="29"/>
  <c r="B139" i="29"/>
  <c r="Q32" i="1"/>
  <c r="B20" i="1"/>
  <c r="B21" i="1"/>
  <c r="F78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9" i="1"/>
  <c r="F10" i="1"/>
  <c r="F11" i="1"/>
  <c r="F12" i="1"/>
  <c r="F13" i="1"/>
  <c r="F14" i="1"/>
  <c r="E9" i="1"/>
  <c r="E10" i="1"/>
  <c r="E11" i="1"/>
  <c r="E12" i="1"/>
  <c r="E13" i="1"/>
  <c r="E14" i="1"/>
  <c r="K78" i="1"/>
  <c r="L78" i="1"/>
  <c r="C79" i="1"/>
  <c r="G78" i="1"/>
  <c r="C78" i="1"/>
  <c r="G11" i="3"/>
  <c r="F11" i="3"/>
  <c r="E11" i="3"/>
  <c r="C11" i="3" s="1"/>
  <c r="D11" i="3"/>
  <c r="G10" i="3"/>
  <c r="F10" i="3"/>
  <c r="E10" i="3"/>
  <c r="D10" i="3"/>
  <c r="G9" i="3"/>
  <c r="F9" i="3"/>
  <c r="E9" i="3"/>
  <c r="D9" i="3"/>
  <c r="G8" i="3"/>
  <c r="F8" i="3"/>
  <c r="E8" i="3"/>
  <c r="D8" i="3"/>
  <c r="I79" i="1"/>
  <c r="K32" i="1"/>
  <c r="L32" i="1"/>
  <c r="K14" i="1"/>
  <c r="L14" i="1"/>
  <c r="K77" i="1"/>
  <c r="L77" i="1"/>
  <c r="E108" i="25"/>
  <c r="D108" i="25"/>
  <c r="C108" i="25"/>
  <c r="B108" i="25"/>
  <c r="E107" i="25"/>
  <c r="D107" i="25"/>
  <c r="C107" i="25"/>
  <c r="B107" i="25"/>
  <c r="P69" i="29"/>
  <c r="P189" i="29" s="1"/>
  <c r="O69" i="29"/>
  <c r="O189" i="29" s="1"/>
  <c r="N69" i="29"/>
  <c r="N189" i="29" s="1"/>
  <c r="P68" i="29"/>
  <c r="P200" i="29" s="1"/>
  <c r="O68" i="29"/>
  <c r="O188" i="29"/>
  <c r="N68" i="29"/>
  <c r="N200" i="29" s="1"/>
  <c r="P67" i="29"/>
  <c r="P199" i="29" s="1"/>
  <c r="O67" i="29"/>
  <c r="O187" i="29" s="1"/>
  <c r="N67" i="29"/>
  <c r="N199" i="29" s="1"/>
  <c r="P66" i="29"/>
  <c r="P198" i="29" s="1"/>
  <c r="O66" i="29"/>
  <c r="O198" i="29" s="1"/>
  <c r="N66" i="29"/>
  <c r="N186" i="29" s="1"/>
  <c r="O65" i="29"/>
  <c r="O185" i="29" s="1"/>
  <c r="N65" i="29"/>
  <c r="N185" i="29" s="1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D143" i="29"/>
  <c r="C143" i="29"/>
  <c r="B143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C142" i="29"/>
  <c r="B142" i="29"/>
  <c r="H32" i="1"/>
  <c r="H14" i="1"/>
  <c r="G77" i="1"/>
  <c r="G32" i="1"/>
  <c r="G14" i="1"/>
  <c r="D32" i="1"/>
  <c r="D14" i="1"/>
  <c r="I78" i="1"/>
  <c r="C77" i="1"/>
  <c r="C32" i="1"/>
  <c r="C11" i="1"/>
  <c r="C12" i="1"/>
  <c r="C13" i="1"/>
  <c r="C14" i="1"/>
  <c r="K76" i="1"/>
  <c r="L76" i="1"/>
  <c r="G76" i="1"/>
  <c r="I77" i="1"/>
  <c r="I32" i="1"/>
  <c r="I14" i="1"/>
  <c r="F8" i="1"/>
  <c r="F16" i="1"/>
  <c r="K75" i="1"/>
  <c r="L75" i="1"/>
  <c r="G75" i="1"/>
  <c r="B31" i="1"/>
  <c r="C49" i="8"/>
  <c r="E49" i="8"/>
  <c r="I49" i="8"/>
  <c r="I76" i="1"/>
  <c r="B30" i="1"/>
  <c r="K31" i="1"/>
  <c r="L31" i="1"/>
  <c r="K74" i="1"/>
  <c r="L74" i="1"/>
  <c r="H31" i="1"/>
  <c r="G74" i="1"/>
  <c r="G31" i="1"/>
  <c r="I47" i="8"/>
  <c r="I48" i="8"/>
  <c r="E48" i="8"/>
  <c r="C47" i="8"/>
  <c r="C48" i="8"/>
  <c r="D31" i="1"/>
  <c r="I75" i="1"/>
  <c r="I31" i="1"/>
  <c r="K73" i="1"/>
  <c r="L73" i="1"/>
  <c r="G73" i="1"/>
  <c r="I74" i="1"/>
  <c r="H29" i="1"/>
  <c r="H30" i="1"/>
  <c r="Q30" i="1"/>
  <c r="I73" i="1"/>
  <c r="H66" i="1"/>
  <c r="H67" i="1"/>
  <c r="H68" i="1"/>
  <c r="H69" i="1"/>
  <c r="L72" i="1"/>
  <c r="K72" i="1"/>
  <c r="G72" i="1"/>
  <c r="G71" i="1"/>
  <c r="G30" i="1"/>
  <c r="K30" i="1"/>
  <c r="L30" i="1"/>
  <c r="K71" i="1"/>
  <c r="L71" i="1"/>
  <c r="D30" i="1"/>
  <c r="I7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49" i="1"/>
  <c r="H50" i="1"/>
  <c r="H51" i="1"/>
  <c r="H52" i="1"/>
  <c r="H46" i="1"/>
  <c r="H47" i="1"/>
  <c r="H48" i="1"/>
  <c r="H43" i="1"/>
  <c r="H44" i="1"/>
  <c r="H45" i="1"/>
  <c r="H42" i="1"/>
  <c r="H23" i="1"/>
  <c r="H24" i="1"/>
  <c r="H25" i="1"/>
  <c r="H26" i="1"/>
  <c r="H27" i="1"/>
  <c r="H28" i="1"/>
  <c r="H21" i="1"/>
  <c r="H22" i="1"/>
  <c r="H13" i="1"/>
  <c r="H12" i="1"/>
  <c r="B27" i="1"/>
  <c r="B28" i="1"/>
  <c r="B29" i="1"/>
  <c r="Q29" i="1"/>
  <c r="G70" i="1"/>
  <c r="L70" i="1"/>
  <c r="K70" i="1"/>
  <c r="I30" i="1"/>
  <c r="I71" i="1"/>
  <c r="L69" i="1"/>
  <c r="K69" i="1"/>
  <c r="G69" i="1"/>
  <c r="I70" i="1"/>
  <c r="K29" i="1"/>
  <c r="L29" i="1"/>
  <c r="L68" i="1"/>
  <c r="K68" i="1"/>
  <c r="G29" i="1"/>
  <c r="G68" i="1"/>
  <c r="D29" i="1"/>
  <c r="I69" i="1"/>
  <c r="Q28" i="1"/>
  <c r="L67" i="1"/>
  <c r="K67" i="1"/>
  <c r="G67" i="1"/>
  <c r="I46" i="8"/>
  <c r="E46" i="8"/>
  <c r="C46" i="8"/>
  <c r="I68" i="1"/>
  <c r="I29" i="1"/>
  <c r="K66" i="1"/>
  <c r="L66" i="1"/>
  <c r="G66" i="1"/>
  <c r="I67" i="1"/>
  <c r="K28" i="1"/>
  <c r="L28" i="1"/>
  <c r="L13" i="1"/>
  <c r="K13" i="1"/>
  <c r="K65" i="1"/>
  <c r="L65" i="1"/>
  <c r="G65" i="1"/>
  <c r="G28" i="1"/>
  <c r="G13" i="1"/>
  <c r="D28" i="1"/>
  <c r="D13" i="1"/>
  <c r="I66" i="1"/>
  <c r="L64" i="1"/>
  <c r="K64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37" i="1"/>
  <c r="G17" i="1"/>
  <c r="G18" i="1"/>
  <c r="G19" i="1"/>
  <c r="G20" i="1"/>
  <c r="G21" i="1"/>
  <c r="G22" i="1"/>
  <c r="G23" i="1"/>
  <c r="G24" i="1"/>
  <c r="G25" i="1"/>
  <c r="G26" i="1"/>
  <c r="G27" i="1"/>
  <c r="G16" i="1"/>
  <c r="G9" i="1"/>
  <c r="G10" i="1"/>
  <c r="G11" i="1"/>
  <c r="G12" i="1"/>
  <c r="G8" i="1"/>
  <c r="I28" i="1"/>
  <c r="I13" i="1"/>
  <c r="I65" i="1"/>
  <c r="I27" i="1"/>
  <c r="I62" i="1"/>
  <c r="I63" i="1"/>
  <c r="I64" i="1"/>
  <c r="K27" i="1"/>
  <c r="L27" i="1"/>
  <c r="L63" i="1"/>
  <c r="K63" i="1"/>
  <c r="L62" i="1"/>
  <c r="K62" i="1"/>
  <c r="D27" i="1"/>
  <c r="L61" i="1"/>
  <c r="K61" i="1"/>
  <c r="B24" i="1"/>
  <c r="B25" i="1"/>
  <c r="B26" i="1"/>
  <c r="D26" i="1"/>
  <c r="Q26" i="1"/>
  <c r="I61" i="1"/>
  <c r="L60" i="1"/>
  <c r="K60" i="1"/>
  <c r="L26" i="1"/>
  <c r="K26" i="1"/>
  <c r="L59" i="1"/>
  <c r="K59" i="1"/>
  <c r="I60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37" i="1"/>
  <c r="L17" i="1"/>
  <c r="L18" i="1"/>
  <c r="L19" i="1"/>
  <c r="L20" i="1"/>
  <c r="L21" i="1"/>
  <c r="L22" i="1"/>
  <c r="L23" i="1"/>
  <c r="L24" i="1"/>
  <c r="L25" i="1"/>
  <c r="L16" i="1"/>
  <c r="K17" i="1"/>
  <c r="K18" i="1"/>
  <c r="K19" i="1"/>
  <c r="K20" i="1"/>
  <c r="K21" i="1"/>
  <c r="K22" i="1"/>
  <c r="K23" i="1"/>
  <c r="K24" i="1"/>
  <c r="K25" i="1"/>
  <c r="K16" i="1"/>
  <c r="L11" i="1"/>
  <c r="L12" i="1"/>
  <c r="L10" i="1"/>
  <c r="K11" i="1"/>
  <c r="K12" i="1"/>
  <c r="K10" i="1"/>
  <c r="I26" i="1"/>
  <c r="I59" i="1"/>
  <c r="D25" i="1"/>
  <c r="Q25" i="1"/>
  <c r="I58" i="1"/>
  <c r="G7" i="5"/>
  <c r="C45" i="8"/>
  <c r="E45" i="8"/>
  <c r="I45" i="8"/>
  <c r="I44" i="8"/>
  <c r="E44" i="8"/>
  <c r="C44" i="8"/>
  <c r="I43" i="8"/>
  <c r="E43" i="8"/>
  <c r="C43" i="8"/>
  <c r="I42" i="8"/>
  <c r="E42" i="8"/>
  <c r="C42" i="8"/>
  <c r="I41" i="8"/>
  <c r="E41" i="8"/>
  <c r="C41" i="8"/>
  <c r="I40" i="8"/>
  <c r="E40" i="8"/>
  <c r="C40" i="8"/>
  <c r="I39" i="8"/>
  <c r="E39" i="8"/>
  <c r="C39" i="8"/>
  <c r="I38" i="8"/>
  <c r="C38" i="8"/>
  <c r="I37" i="8"/>
  <c r="C37" i="8"/>
  <c r="I36" i="8"/>
  <c r="G36" i="8"/>
  <c r="C36" i="8"/>
  <c r="I35" i="8"/>
  <c r="G35" i="8"/>
  <c r="C35" i="8"/>
  <c r="I34" i="8"/>
  <c r="G34" i="8"/>
  <c r="C34" i="8"/>
  <c r="I33" i="8"/>
  <c r="G33" i="8"/>
  <c r="C33" i="8"/>
  <c r="I32" i="8"/>
  <c r="G32" i="8"/>
  <c r="C32" i="8"/>
  <c r="I31" i="8"/>
  <c r="G31" i="8"/>
  <c r="C31" i="8"/>
  <c r="I30" i="8"/>
  <c r="G30" i="8"/>
  <c r="C30" i="8"/>
  <c r="I29" i="8"/>
  <c r="G29" i="8"/>
  <c r="C29" i="8"/>
  <c r="I28" i="8"/>
  <c r="G28" i="8"/>
  <c r="C28" i="8"/>
  <c r="I27" i="8"/>
  <c r="G27" i="8"/>
  <c r="C27" i="8"/>
  <c r="I26" i="8"/>
  <c r="G26" i="8"/>
  <c r="C26" i="8"/>
  <c r="I25" i="8"/>
  <c r="G25" i="8"/>
  <c r="C25" i="8"/>
  <c r="I24" i="8"/>
  <c r="G24" i="8"/>
  <c r="C24" i="8"/>
  <c r="I23" i="8"/>
  <c r="G23" i="8"/>
  <c r="C23" i="8"/>
  <c r="I22" i="8"/>
  <c r="G22" i="8"/>
  <c r="C22" i="8"/>
  <c r="I21" i="8"/>
  <c r="G21" i="8"/>
  <c r="C21" i="8"/>
  <c r="I20" i="8"/>
  <c r="G20" i="8"/>
  <c r="C20" i="8"/>
  <c r="I19" i="8"/>
  <c r="G19" i="8"/>
  <c r="C19" i="8"/>
  <c r="I18" i="8"/>
  <c r="G18" i="8"/>
  <c r="C18" i="8"/>
  <c r="I17" i="8"/>
  <c r="E17" i="8"/>
  <c r="C17" i="8"/>
  <c r="I16" i="8"/>
  <c r="E16" i="8"/>
  <c r="C16" i="8"/>
  <c r="I15" i="8"/>
  <c r="E15" i="8"/>
  <c r="C15" i="8"/>
  <c r="I14" i="8"/>
  <c r="E14" i="8"/>
  <c r="C14" i="8"/>
  <c r="I13" i="8"/>
  <c r="E13" i="8"/>
  <c r="C13" i="8"/>
  <c r="I12" i="8"/>
  <c r="E12" i="8"/>
  <c r="C12" i="8"/>
  <c r="I11" i="8"/>
  <c r="E11" i="8"/>
  <c r="C11" i="8"/>
  <c r="I10" i="8"/>
  <c r="E10" i="8"/>
  <c r="C10" i="8"/>
  <c r="I5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37" i="1"/>
  <c r="I25" i="1"/>
  <c r="D24" i="1"/>
  <c r="D12" i="1"/>
  <c r="I12" i="1"/>
  <c r="I24" i="1"/>
  <c r="B23" i="1"/>
  <c r="D23" i="1"/>
  <c r="I23" i="1"/>
  <c r="I22" i="1"/>
  <c r="Q22" i="1"/>
  <c r="B22" i="1"/>
  <c r="D22" i="1"/>
  <c r="D21" i="1"/>
  <c r="I17" i="1"/>
  <c r="I18" i="1"/>
  <c r="I19" i="1"/>
  <c r="I20" i="1"/>
  <c r="I21" i="1"/>
  <c r="I16" i="1"/>
  <c r="I9" i="1"/>
  <c r="I10" i="1"/>
  <c r="I11" i="1"/>
  <c r="I8" i="1"/>
  <c r="D17" i="1"/>
  <c r="D18" i="1"/>
  <c r="D19" i="1"/>
  <c r="D20" i="1"/>
  <c r="D16" i="1"/>
  <c r="D9" i="1"/>
  <c r="D10" i="1"/>
  <c r="D11" i="1"/>
  <c r="D8" i="1"/>
  <c r="Q18" i="1"/>
  <c r="E8" i="1"/>
  <c r="C10" i="1"/>
  <c r="C9" i="1"/>
  <c r="C8" i="1"/>
  <c r="B16" i="1"/>
  <c r="C8" i="3"/>
  <c r="O186" i="29"/>
  <c r="P188" i="29"/>
  <c r="N201" i="29"/>
  <c r="P186" i="29"/>
  <c r="O199" i="29"/>
  <c r="O201" i="29"/>
  <c r="N197" i="29"/>
  <c r="N188" i="29"/>
  <c r="O197" i="29"/>
  <c r="O200" i="29"/>
  <c r="Q17" i="1"/>
  <c r="Q21" i="1"/>
  <c r="Q23" i="1"/>
  <c r="Q20" i="1"/>
  <c r="P16" i="1"/>
  <c r="Q16" i="1"/>
  <c r="Q19" i="1"/>
  <c r="Q31" i="1"/>
  <c r="Q24" i="1"/>
  <c r="Q27" i="1"/>
  <c r="Q8" i="1"/>
  <c r="P8" i="1"/>
  <c r="D112" i="25"/>
  <c r="C110" i="25"/>
  <c r="E110" i="25"/>
  <c r="C111" i="25"/>
  <c r="E111" i="25"/>
  <c r="D110" i="25"/>
  <c r="C112" i="25"/>
  <c r="B110" i="25"/>
  <c r="D111" i="25"/>
  <c r="B118" i="25"/>
  <c r="C118" i="25"/>
  <c r="D118" i="25"/>
  <c r="E118" i="25"/>
  <c r="P201" i="29"/>
  <c r="N187" i="29"/>
  <c r="N198" i="29"/>
  <c r="C9" i="3"/>
  <c r="B132" i="25"/>
  <c r="B109" i="25"/>
  <c r="B111" i="25"/>
  <c r="E112" i="25"/>
  <c r="B119" i="25"/>
  <c r="C119" i="25"/>
  <c r="D119" i="25"/>
  <c r="E119" i="25"/>
  <c r="B120" i="25"/>
  <c r="C120" i="25"/>
  <c r="D120" i="25"/>
  <c r="E120" i="25"/>
  <c r="B121" i="25"/>
  <c r="C121" i="25"/>
  <c r="D121" i="25"/>
  <c r="E121" i="25"/>
  <c r="B122" i="25"/>
  <c r="C122" i="25"/>
  <c r="D122" i="25"/>
  <c r="E122" i="25"/>
  <c r="B123" i="25"/>
  <c r="C123" i="25"/>
  <c r="D123" i="25"/>
  <c r="E123" i="25"/>
  <c r="B124" i="25"/>
  <c r="C124" i="25"/>
  <c r="D124" i="25"/>
  <c r="E124" i="25"/>
  <c r="B125" i="25"/>
  <c r="C125" i="25"/>
  <c r="D125" i="25"/>
  <c r="E125" i="25"/>
  <c r="B126" i="25"/>
  <c r="C126" i="25"/>
  <c r="D126" i="25"/>
  <c r="E126" i="25"/>
  <c r="B127" i="25"/>
  <c r="C127" i="25"/>
  <c r="D127" i="25"/>
  <c r="E127" i="25"/>
  <c r="B129" i="25"/>
  <c r="C129" i="25"/>
  <c r="D129" i="25"/>
  <c r="E129" i="25"/>
  <c r="B130" i="25"/>
  <c r="C130" i="25"/>
  <c r="D130" i="25"/>
  <c r="E130" i="25"/>
  <c r="B135" i="25"/>
  <c r="C135" i="25"/>
  <c r="D135" i="25"/>
  <c r="E135" i="25"/>
  <c r="B136" i="25"/>
  <c r="C136" i="25"/>
  <c r="D136" i="25"/>
  <c r="E136" i="25"/>
  <c r="B137" i="25"/>
  <c r="C137" i="25"/>
  <c r="D137" i="25"/>
  <c r="E109" i="25"/>
  <c r="E137" i="25"/>
  <c r="D131" i="25"/>
  <c r="C132" i="25"/>
  <c r="E132" i="25"/>
  <c r="B131" i="25"/>
  <c r="C131" i="25"/>
  <c r="E131" i="25"/>
  <c r="D132" i="25"/>
  <c r="B112" i="25"/>
  <c r="D109" i="25"/>
  <c r="B133" i="25"/>
  <c r="E133" i="25"/>
  <c r="C109" i="25"/>
  <c r="C133" i="25"/>
  <c r="D133" i="25"/>
  <c r="C10" i="3"/>
  <c r="P187" i="29"/>
  <c r="D113" i="25" l="1"/>
  <c r="E134" i="25"/>
  <c r="Q11" i="1"/>
  <c r="P11" i="1"/>
  <c r="Q12" i="1"/>
  <c r="P12" i="1"/>
  <c r="Q13" i="1"/>
  <c r="P13" i="1"/>
  <c r="Q14" i="1"/>
  <c r="P14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B134" i="25"/>
  <c r="E113" i="25"/>
  <c r="C134" i="25"/>
  <c r="B113" i="25"/>
  <c r="C113" i="25"/>
  <c r="D134" i="25"/>
</calcChain>
</file>

<file path=xl/comments1.xml><?xml version="1.0" encoding="utf-8"?>
<comments xmlns="http://schemas.openxmlformats.org/spreadsheetml/2006/main">
  <authors>
    <author>Belovic</author>
  </authors>
  <commentList>
    <comment ref="A178" authorId="0">
      <text>
        <r>
          <rPr>
            <b/>
            <sz val="8"/>
            <color indexed="81"/>
            <rFont val="Tahoma"/>
            <family val="2"/>
            <charset val="238"/>
          </rPr>
          <t>Belovic: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<sst xmlns="http://schemas.openxmlformats.org/spreadsheetml/2006/main" count="9681" uniqueCount="937">
  <si>
    <t>Harmonizovaný index spotrebiteľských cien</t>
  </si>
  <si>
    <t>Index 2005=100</t>
  </si>
  <si>
    <t>Úhrn</t>
  </si>
  <si>
    <t>Tovary</t>
  </si>
  <si>
    <t>Služby</t>
  </si>
  <si>
    <t>Spracované potraviny</t>
  </si>
  <si>
    <t>Nespracované potraviny</t>
  </si>
  <si>
    <t>Priemyselné tovary bez energií</t>
  </si>
  <si>
    <t>Energie</t>
  </si>
  <si>
    <t>HICP bez administratívnych cien</t>
  </si>
  <si>
    <t>Administratívne ceny</t>
  </si>
  <si>
    <t>2010 August</t>
  </si>
  <si>
    <t>2010 September</t>
  </si>
  <si>
    <t>2009 Apríl</t>
  </si>
  <si>
    <t>2009 Máj</t>
  </si>
  <si>
    <t>2009 Jún</t>
  </si>
  <si>
    <t>2009 Júl</t>
  </si>
  <si>
    <t>2010 Január</t>
  </si>
  <si>
    <t>2010 Február</t>
  </si>
  <si>
    <t>2010 Marec</t>
  </si>
  <si>
    <t>2010 Apríl</t>
  </si>
  <si>
    <t>2010 Máj</t>
  </si>
  <si>
    <t>2010 Jún</t>
  </si>
  <si>
    <t>2010 Október</t>
  </si>
  <si>
    <t>2010 November</t>
  </si>
  <si>
    <t>2010 December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</si>
  <si>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</si>
  <si>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</si>
  <si>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</si>
  <si>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</si>
  <si>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</si>
  <si>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</si>
  <si>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</si>
  <si>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</si>
  <si>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</si>
  <si>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</si>
  <si>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</si>
  <si>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</si>
  <si>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</si>
  <si>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Potraviny (vrátane alkoholu a tabaku)</t>
  </si>
  <si>
    <t>Priemyselné tovary</t>
  </si>
  <si>
    <t>Piemyselné tovary bez energií</t>
  </si>
  <si>
    <t>Nefinančné spoločnosti</t>
  </si>
  <si>
    <t>Domácnosti</t>
  </si>
  <si>
    <t>do 2 rokov</t>
  </si>
  <si>
    <t>nad 2 roky</t>
  </si>
  <si>
    <t>do 3 mesiacov</t>
  </si>
  <si>
    <t>nad 3 mesiace</t>
  </si>
  <si>
    <t>Stav ku koncu obdobia</t>
  </si>
  <si>
    <t>Jan.</t>
  </si>
  <si>
    <t>Feb.</t>
  </si>
  <si>
    <t>Mar.</t>
  </si>
  <si>
    <t>Q1</t>
  </si>
  <si>
    <t>Apr.</t>
  </si>
  <si>
    <t>Máj</t>
  </si>
  <si>
    <t>Jún</t>
  </si>
  <si>
    <t>Q2</t>
  </si>
  <si>
    <t>Júl</t>
  </si>
  <si>
    <t>Aug.</t>
  </si>
  <si>
    <t>Sep.</t>
  </si>
  <si>
    <t>Q3</t>
  </si>
  <si>
    <t>Okt.</t>
  </si>
  <si>
    <t>Nov.</t>
  </si>
  <si>
    <t>Dec.</t>
  </si>
  <si>
    <t>Q4</t>
  </si>
  <si>
    <t>Transakcie</t>
  </si>
  <si>
    <t>Medziročné zmeny</t>
  </si>
  <si>
    <t>do 1 roka</t>
  </si>
  <si>
    <t>Spotrebiteľské úvery</t>
  </si>
  <si>
    <t>Úvery na bývanie</t>
  </si>
  <si>
    <t>Ostatné úvery</t>
  </si>
  <si>
    <t>Jadrová inflácia</t>
  </si>
  <si>
    <t>Regulované ceny</t>
  </si>
  <si>
    <t>Potraviny</t>
  </si>
  <si>
    <t>Trhové služby</t>
  </si>
  <si>
    <t>Pohonné hmoty</t>
  </si>
  <si>
    <t>Obchodovateľné tovary bez pohonných hmôt</t>
  </si>
  <si>
    <t xml:space="preserve">Potraviny </t>
  </si>
  <si>
    <t>Čistá inflácia bez pohonných hmôt</t>
  </si>
  <si>
    <t>Čistá inflácia</t>
  </si>
  <si>
    <t>Plyn</t>
  </si>
  <si>
    <t>Teplo</t>
  </si>
  <si>
    <t>Príspevok zmeny nepriamych daní</t>
  </si>
  <si>
    <t>-</t>
  </si>
  <si>
    <t>Priemyselné objednávky</t>
  </si>
  <si>
    <t>Spolu</t>
  </si>
  <si>
    <t>Tržby priemysel</t>
  </si>
  <si>
    <t>Platné od</t>
  </si>
  <si>
    <t>Jednodňové refinančné operácie</t>
  </si>
  <si>
    <t>Hlavné refinančné operácie</t>
  </si>
  <si>
    <t>Jednodňové sterilizačné operácie</t>
  </si>
  <si>
    <t>Tendre s fixnou úrokovou sadzbou</t>
  </si>
  <si>
    <t>Tendre s variabilnou úrokovou sadzbou</t>
  </si>
  <si>
    <t>Fixná sadzba</t>
  </si>
  <si>
    <t>Minimálna akceptovaná sadzba</t>
  </si>
  <si>
    <t>2) Dňa 8. júna 2000 ECB oznámila, že od vysporiadania operácií 28. júna 2000 budú hlavné refinančné operácie vykonávané ako tendre s variabilnou úrokovou sadzbou. Minimálna akceptovaná sadzba predstavuje minimálnu úrokovú sadzbu, ktorú môže protistrana ponúknuť v tendri.</t>
  </si>
  <si>
    <t>3) Zmena zo dňa 18. septembra 2001 začala platiť pri tendri uskutočnenom v rovnaký deň.</t>
  </si>
  <si>
    <t>4) Od 9. októbra 2008 znížila ECB rozpätie medzi jednodňovými sadzbami z 200 bázických bodov na 100 bázických bodov.</t>
  </si>
  <si>
    <t>Vklady domácností</t>
  </si>
  <si>
    <t>Vklady nefinančných spoločností</t>
  </si>
  <si>
    <t>Repo operácie</t>
  </si>
  <si>
    <t>Vklady splatné na požiadanie</t>
  </si>
  <si>
    <t>Vklady s dohodnutou splatnosťou</t>
  </si>
  <si>
    <t>Vklady s výpovednou lehotou</t>
  </si>
  <si>
    <t>nad 1 rok do 2 rokov</t>
  </si>
  <si>
    <t>Ročná percentuálna miera nákladov</t>
  </si>
  <si>
    <t>Elektrická energia</t>
  </si>
  <si>
    <t>Domáci dopyt</t>
  </si>
  <si>
    <t>Zahraničná bilancia</t>
  </si>
  <si>
    <t>Konečná spotreba domácností</t>
  </si>
  <si>
    <t>Konečná spotreba neziskových inštitúcii</t>
  </si>
  <si>
    <t>Konečná spotreba verejnej správy</t>
  </si>
  <si>
    <t>Tvorba hrubého fixného kapitálu</t>
  </si>
  <si>
    <t>Saldo</t>
  </si>
  <si>
    <t>Vývoz tovarov a služieb</t>
  </si>
  <si>
    <t>Dovoz tovarov a služieb</t>
  </si>
  <si>
    <t>Štatistická diskrepancia</t>
  </si>
  <si>
    <t>Bežné ceny (mld. EUR)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</si>
  <si>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</si>
  <si>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</si>
  <si>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</si>
  <si>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</si>
  <si>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</si>
  <si>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</si>
  <si>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</si>
  <si>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</si>
  <si>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</si>
  <si>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</si>
  <si>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</si>
  <si>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</si>
  <si>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</si>
  <si>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</si>
  <si>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</si>
  <si>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</si>
  <si>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</si>
  <si>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</si>
  <si>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</si>
  <si>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</si>
  <si>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</si>
  <si>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</si>
  <si>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</si>
  <si>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</si>
  <si>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</si>
  <si>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</si>
  <si>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</si>
  <si>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</si>
  <si>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</si>
  <si>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</si>
  <si>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</si>
  <si>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</si>
  <si>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</si>
  <si>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</si>
  <si>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</si>
  <si>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</si>
  <si>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</si>
  <si>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</si>
  <si>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</si>
  <si>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</si>
  <si>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</si>
  <si>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</si>
  <si>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</si>
  <si>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</si>
  <si>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</si>
  <si>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</si>
  <si>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</si>
  <si>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</si>
  <si>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</si>
  <si>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</si>
  <si>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</si>
  <si>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Stále ceny vypočítané reťazením objemov</t>
  </si>
  <si>
    <t>M3</t>
  </si>
  <si>
    <t>M2</t>
  </si>
  <si>
    <t>M3-M2</t>
  </si>
  <si>
    <t>2003 M1</t>
  </si>
  <si>
    <t>2003 M2</t>
  </si>
  <si>
    <t>2003 M3</t>
  </si>
  <si>
    <t>2003 M4</t>
  </si>
  <si>
    <t>2003 M5</t>
  </si>
  <si>
    <t>2003 M6</t>
  </si>
  <si>
    <t>2003 M7</t>
  </si>
  <si>
    <t>2003 M8</t>
  </si>
  <si>
    <t>2003 M9</t>
  </si>
  <si>
    <t>2003 M10</t>
  </si>
  <si>
    <t>2003 M11</t>
  </si>
  <si>
    <t>2003 M12</t>
  </si>
  <si>
    <t>2004 M1</t>
  </si>
  <si>
    <t>2004 M2</t>
  </si>
  <si>
    <t>2004 M3</t>
  </si>
  <si>
    <t>2004 M4</t>
  </si>
  <si>
    <t>2004 M5</t>
  </si>
  <si>
    <t>2004 M6</t>
  </si>
  <si>
    <t>2004 M7</t>
  </si>
  <si>
    <t>2004 M8</t>
  </si>
  <si>
    <t>2004 M9</t>
  </si>
  <si>
    <t>2004 M10</t>
  </si>
  <si>
    <t>2004 M11</t>
  </si>
  <si>
    <t>2004 M12</t>
  </si>
  <si>
    <t>2005 M1</t>
  </si>
  <si>
    <t>2005 M2</t>
  </si>
  <si>
    <t>2005 M3</t>
  </si>
  <si>
    <t>2005 M4</t>
  </si>
  <si>
    <t>2005 M5</t>
  </si>
  <si>
    <t>2005 M6</t>
  </si>
  <si>
    <t>2005 M7</t>
  </si>
  <si>
    <t>2005 M8</t>
  </si>
  <si>
    <t>2005 M9</t>
  </si>
  <si>
    <t>2005 M10</t>
  </si>
  <si>
    <t>2005 M11</t>
  </si>
  <si>
    <t>2005 M12</t>
  </si>
  <si>
    <t>2006 M1</t>
  </si>
  <si>
    <t>2006 M2</t>
  </si>
  <si>
    <t>2006 M3</t>
  </si>
  <si>
    <t>2006 M4</t>
  </si>
  <si>
    <t>2006 M5</t>
  </si>
  <si>
    <t>2006 M6</t>
  </si>
  <si>
    <t>2006 M7</t>
  </si>
  <si>
    <t>2006 M8</t>
  </si>
  <si>
    <t>2006 M9</t>
  </si>
  <si>
    <t>2006 M10</t>
  </si>
  <si>
    <t>2006 M11</t>
  </si>
  <si>
    <t>2006 M12</t>
  </si>
  <si>
    <t>2007 M1</t>
  </si>
  <si>
    <t>2007 M2</t>
  </si>
  <si>
    <t>2007 M3</t>
  </si>
  <si>
    <t>2007 M4</t>
  </si>
  <si>
    <t>2007 M5</t>
  </si>
  <si>
    <t>2007 M6</t>
  </si>
  <si>
    <t>2007 M7</t>
  </si>
  <si>
    <t>2007 M8</t>
  </si>
  <si>
    <t>2007 M9</t>
  </si>
  <si>
    <t>2007 M10</t>
  </si>
  <si>
    <t>2007 M11</t>
  </si>
  <si>
    <t>2007 M12</t>
  </si>
  <si>
    <t>2008 M1</t>
  </si>
  <si>
    <t>2008 M2</t>
  </si>
  <si>
    <t>2008 M3</t>
  </si>
  <si>
    <t>2008 M4</t>
  </si>
  <si>
    <t>2008 M5</t>
  </si>
  <si>
    <t>tisíc osôb</t>
  </si>
  <si>
    <t>2008 Jún</t>
  </si>
  <si>
    <t>2008 Júl</t>
  </si>
  <si>
    <t>.</t>
  </si>
  <si>
    <t>Medzispotreba</t>
  </si>
  <si>
    <t>Priemyselná produkcia podľa ekonomických činností</t>
  </si>
  <si>
    <t>Priemysel spolu</t>
  </si>
  <si>
    <t>Priemyselná výroba</t>
  </si>
  <si>
    <t>Investičné prostriedky</t>
  </si>
  <si>
    <t>Spotrebné výrobky</t>
  </si>
  <si>
    <t>Predmety dlhodobej spotreby</t>
  </si>
  <si>
    <t xml:space="preserve"> Predmety krátkodobej spotreby</t>
  </si>
  <si>
    <r>
      <t>váha v %</t>
    </r>
    <r>
      <rPr>
        <vertAlign val="superscript"/>
        <sz val="10"/>
        <rFont val="Arial"/>
        <family val="2"/>
        <charset val="238"/>
      </rPr>
      <t>2)</t>
    </r>
  </si>
  <si>
    <t>2005 Január</t>
  </si>
  <si>
    <t>2005 Február</t>
  </si>
  <si>
    <t>2005 Marec</t>
  </si>
  <si>
    <t>2005 Apríl</t>
  </si>
  <si>
    <t>2005 Máj</t>
  </si>
  <si>
    <t>2005 Jún</t>
  </si>
  <si>
    <t>2005 Júl</t>
  </si>
  <si>
    <t>2005 August</t>
  </si>
  <si>
    <t>2005 September</t>
  </si>
  <si>
    <t>2005 Október</t>
  </si>
  <si>
    <t>2005 November</t>
  </si>
  <si>
    <t>2005 December</t>
  </si>
  <si>
    <t>2006 Január</t>
  </si>
  <si>
    <t>2006 Február</t>
  </si>
  <si>
    <t>2006 Marec</t>
  </si>
  <si>
    <t>2006 Apríl</t>
  </si>
  <si>
    <t>2006 Máj</t>
  </si>
  <si>
    <t>2006 Jún</t>
  </si>
  <si>
    <t>2006 Júl</t>
  </si>
  <si>
    <t>2006 August</t>
  </si>
  <si>
    <t>2006 September</t>
  </si>
  <si>
    <t>2006 Október</t>
  </si>
  <si>
    <t>2006 November</t>
  </si>
  <si>
    <t>2006 December</t>
  </si>
  <si>
    <t>2007 Január</t>
  </si>
  <si>
    <t>2007 Február</t>
  </si>
  <si>
    <t>2007 Marec</t>
  </si>
  <si>
    <t>2007 Apríl</t>
  </si>
  <si>
    <t>2007 Máj</t>
  </si>
  <si>
    <t>2007 Jún</t>
  </si>
  <si>
    <t>2007 Júl</t>
  </si>
  <si>
    <t>2007 August</t>
  </si>
  <si>
    <t>2007 September</t>
  </si>
  <si>
    <t>2007 Október</t>
  </si>
  <si>
    <t>2007 November</t>
  </si>
  <si>
    <t>2007 December</t>
  </si>
  <si>
    <t>2008 Január</t>
  </si>
  <si>
    <t>2008 Február</t>
  </si>
  <si>
    <t>2008 Marec</t>
  </si>
  <si>
    <t>2008 Apríl</t>
  </si>
  <si>
    <t>2008 Máj</t>
  </si>
  <si>
    <t>Bývanie</t>
  </si>
  <si>
    <t>Doprava</t>
  </si>
  <si>
    <t>Pošty a telekomunikácie</t>
  </si>
  <si>
    <t>Rôzne</t>
  </si>
  <si>
    <t>Index spotrebiteľských cien</t>
  </si>
  <si>
    <t>Mzdy a produktivita</t>
  </si>
  <si>
    <t>Zamestnanosť a nezamestnanosť</t>
  </si>
  <si>
    <t>TABUĽKA 1</t>
  </si>
  <si>
    <t>TABUĽKA 2</t>
  </si>
  <si>
    <t>TABUĽKA 3</t>
  </si>
  <si>
    <t>TABUĽKA 4</t>
  </si>
  <si>
    <t>TABUĽKA 5</t>
  </si>
  <si>
    <t>TABUĽKA 6</t>
  </si>
  <si>
    <t>TABUĽKA 7</t>
  </si>
  <si>
    <t>TABUĽKA 8</t>
  </si>
  <si>
    <t>TABUĽKA 9</t>
  </si>
  <si>
    <t>TABUĽKA 12</t>
  </si>
  <si>
    <t>HDP - dopytová strana</t>
  </si>
  <si>
    <t>TABUĽKA 14</t>
  </si>
  <si>
    <t>HDP - ponuková strana</t>
  </si>
  <si>
    <t>Hrubý domáci produkt</t>
  </si>
  <si>
    <t>HICP</t>
  </si>
  <si>
    <t>Index priemyselnej produkcie</t>
  </si>
  <si>
    <t>Tržby za vybrané odvetvia</t>
  </si>
  <si>
    <t>Zamestnanosť ESA 95</t>
  </si>
  <si>
    <t>Úvery nefinančným spoločnostiam</t>
  </si>
  <si>
    <t>Úvery domácnostiam</t>
  </si>
  <si>
    <t>Stavebníctvo</t>
  </si>
  <si>
    <t>Predaj a údržba vozidiel</t>
  </si>
  <si>
    <t>Maloobchod</t>
  </si>
  <si>
    <t>Hotely a reštaurácie</t>
  </si>
  <si>
    <t>Doprava a skladovanie</t>
  </si>
  <si>
    <t>Medziročná zmena v %</t>
  </si>
  <si>
    <t>Bežný účet</t>
  </si>
  <si>
    <t>Vývoz</t>
  </si>
  <si>
    <t>Dovoz</t>
  </si>
  <si>
    <r>
      <t>4.1.1999</t>
    </r>
    <r>
      <rPr>
        <vertAlign val="superscript"/>
        <sz val="10"/>
        <rFont val="Arial"/>
        <family val="2"/>
        <charset val="238"/>
      </rPr>
      <t>1)</t>
    </r>
  </si>
  <si>
    <r>
      <t>28.6.2000</t>
    </r>
    <r>
      <rPr>
        <vertAlign val="superscript"/>
        <sz val="10"/>
        <rFont val="Arial"/>
        <family val="2"/>
        <charset val="238"/>
      </rPr>
      <t>2)</t>
    </r>
  </si>
  <si>
    <r>
      <t>18.9.2001</t>
    </r>
    <r>
      <rPr>
        <vertAlign val="superscript"/>
        <sz val="10"/>
        <rFont val="Arial"/>
        <family val="2"/>
        <charset val="238"/>
      </rPr>
      <t>3)</t>
    </r>
  </si>
  <si>
    <r>
      <t>9.10.2008</t>
    </r>
    <r>
      <rPr>
        <vertAlign val="superscript"/>
        <sz val="10"/>
        <rFont val="Arial"/>
        <family val="2"/>
        <charset val="238"/>
      </rPr>
      <t>4)</t>
    </r>
  </si>
  <si>
    <r>
      <t>15.10.2008</t>
    </r>
    <r>
      <rPr>
        <vertAlign val="superscript"/>
        <sz val="10"/>
        <rFont val="Arial"/>
        <family val="2"/>
        <charset val="238"/>
      </rPr>
      <t>5)</t>
    </r>
  </si>
  <si>
    <t>váha v %</t>
  </si>
  <si>
    <t>2008 Aug.</t>
  </si>
  <si>
    <t>2008 Sep.</t>
  </si>
  <si>
    <t>2008 Okt.</t>
  </si>
  <si>
    <t>2008 Nov.</t>
  </si>
  <si>
    <t>2008 Dec.</t>
  </si>
  <si>
    <t>2009 Jan.</t>
  </si>
  <si>
    <t>váhy v %</t>
  </si>
  <si>
    <t>Priemysel export</t>
  </si>
  <si>
    <t>Priemysel tuzemsko</t>
  </si>
  <si>
    <t>Produkty rastlinnej výroby</t>
  </si>
  <si>
    <t>Produkty živočíšnej výroby</t>
  </si>
  <si>
    <t>Produkcia súvisiaca s energetikou</t>
  </si>
  <si>
    <t>Medzispotreba (okrem energie)</t>
  </si>
  <si>
    <t>Pôdohospodárstvo a rybolov</t>
  </si>
  <si>
    <t>Priemysel</t>
  </si>
  <si>
    <t>Verejná správa, školstvo, zdravotníctvo a ostatné služby</t>
  </si>
  <si>
    <t>Sept.</t>
  </si>
  <si>
    <r>
      <t xml:space="preserve">s. c. </t>
    </r>
    <r>
      <rPr>
        <vertAlign val="superscript"/>
        <sz val="10"/>
        <rFont val="Arial"/>
        <family val="2"/>
        <charset val="238"/>
      </rPr>
      <t>1)</t>
    </r>
  </si>
  <si>
    <t>Počet zamestnancov</t>
  </si>
  <si>
    <t>Čisté dane z produktov</t>
  </si>
  <si>
    <t xml:space="preserve"> Pridaná hodnota</t>
  </si>
  <si>
    <t>TABUĽKA 10</t>
  </si>
  <si>
    <t>TABUĽKA 11</t>
  </si>
  <si>
    <t>TABUĽKA 15</t>
  </si>
  <si>
    <t>Tržby</t>
  </si>
  <si>
    <t>Ceny priemyselných výrobcov</t>
  </si>
  <si>
    <t>Spolu (medziročná zmena)</t>
  </si>
  <si>
    <t>Spolu bez energií a nespracovaných potravín (jadrová inflácia)</t>
  </si>
  <si>
    <t>Osobné a rekreačné služby</t>
  </si>
  <si>
    <t>Nájomné</t>
  </si>
  <si>
    <t xml:space="preserve">medziročná zmena v %, ak nie je uvedené inak </t>
  </si>
  <si>
    <t>Ceny výrobcov a nehnuteľností na bývanie</t>
  </si>
  <si>
    <t>medziročná zmena v %</t>
  </si>
  <si>
    <t>Poľnohospodárske výrobky</t>
  </si>
  <si>
    <t>Stavebné práce</t>
  </si>
  <si>
    <t>Stavebné materiály</t>
  </si>
  <si>
    <t>Jednotkové náklady práce (ULC)</t>
  </si>
  <si>
    <t xml:space="preserve">Úrokové sadzby ECB </t>
  </si>
  <si>
    <t>v %, ak nie je uvedené inak</t>
  </si>
  <si>
    <t>1) Dňa 22. decembra 1998 ECB oznámila, že v období 4. až 21. januára 1999 v rámci výnimočného opatrenia zmenšuje rozpätie medzi jednodňovými sadzbami na 50 bázických bodov, aby umožnila trhovým účastníkom prispôsobiť sa novému režimu.</t>
  </si>
  <si>
    <t>5) Dňa 8. októbra 2008 vyhlásila ECB, že počnúc operáciami vysporiadanými 15. októbra 2008 budú hlavné refinančné operácie vykonávané ako tendre s fixnou úrokovou sadzbou pri plnej akceptácii ponúk s úrokou sadzbou pre hlavné refinančné operácie. Táto zmena nahradzuje prechádzajúce rozhodnutie (z rovnakého dňa) o znížení minimálnej akceptovanej sadzby o 50 bázických bodov  pre hlavné refinančné operácie vykonávané ako tendre s variabilnou sadzbou.</t>
  </si>
  <si>
    <t>Prečerpania bežných účtov a kreditné karty</t>
  </si>
  <si>
    <r>
      <t>Pohyblivá sadzba a ZFS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do 1 roka</t>
    </r>
  </si>
  <si>
    <r>
      <t>ZFS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nad 1 rok do 5 rokov</t>
    </r>
  </si>
  <si>
    <r>
      <t>ZFS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nad 5 rokov</t>
    </r>
  </si>
  <si>
    <r>
      <t>ZFS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nad 5 rokov do 10 rokov</t>
    </r>
  </si>
  <si>
    <r>
      <t>ZFS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nad 10 rokov</t>
    </r>
  </si>
  <si>
    <t>Zdroj: NBS.</t>
  </si>
  <si>
    <t xml:space="preserve">Úvery do 1 mil. </t>
  </si>
  <si>
    <t>Úvery nad 1 mil.</t>
  </si>
  <si>
    <t>Úrokové sadzby z nových vkladov a úverov v eurách</t>
  </si>
  <si>
    <t>v mil. EUR a medziročné zmeny v %; stavy a miery rastu ku koncu obdobia, transakcie počas obdobia</t>
  </si>
  <si>
    <t xml:space="preserve"> Vklady spolu</t>
  </si>
  <si>
    <t>Vklady Splatné na požiadanie</t>
  </si>
  <si>
    <t>Vklady spolu</t>
  </si>
  <si>
    <t xml:space="preserve"> Vklady s dohodnutou splatnosťou</t>
  </si>
  <si>
    <t xml:space="preserve">Vklady </t>
  </si>
  <si>
    <t xml:space="preserve">Úvery </t>
  </si>
  <si>
    <t>Úvery spolu</t>
  </si>
  <si>
    <t>Úvery do 1 roka</t>
  </si>
  <si>
    <t>Úvery nad 1 rok do 5 rokov</t>
  </si>
  <si>
    <t>Úvery nad 5 rokov</t>
  </si>
  <si>
    <t>Indexy priemyselnej a stavebnej produkcie</t>
  </si>
  <si>
    <t>medziročný rast v %</t>
  </si>
  <si>
    <t>Tržby odvetvia spolu</t>
  </si>
  <si>
    <r>
      <t xml:space="preserve">Zamestnanosť 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 </t>
    </r>
  </si>
  <si>
    <t>Miera nezamestnanosti v %</t>
  </si>
  <si>
    <t xml:space="preserve">Spolu              </t>
  </si>
  <si>
    <t>Zmena stavu zásob a cenností</t>
  </si>
  <si>
    <t>Podiel na HDP (%)</t>
  </si>
  <si>
    <t>Medziročné zmeny (%)</t>
  </si>
  <si>
    <t>Medzikvartálne zmeny (%, sezónne očistené)</t>
  </si>
  <si>
    <t>1) Počítané na základe spoločnej metodiky ECB.</t>
  </si>
  <si>
    <t>Zdroj: ŠÚ SR, NBS.</t>
  </si>
  <si>
    <t>Zdroj: ECB.</t>
  </si>
  <si>
    <t>Zdroj: ŠÚ SR.</t>
  </si>
  <si>
    <t>Zdroj: ŠÚ SR a výpočty NBS.</t>
  </si>
  <si>
    <t>Výnosy</t>
  </si>
  <si>
    <t>Bežné transfery</t>
  </si>
  <si>
    <t xml:space="preserve">Kapitálový účet </t>
  </si>
  <si>
    <t>Priame investície</t>
  </si>
  <si>
    <t>Portfóliové investície</t>
  </si>
  <si>
    <t>Ostatné investície</t>
  </si>
  <si>
    <t xml:space="preserve">Finančný účet </t>
  </si>
  <si>
    <t>2007 Okt.</t>
  </si>
  <si>
    <t>2007 Nov.</t>
  </si>
  <si>
    <t>2007 Dec.</t>
  </si>
  <si>
    <t>2008 Jan.</t>
  </si>
  <si>
    <t>2008 Feb.</t>
  </si>
  <si>
    <t>2008 Mar.</t>
  </si>
  <si>
    <t>2008 Apr.</t>
  </si>
  <si>
    <t>2009 Feb.</t>
  </si>
  <si>
    <t>2009 Mar.</t>
  </si>
  <si>
    <t>2009 Apr.</t>
  </si>
  <si>
    <t>2009 Aug.</t>
  </si>
  <si>
    <t>2009 Sep.</t>
  </si>
  <si>
    <t>2009 Okt.</t>
  </si>
  <si>
    <t>2009 Nov.</t>
  </si>
  <si>
    <t>2009 Dec.</t>
  </si>
  <si>
    <t>2010 Jan.</t>
  </si>
  <si>
    <t>2010 Feb.</t>
  </si>
  <si>
    <t>2010 Mar.</t>
  </si>
  <si>
    <t>2010 Apr.</t>
  </si>
  <si>
    <t>2010 Júl</t>
  </si>
  <si>
    <t>2010 Aug.</t>
  </si>
  <si>
    <t>2010 Sep.</t>
  </si>
  <si>
    <t>2010 Okt.</t>
  </si>
  <si>
    <t>2010 Nov.</t>
  </si>
  <si>
    <t>2010 Dec.</t>
  </si>
  <si>
    <t>mil. EUR, ak nie je uvedené inak</t>
  </si>
  <si>
    <t>Platobná bilancia</t>
  </si>
  <si>
    <t>TABUĽKA 16</t>
  </si>
  <si>
    <t>Zdroj: NBS a ŠÚ SR.</t>
  </si>
  <si>
    <t xml:space="preserve">Bežný účet (% z HDP) </t>
  </si>
  <si>
    <t>Obchodná bilancia (% z HDP)</t>
  </si>
  <si>
    <t>Obchodovateľné tovary</t>
  </si>
  <si>
    <t xml:space="preserve">Rekreácia a kultúra </t>
  </si>
  <si>
    <t>Nábytok</t>
  </si>
  <si>
    <t>Hotely, kaviarne a reštaurácie</t>
  </si>
  <si>
    <t>Rozličné</t>
  </si>
  <si>
    <t>Miera dlhu (% z HDP)</t>
  </si>
  <si>
    <t>medziročné zmeny (%), ak nie je uvedené inak</t>
  </si>
  <si>
    <t>Bilancia štátneho rozpočtu (mil. EUR)</t>
  </si>
  <si>
    <t>Saldo ŠR</t>
  </si>
  <si>
    <t>Daňové príjmy</t>
  </si>
  <si>
    <t>Bežné výdavky</t>
  </si>
  <si>
    <t xml:space="preserve">Kapitálové výdavky </t>
  </si>
  <si>
    <t>Daň z príjmu fyzických osôb</t>
  </si>
  <si>
    <t>Daň z príjmu právnických osôb</t>
  </si>
  <si>
    <t>Daň z pridanej hodnoty</t>
  </si>
  <si>
    <t>Spotrebné dane</t>
  </si>
  <si>
    <t>Zdroj: MF SR a výpočty NBS.</t>
  </si>
  <si>
    <t>TABUĽKA 17</t>
  </si>
  <si>
    <t>Štátny rozpočet</t>
  </si>
  <si>
    <r>
      <t xml:space="preserve">b. c. </t>
    </r>
    <r>
      <rPr>
        <vertAlign val="superscript"/>
        <sz val="10"/>
        <rFont val="Arial"/>
        <family val="2"/>
        <charset val="238"/>
      </rPr>
      <t>2)</t>
    </r>
  </si>
  <si>
    <t>2) V bežných cenách.</t>
  </si>
  <si>
    <t xml:space="preserve"> - </t>
  </si>
  <si>
    <t>Priemyselní výrobcovia podľa sektorov konečného použitia (MIG)</t>
  </si>
  <si>
    <t>kumulatívy v mil. EUR, ak nie je uvedené inak</t>
  </si>
  <si>
    <t>Vybrané ukazovatele hospodárskeho a menového vývoja SR</t>
  </si>
  <si>
    <t>Predmety krátkodobej spotreby</t>
  </si>
  <si>
    <t>Úvery na nákup nehnuteľností</t>
  </si>
  <si>
    <t>1) Začiatočná fixácia sadzby.</t>
  </si>
  <si>
    <t xml:space="preserve">M1 </t>
  </si>
  <si>
    <r>
      <t xml:space="preserve">M2-M1 </t>
    </r>
    <r>
      <rPr>
        <sz val="11"/>
        <rFont val="Arial"/>
        <family val="2"/>
        <charset val="238"/>
      </rPr>
      <t/>
    </r>
  </si>
  <si>
    <t>Spolu (percentuálna zmena oproti predchádzajúcemu obdobiu)</t>
  </si>
  <si>
    <t>Ťažba a dobývanie</t>
  </si>
  <si>
    <t>Priemyselní výrobcovia podľa sekcií a subsekcií aktivít (CPA)</t>
  </si>
  <si>
    <t>Veľkoobchod</t>
  </si>
  <si>
    <t>1) V stálych cenách z decembra 2005.</t>
  </si>
  <si>
    <t>Ubytovanie</t>
  </si>
  <si>
    <t>Činnosti reštaurácií a pohostinstiev</t>
  </si>
  <si>
    <t>Vybrané trhové služby</t>
  </si>
  <si>
    <t>2005 Jan.</t>
  </si>
  <si>
    <t>2005 Feb.</t>
  </si>
  <si>
    <t>2005 Mar.</t>
  </si>
  <si>
    <t>2005 Apr.</t>
  </si>
  <si>
    <t>2005 Aug.</t>
  </si>
  <si>
    <t>2005 Sep.</t>
  </si>
  <si>
    <t>2005 Okt.</t>
  </si>
  <si>
    <t>2005 Nov.</t>
  </si>
  <si>
    <t>2005 Dec.</t>
  </si>
  <si>
    <t>2006 Jan.</t>
  </si>
  <si>
    <t>2006 Feb.</t>
  </si>
  <si>
    <t>2006 Mar.</t>
  </si>
  <si>
    <t>2006 Aug.</t>
  </si>
  <si>
    <t>2006 Sep.</t>
  </si>
  <si>
    <t>2006 Okt.</t>
  </si>
  <si>
    <t>2006 Nov.</t>
  </si>
  <si>
    <t>2006 Dec.</t>
  </si>
  <si>
    <t>2007 Jan.</t>
  </si>
  <si>
    <t>2007 Feb.</t>
  </si>
  <si>
    <t>2007 Mar.</t>
  </si>
  <si>
    <t>2007 Aug.</t>
  </si>
  <si>
    <t>2007 Sep.</t>
  </si>
  <si>
    <t>Zrážková daň</t>
  </si>
  <si>
    <t>Nedaňové príjmy</t>
  </si>
  <si>
    <t>Granty a transfery</t>
  </si>
  <si>
    <t xml:space="preserve">Zahraničné transfery </t>
  </si>
  <si>
    <t>Ostatné dane</t>
  </si>
  <si>
    <t>Nehnuteľnosti na bývanie</t>
  </si>
  <si>
    <t>Poznámka: Všetky údaje sú prepočítané podľa novej metodiky (sú súčtom rezidentov-tuzemsko a rezidentov-ostatné členské štáty eurozóny).</t>
  </si>
  <si>
    <t>v mil. EUR; stavy ku koncu obdobia</t>
  </si>
  <si>
    <r>
      <t xml:space="preserve">Obeživo </t>
    </r>
    <r>
      <rPr>
        <vertAlign val="superscript"/>
        <sz val="10"/>
        <rFont val="Arial"/>
        <family val="2"/>
        <charset val="238"/>
      </rPr>
      <t>2)</t>
    </r>
  </si>
  <si>
    <t xml:space="preserve">  1) Údaje do konca roku 2008 (pred vstupom Slovenska do eurozóny) zodpovedajú vykázaným štatistickým údajom menových agregátov Slovenska, ktoré boli prepočítané zo Sk do eur</t>
  </si>
  <si>
    <t>Obeživo</t>
  </si>
  <si>
    <r>
      <t xml:space="preserve">Menové agregáty a protipoložky k M3 - príspevok tuzemských PFI k menovým agregátom a protipoložkám eurozóny </t>
    </r>
    <r>
      <rPr>
        <b/>
        <vertAlign val="superscript"/>
        <sz val="12"/>
        <rFont val="Arial"/>
        <family val="2"/>
        <charset val="238"/>
      </rPr>
      <t>2)</t>
    </r>
  </si>
  <si>
    <t xml:space="preserve">      konverzným kurzom 30,1260 SKK/EUR. </t>
  </si>
  <si>
    <r>
      <t xml:space="preserve">M3 na analytické účely </t>
    </r>
    <r>
      <rPr>
        <vertAlign val="superscript"/>
        <sz val="10"/>
        <rFont val="Arial"/>
        <family val="2"/>
        <charset val="238"/>
      </rPr>
      <t>1)</t>
    </r>
  </si>
  <si>
    <r>
      <t>Administratívne ceny</t>
    </r>
    <r>
      <rPr>
        <vertAlign val="superscript"/>
        <sz val="10"/>
        <rFont val="Arial"/>
        <family val="2"/>
        <charset val="238"/>
      </rPr>
      <t>1)</t>
    </r>
  </si>
  <si>
    <t>Príjmy spolu</t>
  </si>
  <si>
    <t>Výdavky spolu</t>
  </si>
  <si>
    <r>
      <t>Spolu</t>
    </r>
    <r>
      <rPr>
        <vertAlign val="superscript"/>
        <sz val="10"/>
        <rFont val="Arial"/>
        <family val="2"/>
        <charset val="238"/>
      </rPr>
      <t>2)</t>
    </r>
  </si>
  <si>
    <t>Konjunkturálne prieskumy</t>
  </si>
  <si>
    <t>Indikátor dôvery v priemysle</t>
  </si>
  <si>
    <t>Indikátor spotrebiteľskej dôvery</t>
  </si>
  <si>
    <t>Súčasná úroveň dopytu</t>
  </si>
  <si>
    <t>Súčasné zásoby hotových výrobkov</t>
  </si>
  <si>
    <t>Očakávaná priemyselná produkcia</t>
  </si>
  <si>
    <t>Finančná situácia domácností (nasledujúcich 12 mesiacov)</t>
  </si>
  <si>
    <t>Predpokladaný vývoj ekonomiky (nasledujúcich 12 mesiacov)</t>
  </si>
  <si>
    <t>Predpokladaný vývoj úspor domácností (nasledujúcich 12 mesiacov)</t>
  </si>
  <si>
    <t>2006 Apr.</t>
  </si>
  <si>
    <t>2007 Apr.</t>
  </si>
  <si>
    <t>Indikátor dôvery v stavebníctve</t>
  </si>
  <si>
    <t>Indikátor dôvery v maloobchode</t>
  </si>
  <si>
    <t>Indikátor dôvery v službách</t>
  </si>
  <si>
    <t>Očakávaný počet zamestnancov</t>
  </si>
  <si>
    <t>Trend podnikateľskej situácie</t>
  </si>
  <si>
    <t>Zásoby tovarov</t>
  </si>
  <si>
    <t>Očakávaná podnikateľská situácia</t>
  </si>
  <si>
    <t>Očakávaný dopyt</t>
  </si>
  <si>
    <t>Zdroj: Európska Komisia.</t>
  </si>
  <si>
    <t>1) Rozdiel percent respondentov odpovedajúcich pozitívne a negatívne.</t>
  </si>
  <si>
    <t xml:space="preserve">  2) Údaje od januára 2009 (po vstupe Slovenska do eurozóny od 1. januára 2009) predstavujú príspevok Slovenska k menovým agregátom EMU. Výpočet objemu obeživa od januára 2009</t>
  </si>
  <si>
    <t xml:space="preserve">      na základe stanoveného kľúča ECB, obsahuje hodnotu bankoviek na základe podielu NBS na celkovej emisii eurozóny.</t>
  </si>
  <si>
    <t xml:space="preserve">2009 Febr. </t>
  </si>
  <si>
    <t>Ťažba a dobývanie, priemyselná výroba</t>
  </si>
  <si>
    <t>Energetika</t>
  </si>
  <si>
    <t>Polotovary a investičný majetok</t>
  </si>
  <si>
    <t>Spotrebné tovary</t>
  </si>
  <si>
    <t>Energetika okrem dodávka elektriny, plynu, pary a studeného vzduchu a dodávky vody</t>
  </si>
  <si>
    <t>Polotovary</t>
  </si>
  <si>
    <t>Investičný majetok</t>
  </si>
  <si>
    <t>Spotrebné tovary dlhodobej spotreby</t>
  </si>
  <si>
    <t>Spotrebné tovary krátkodobej potreby</t>
  </si>
  <si>
    <t>Spotrebné tovary bez potravín, nápojov a tabaku</t>
  </si>
  <si>
    <t>Zdroj: ŠÚ SR, Eurostat a výpočty NBS.</t>
  </si>
  <si>
    <t>Tržby podľa skupín konečného použitia produkcie (Main Industrial Groupings)</t>
  </si>
  <si>
    <r>
      <t>s. c.</t>
    </r>
    <r>
      <rPr>
        <vertAlign val="superscript"/>
        <sz val="10"/>
        <rFont val="Arial"/>
        <family val="2"/>
        <charset val="238"/>
      </rPr>
      <t xml:space="preserve"> 3)</t>
    </r>
  </si>
  <si>
    <r>
      <t xml:space="preserve">percentuálne saldá 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>, pokiaľ nie je uvedené inak; sezónne očistené dáta</t>
    </r>
  </si>
  <si>
    <t>TABUĽKA 18</t>
  </si>
  <si>
    <t>Dlhodobé finančné pasíva</t>
  </si>
  <si>
    <t>Pohľadávky PFI a cenné papiere za sektor verejnej správy</t>
  </si>
  <si>
    <t>Pohľadávky PFI a cenné papiere za sektor ostatní rezidenti</t>
  </si>
  <si>
    <t>Čisté zahraničné aktíva</t>
  </si>
  <si>
    <t>Z toho pohľadávky banky</t>
  </si>
  <si>
    <t>Indikátor ekonomického sentimentu (dlhodobý priemer = 100)</t>
  </si>
  <si>
    <t>medziročné zmeny v %, ak nie je uvedené inak</t>
  </si>
  <si>
    <t>Priemysel spolu (index, 2005=100)</t>
  </si>
  <si>
    <t>Dodávka elektriny, plynu, pary a studeného vzduchu</t>
  </si>
  <si>
    <r>
      <t xml:space="preserve">Priemyselná produkcia podľa MIG </t>
    </r>
    <r>
      <rPr>
        <vertAlign val="superscript"/>
        <sz val="10"/>
        <rFont val="Arial"/>
        <family val="2"/>
        <charset val="238"/>
      </rPr>
      <t>2)</t>
    </r>
  </si>
  <si>
    <t>TABUĽKA 13</t>
  </si>
  <si>
    <t>(index 2005 = 100)</t>
  </si>
  <si>
    <t>3) V stálych cenách z decembra 2000.</t>
  </si>
  <si>
    <t>Informácie a komunikácia</t>
  </si>
  <si>
    <t>1) V bežných cenách.</t>
  </si>
  <si>
    <t>Zdroj: ŠÚ SR, MF SR, Európska komisia, NBS.</t>
  </si>
  <si>
    <r>
      <t xml:space="preserve">Spolu </t>
    </r>
    <r>
      <rPr>
        <vertAlign val="superscript"/>
        <sz val="10"/>
        <rFont val="Arial"/>
        <family val="2"/>
        <charset val="238"/>
      </rPr>
      <t>4)</t>
    </r>
  </si>
  <si>
    <t xml:space="preserve">2009 Máj </t>
  </si>
  <si>
    <t>TABUĽKA 19</t>
  </si>
  <si>
    <t>Priemerná nominálna mzda</t>
  </si>
  <si>
    <r>
      <t xml:space="preserve">Mzdy 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 </t>
    </r>
  </si>
  <si>
    <t>Finančné sprostredkovanie</t>
  </si>
  <si>
    <t>Školstvo</t>
  </si>
  <si>
    <t>Zdravotníctvo a sociálna starostlivosť</t>
  </si>
  <si>
    <t xml:space="preserve">Priemysel </t>
  </si>
  <si>
    <t>Doprava  a skladovanie</t>
  </si>
  <si>
    <t>Ubytovacie a stravovacie služby</t>
  </si>
  <si>
    <t>Informácie a komunikácie</t>
  </si>
  <si>
    <t>Finančné a poisťovacie činnosti</t>
  </si>
  <si>
    <t>Činnosti v oblasti nehnuteľností</t>
  </si>
  <si>
    <t>Odborné, vedecké a technické činnosti</t>
  </si>
  <si>
    <t>Vzdelávanie</t>
  </si>
  <si>
    <t>Umenie, zábava a rekreácia</t>
  </si>
  <si>
    <t>Ostatné činnosti</t>
  </si>
  <si>
    <r>
      <t>b. c.</t>
    </r>
    <r>
      <rPr>
        <vertAlign val="superscript"/>
        <sz val="10"/>
        <rFont val="Arial"/>
        <family val="2"/>
        <charset val="238"/>
      </rPr>
      <t xml:space="preserve"> 1)</t>
    </r>
  </si>
  <si>
    <t>1) Štatistické výkazníctvo.</t>
  </si>
  <si>
    <t>EUR</t>
  </si>
  <si>
    <t>Poľnohospodárstvo, lesníctvo a rybolov</t>
  </si>
  <si>
    <t>Administratívne a podporné služby</t>
  </si>
  <si>
    <t>Zdravotníctvo a sociálna pomoc</t>
  </si>
  <si>
    <t>Veľkoobchod a maloobchod, oprava motorových vozidiel a motocyklov</t>
  </si>
  <si>
    <t>Veľkoobchod a maloobchod a opravárenské činnosti</t>
  </si>
  <si>
    <t>Nehnuteľnosti, prenájom a obchodné služby</t>
  </si>
  <si>
    <t>Ostatné verejné, sociálne a osobné služby</t>
  </si>
  <si>
    <t>Verejná správa, obrana a sociálne zabezpečenie</t>
  </si>
  <si>
    <t>Doprava, skladovanie, pošty a telekomunikácie</t>
  </si>
  <si>
    <t xml:space="preserve">2009 Júl </t>
  </si>
  <si>
    <t xml:space="preserve">Informácie a komunikácia </t>
  </si>
  <si>
    <t xml:space="preserve">Predaj a oprava motorových vozidiel </t>
  </si>
  <si>
    <t>2009 Sept.</t>
  </si>
  <si>
    <t>2009 August</t>
  </si>
  <si>
    <t>Saldo verejných financií (% z HDP)</t>
  </si>
  <si>
    <t xml:space="preserve">           </t>
  </si>
  <si>
    <t>2009 Október</t>
  </si>
  <si>
    <r>
      <t xml:space="preserve">Menové agregáty a protipoložky k M3 </t>
    </r>
    <r>
      <rPr>
        <b/>
        <vertAlign val="superscript"/>
        <sz val="12"/>
        <rFont val="Arial"/>
        <family val="2"/>
        <charset val="238"/>
      </rPr>
      <t>1)</t>
    </r>
  </si>
  <si>
    <t xml:space="preserve">2009 November </t>
  </si>
  <si>
    <t xml:space="preserve">2009 Mar. </t>
  </si>
  <si>
    <r>
      <t>v mil. EUR</t>
    </r>
    <r>
      <rPr>
        <vertAlign val="superscript"/>
        <sz val="10"/>
        <rFont val="Arial"/>
        <family val="2"/>
        <charset val="238"/>
      </rPr>
      <t xml:space="preserve"> 1)</t>
    </r>
  </si>
  <si>
    <r>
      <t xml:space="preserve">Tržby a priemysel </t>
    </r>
    <r>
      <rPr>
        <vertAlign val="superscript"/>
        <sz val="10"/>
        <rFont val="Arial"/>
        <family val="2"/>
        <charset val="238"/>
      </rPr>
      <t>2)</t>
    </r>
  </si>
  <si>
    <t xml:space="preserve">2009 Apr. </t>
  </si>
  <si>
    <t xml:space="preserve">2) Tržby polotovary + investičný majetok + spotrebné tovary - energetika okrem dodávka elektriny, plynu, pary a studeného vzduchu a dodávky vody = tržby priemysel - (dodávka elektriny, plynu, pary a studeného vzduchu + dodávka vody; </t>
  </si>
  <si>
    <t xml:space="preserve">2009 September </t>
  </si>
  <si>
    <t>Poznámka: Od mája 2010 sú dáta konjunkturálnych prieskumov (netýka sa indikátora spotrebiteľskej dôvery) klasifikované v súlade s klasifikáciou ekonomických činností NACE Rev. 2.</t>
  </si>
  <si>
    <t>2008 August</t>
  </si>
  <si>
    <t>2008 September</t>
  </si>
  <si>
    <t>2008 Október</t>
  </si>
  <si>
    <t>2008 November</t>
  </si>
  <si>
    <t>2008 December</t>
  </si>
  <si>
    <t>2009 Január</t>
  </si>
  <si>
    <t>2009 Február</t>
  </si>
  <si>
    <t>2009 Marec</t>
  </si>
  <si>
    <t>2009 September</t>
  </si>
  <si>
    <t>2009 November</t>
  </si>
  <si>
    <t>2009 December</t>
  </si>
  <si>
    <r>
      <t>Medzimesačné percentuálne zmeny</t>
    </r>
    <r>
      <rPr>
        <vertAlign val="superscript"/>
        <sz val="10"/>
        <rFont val="Arial"/>
        <family val="2"/>
        <charset val="238"/>
      </rPr>
      <t>1)</t>
    </r>
  </si>
  <si>
    <t xml:space="preserve">. </t>
  </si>
  <si>
    <t>Poznámka: Všetky údaje sú prepočítané podľa novej metodiky (sú súčtom rezidentov-tuzemsko a rezidentov-ostatné členské krajiny eurozóny).</t>
  </si>
  <si>
    <t xml:space="preserve">    V kvartálnych údajoch jednoduchý priemer indexov rovnakého obdobia minulého roka v stálych cenách za tri prislúchajúce mesiace.</t>
  </si>
  <si>
    <t>Údaje do mája 2010 sú v klasifikácii NACE Rev. 1.</t>
  </si>
  <si>
    <t xml:space="preserve">2009 Jan. </t>
  </si>
  <si>
    <t xml:space="preserve">2009 December </t>
  </si>
  <si>
    <t xml:space="preserve">2009 Q1  </t>
  </si>
  <si>
    <t>2010 Sept.</t>
  </si>
  <si>
    <r>
      <t xml:space="preserve">2009 Q2 </t>
    </r>
    <r>
      <rPr>
        <vertAlign val="superscript"/>
        <sz val="10"/>
        <rFont val="Arial"/>
        <family val="2"/>
        <charset val="238"/>
      </rPr>
      <t xml:space="preserve"> </t>
    </r>
  </si>
  <si>
    <t>2011 Jan.</t>
  </si>
  <si>
    <t>2011 Nov.</t>
  </si>
  <si>
    <t>2011 Okt.</t>
  </si>
  <si>
    <t>2011 Feb.</t>
  </si>
  <si>
    <t>2011 Mar.</t>
  </si>
  <si>
    <t>2011 Apr.</t>
  </si>
  <si>
    <t>2011 Máj</t>
  </si>
  <si>
    <t>2011 Jún</t>
  </si>
  <si>
    <t>2011 Aug.</t>
  </si>
  <si>
    <t>2011 Sep.</t>
  </si>
  <si>
    <t>2011 Dec.</t>
  </si>
  <si>
    <r>
      <t xml:space="preserve">Indikátor ekonomického sentimentu </t>
    </r>
    <r>
      <rPr>
        <vertAlign val="superscript"/>
        <sz val="10"/>
        <rFont val="Arial"/>
        <family val="2"/>
        <charset val="238"/>
      </rPr>
      <t>2)</t>
    </r>
    <r>
      <rPr>
        <sz val="10"/>
        <rFont val="Arial"/>
        <family val="2"/>
        <charset val="238"/>
      </rPr>
      <t xml:space="preserve"> (dlhodobý priemer = 100)</t>
    </r>
  </si>
  <si>
    <t>2011 Január</t>
  </si>
  <si>
    <t xml:space="preserve">2011 Január </t>
  </si>
  <si>
    <t xml:space="preserve">2009 Q3 </t>
  </si>
  <si>
    <r>
      <t>2010 Január</t>
    </r>
    <r>
      <rPr>
        <vertAlign val="superscript"/>
        <sz val="10"/>
        <rFont val="Arial"/>
        <family val="2"/>
        <charset val="238"/>
      </rPr>
      <t xml:space="preserve"> </t>
    </r>
  </si>
  <si>
    <t>2011 Február</t>
  </si>
  <si>
    <t>2011 Q1</t>
  </si>
  <si>
    <t xml:space="preserve">2010 Február </t>
  </si>
  <si>
    <t>2011 Marec</t>
  </si>
  <si>
    <t>2011 Q2</t>
  </si>
  <si>
    <t>2011 Q3</t>
  </si>
  <si>
    <t>2011 Q4</t>
  </si>
  <si>
    <t xml:space="preserve">2010 Marec </t>
  </si>
  <si>
    <t>2011 Apríl</t>
  </si>
  <si>
    <t>Produkty poľnohospo-dárstva a rybárstva</t>
  </si>
  <si>
    <t>2005 May</t>
  </si>
  <si>
    <t>2005 June</t>
  </si>
  <si>
    <t>2005 July</t>
  </si>
  <si>
    <t>2005 Oct.</t>
  </si>
  <si>
    <t>2006 May</t>
  </si>
  <si>
    <t>2006 June</t>
  </si>
  <si>
    <t>2006 July</t>
  </si>
  <si>
    <t>2006 Oct.</t>
  </si>
  <si>
    <t>2007 May</t>
  </si>
  <si>
    <t>2007 June</t>
  </si>
  <si>
    <t>2007 July</t>
  </si>
  <si>
    <t>2007 Oct.</t>
  </si>
  <si>
    <t>2008 May</t>
  </si>
  <si>
    <t>2008 June</t>
  </si>
  <si>
    <t>2008 July</t>
  </si>
  <si>
    <t>2008 Oct.</t>
  </si>
  <si>
    <r>
      <t xml:space="preserve">Vodné, stočné </t>
    </r>
    <r>
      <rPr>
        <vertAlign val="superscript"/>
        <sz val="10"/>
        <rFont val="Arial"/>
        <family val="2"/>
        <charset val="238"/>
      </rPr>
      <t>1)</t>
    </r>
  </si>
  <si>
    <t>2) Spolu bez prečerpaní bežných účtov a kreditných kariet.</t>
  </si>
  <si>
    <r>
      <t xml:space="preserve">Stavebná produkcia </t>
    </r>
    <r>
      <rPr>
        <vertAlign val="superscript"/>
        <sz val="10"/>
        <rFont val="Arial"/>
        <family val="2"/>
        <charset val="238"/>
      </rPr>
      <t>3)</t>
    </r>
  </si>
  <si>
    <t>Spolu                  v tis.ks</t>
  </si>
  <si>
    <r>
      <t xml:space="preserve">Využitie výrobných kapacít </t>
    </r>
    <r>
      <rPr>
        <vertAlign val="superscript"/>
        <sz val="10"/>
        <rFont val="Arial"/>
        <family val="2"/>
        <charset val="238"/>
      </rPr>
      <t>3)</t>
    </r>
    <r>
      <rPr>
        <sz val="10"/>
        <rFont val="Arial"/>
        <family val="2"/>
        <charset val="238"/>
      </rPr>
      <t xml:space="preserve">           (v %)</t>
    </r>
  </si>
  <si>
    <t>Očakávaná nezamestananosť (nasledujúcich        12 mesiacov)</t>
  </si>
  <si>
    <t>Obchod, oprava motorových vozidiel, doprava a skladovanie, ubytovacie a stravovacie služby</t>
  </si>
  <si>
    <t xml:space="preserve">Odborné, vedecké a techn. Činnosti, administratívne služby </t>
  </si>
  <si>
    <t>Umenie, zábava a rekreácia, ostatné činnosti</t>
  </si>
  <si>
    <t xml:space="preserve">2010 Apríl </t>
  </si>
  <si>
    <t xml:space="preserve">2009 Q4 </t>
  </si>
  <si>
    <t xml:space="preserve">Odborné, vedecké a techn. činnosti, administratívne služby </t>
  </si>
  <si>
    <t xml:space="preserve">2) Indikátor ekonomického sentimentu sa skladá z indikátora dôvery v priemysle, službách, u spotrebiteľov, stavebníctve a maloobchode. Indikátor dôvery v priemysle má váhu 40 %, </t>
  </si>
  <si>
    <t xml:space="preserve">indikátor dôvery v službách 30 %, indikátor spotrebiteľskej dôvery 20 %, indikátor dôvery v stavebníctve 5 % a indikátor dôvery v maloobchode 5 %. Hodnoty ekonomického </t>
  </si>
  <si>
    <t>Samo-  zamestnávatelia</t>
  </si>
  <si>
    <t>Zmena (p. b.)</t>
  </si>
  <si>
    <t>Zmena      (p b.)</t>
  </si>
  <si>
    <t>Zmena      (p. b.)</t>
  </si>
  <si>
    <t>Zmena       (p. b.)</t>
  </si>
  <si>
    <t>1) ESA 95, Klasifikácia SK NACE Rev. 2 (publikované od roku 2011).</t>
  </si>
  <si>
    <t xml:space="preserve">2010 Q1 </t>
  </si>
  <si>
    <t xml:space="preserve">2010 Máj </t>
  </si>
  <si>
    <t xml:space="preserve">Poznámka: Od roku 2009 sú údaje v súlade s klasifikáciou NACE Rev. 2. </t>
  </si>
  <si>
    <t>Kompenzácie na zamestnanca (b. c.)</t>
  </si>
  <si>
    <t>Produktivita práce (s. c.)</t>
  </si>
  <si>
    <t>2011 Júl</t>
  </si>
  <si>
    <t>1) Agregát M3 na analytické účely zahŕňa pod položkou obeživo len reálnu emisiu v držbe verejnosti (podľa metodiky používanej do konca roka 2008).</t>
  </si>
  <si>
    <t>1) Sezónne očistené údaje (očistené od vplyvu počtu pracovných dní - okrem stavebnej produkcie, ktorá je len sezónne očistená).</t>
  </si>
  <si>
    <t>2) Rozdelenie podľa skupín konečného použitia produkcie (Main Industrial Groupings).</t>
  </si>
  <si>
    <t>3) Nie je očistená od vplyvu počtu pracovných dní.</t>
  </si>
  <si>
    <t>Zdroj: ŠÚ SR, výpočty NBS; očistené od vplyvu počtu pracovných dní, sezónne neočistené (ak nie je uvedené inak).</t>
  </si>
  <si>
    <t>2011 August</t>
  </si>
  <si>
    <t>2011 Sept.</t>
  </si>
  <si>
    <t>Úrokové sadzby z nových vkladov (v %)</t>
  </si>
  <si>
    <t>Úrokové sadzby z nových úverov domácnostiam (v %)</t>
  </si>
  <si>
    <t>Úrokové sadzby z nových úverov nefinančným spoločnostiam (v %)</t>
  </si>
  <si>
    <t>2011 September</t>
  </si>
  <si>
    <r>
      <t>1)</t>
    </r>
    <r>
      <rPr>
        <sz val="10"/>
        <rFont val="Arial"/>
        <family val="2"/>
        <charset val="238"/>
      </rPr>
      <t xml:space="preserve"> Od 1. 1. 2009 v súlade s NACE Rev. 2. </t>
    </r>
  </si>
  <si>
    <t>čistenie a odvod odpadových vôd, odpady a služby odstraňovania odpadov).</t>
  </si>
  <si>
    <t>4) Indikátory dôvery sú počítané ako priemery jednotlivých komponentov, zásoby (č. 4  a 17) a nezamestnanosť (č. 10) sú vo výpočtoch použité s opačným znamienkom.</t>
  </si>
  <si>
    <t>2011 Október</t>
  </si>
  <si>
    <t xml:space="preserve">2011 Okt. </t>
  </si>
  <si>
    <t>2011 November</t>
  </si>
  <si>
    <t xml:space="preserve"> </t>
  </si>
  <si>
    <t xml:space="preserve">2011 Nov. </t>
  </si>
  <si>
    <t>2011 December</t>
  </si>
  <si>
    <t>2012 Jan.</t>
  </si>
  <si>
    <t>2012 Q3</t>
  </si>
  <si>
    <t>2012 Q4</t>
  </si>
  <si>
    <t>2012 Q1</t>
  </si>
  <si>
    <t>2012 Q2</t>
  </si>
  <si>
    <t>2012 Dec.</t>
  </si>
  <si>
    <t>2012 Feb.</t>
  </si>
  <si>
    <t>2012 Mar.</t>
  </si>
  <si>
    <t>2012 Apr.</t>
  </si>
  <si>
    <t>2012 Máj</t>
  </si>
  <si>
    <t>2012 Jún</t>
  </si>
  <si>
    <t>2012 Júl</t>
  </si>
  <si>
    <t>2012 Aug.</t>
  </si>
  <si>
    <t>2012 Sep.</t>
  </si>
  <si>
    <t>2012 Okt.</t>
  </si>
  <si>
    <t>2012 Nov.</t>
  </si>
  <si>
    <t>2012 Január</t>
  </si>
  <si>
    <t>2) Vzťahujúce sa k obdobiu roka 2012.</t>
  </si>
  <si>
    <t>2012 Február</t>
  </si>
  <si>
    <t>2012 Marec</t>
  </si>
  <si>
    <t>2012 Apríl</t>
  </si>
  <si>
    <t>Medziročná zmena v %, ak nie je uvedené inak</t>
  </si>
  <si>
    <t>Medziročný rast</t>
  </si>
  <si>
    <t>medziročný rast</t>
  </si>
  <si>
    <t>2012 August</t>
  </si>
  <si>
    <t>2012 Sept.</t>
  </si>
  <si>
    <t>2012 September</t>
  </si>
  <si>
    <t>2) Stĺpec 8 pri mesačných údajoch zahŕňa aj vybrané trhové služby</t>
  </si>
  <si>
    <r>
      <t>Obchod, oprava motorových vozidiel, doprava a skladovanie</t>
    </r>
    <r>
      <rPr>
        <vertAlign val="superscript"/>
        <sz val="10"/>
        <rFont val="Arial"/>
        <family val="2"/>
        <charset val="238"/>
      </rPr>
      <t>2)</t>
    </r>
    <r>
      <rPr>
        <sz val="10"/>
        <rFont val="Arial"/>
        <family val="2"/>
        <charset val="238"/>
      </rPr>
      <t>, ubytovacie a stravovacie služby</t>
    </r>
  </si>
  <si>
    <t>2012 Október</t>
  </si>
  <si>
    <t>2012 November</t>
  </si>
  <si>
    <t>2012 December</t>
  </si>
  <si>
    <t>2013 Nov.</t>
  </si>
  <si>
    <t>2013 Dec.</t>
  </si>
  <si>
    <t>2013 Jan.</t>
  </si>
  <si>
    <t>2013 Feb.</t>
  </si>
  <si>
    <t>2013 Mar.</t>
  </si>
  <si>
    <t>2013 Apr.</t>
  </si>
  <si>
    <t>2013 Máj</t>
  </si>
  <si>
    <t>2013 Jún</t>
  </si>
  <si>
    <t>2013 Júl</t>
  </si>
  <si>
    <t>2013 Aug.</t>
  </si>
  <si>
    <t>2013 Sep.</t>
  </si>
  <si>
    <t>2013 Okt.</t>
  </si>
  <si>
    <t>99,5</t>
  </si>
  <si>
    <t>98,9</t>
  </si>
  <si>
    <t>101,4</t>
  </si>
  <si>
    <t>109,1</t>
  </si>
  <si>
    <t>108,2</t>
  </si>
  <si>
    <t>120,3</t>
  </si>
  <si>
    <t>120,2</t>
  </si>
  <si>
    <t>135,5</t>
  </si>
  <si>
    <t>148,6</t>
  </si>
  <si>
    <t>138,4</t>
  </si>
  <si>
    <t>145,6</t>
  </si>
  <si>
    <t>135,8</t>
  </si>
  <si>
    <t>111,4</t>
  </si>
  <si>
    <t>110,4</t>
  </si>
  <si>
    <t>116,2</t>
  </si>
  <si>
    <t>137,8</t>
  </si>
  <si>
    <t>140,7</t>
  </si>
  <si>
    <t>142,6</t>
  </si>
  <si>
    <t>147,3</t>
  </si>
  <si>
    <t>162,6</t>
  </si>
  <si>
    <t>169,7</t>
  </si>
  <si>
    <t>sentimentu nad (pod) 100 vyjadrujú nad priemer (pod priemer) ekonomického sentimentu za obdobie 1993 - 2012.</t>
  </si>
  <si>
    <t xml:space="preserve">3) Údaje sa zhromaždujú v januári, apríli, júli a októbri. </t>
  </si>
  <si>
    <t xml:space="preserve">Miera nezamestnanosti </t>
  </si>
  <si>
    <t>USD/EUR výmenný kurz (priemer za obdobie)</t>
  </si>
  <si>
    <t>2013 Q2</t>
  </si>
  <si>
    <t>2013 Q3</t>
  </si>
  <si>
    <t>2013 Q1</t>
  </si>
  <si>
    <t>2013 Q4</t>
  </si>
  <si>
    <t>2) Rýchly (flash) odhad ŠÚ SR.</t>
  </si>
  <si>
    <t>98,1</t>
  </si>
  <si>
    <t>97,1</t>
  </si>
  <si>
    <t>96,3</t>
  </si>
  <si>
    <t>99,6</t>
  </si>
  <si>
    <t>99,1</t>
  </si>
  <si>
    <t>101,6</t>
  </si>
  <si>
    <t>105,7</t>
  </si>
  <si>
    <t>112,9</t>
  </si>
  <si>
    <t>115,9</t>
  </si>
  <si>
    <t>118,3</t>
  </si>
  <si>
    <t>121,1</t>
  </si>
  <si>
    <t>122,1</t>
  </si>
  <si>
    <t>123,7</t>
  </si>
  <si>
    <t>129,2</t>
  </si>
  <si>
    <t>136,4</t>
  </si>
  <si>
    <t>133,8</t>
  </si>
  <si>
    <t>132,6</t>
  </si>
  <si>
    <t>138,3</t>
  </si>
  <si>
    <t>147,6</t>
  </si>
  <si>
    <t>148,7</t>
  </si>
  <si>
    <t>138,7</t>
  </si>
  <si>
    <t>145,7</t>
  </si>
  <si>
    <t>144,7</t>
  </si>
  <si>
    <t>136,7</t>
  </si>
  <si>
    <t>136,1</t>
  </si>
  <si>
    <t>129,8</t>
  </si>
  <si>
    <t>112,1</t>
  </si>
  <si>
    <t>108,1</t>
  </si>
  <si>
    <t>113,1</t>
  </si>
  <si>
    <t>117,6</t>
  </si>
  <si>
    <t>115,8</t>
  </si>
  <si>
    <t>110,6</t>
  </si>
  <si>
    <t>124,1</t>
  </si>
  <si>
    <t>127,9</t>
  </si>
  <si>
    <t>130,6</t>
  </si>
  <si>
    <t>127,1</t>
  </si>
  <si>
    <t>134,3</t>
  </si>
  <si>
    <t>137,4</t>
  </si>
  <si>
    <t>140,8</t>
  </si>
  <si>
    <t>142,5</t>
  </si>
  <si>
    <t>141,7</t>
  </si>
  <si>
    <t>145,4</t>
  </si>
  <si>
    <t>153,9</t>
  </si>
  <si>
    <t>148,9</t>
  </si>
  <si>
    <t>150,8</t>
  </si>
  <si>
    <t>150,1</t>
  </si>
  <si>
    <t>147,4</t>
  </si>
  <si>
    <t>151,2</t>
  </si>
  <si>
    <t>156,6</t>
  </si>
  <si>
    <t>159,1</t>
  </si>
  <si>
    <t>161,3</t>
  </si>
  <si>
    <t>163,5</t>
  </si>
  <si>
    <t>168,4</t>
  </si>
  <si>
    <t>170,4</t>
  </si>
  <si>
    <t>171,8</t>
  </si>
  <si>
    <t>171,5</t>
  </si>
  <si>
    <t>172,8</t>
  </si>
  <si>
    <t>165,5</t>
  </si>
  <si>
    <t>155,4</t>
  </si>
  <si>
    <r>
      <t xml:space="preserve"> 0,7</t>
    </r>
    <r>
      <rPr>
        <vertAlign val="superscript"/>
        <sz val="10"/>
        <rFont val="Arial"/>
        <family val="2"/>
        <charset val="238"/>
      </rPr>
      <t>2)</t>
    </r>
  </si>
  <si>
    <r>
      <t xml:space="preserve"> -0,6</t>
    </r>
    <r>
      <rPr>
        <vertAlign val="superscript"/>
        <sz val="10"/>
        <rFont val="Arial"/>
        <family val="2"/>
        <charset val="238"/>
      </rPr>
      <t>2)</t>
    </r>
  </si>
  <si>
    <t>Zdroj: ŠÚ SR, Eurostat, ECB a výpočty NBS.</t>
  </si>
  <si>
    <t xml:space="preserve">4) Sezónne očistené. </t>
  </si>
  <si>
    <r>
      <t xml:space="preserve">Registrácie nových osobných automobilov </t>
    </r>
    <r>
      <rPr>
        <vertAlign val="superscript"/>
        <sz val="10"/>
        <rFont val="Arial"/>
        <family val="2"/>
        <charset val="238"/>
      </rPr>
      <t>4)</t>
    </r>
  </si>
  <si>
    <t>TABUĽKA 20</t>
  </si>
  <si>
    <t>Medzinárodná ekonomika</t>
  </si>
  <si>
    <t>Eurozóna</t>
  </si>
  <si>
    <t>Ceny</t>
  </si>
  <si>
    <t>Reálna ekonomika</t>
  </si>
  <si>
    <t>Finančný trh</t>
  </si>
  <si>
    <r>
      <t>HICP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 (jadrová inflácia)</t>
    </r>
  </si>
  <si>
    <t>PPI</t>
  </si>
  <si>
    <r>
      <t xml:space="preserve">HDP </t>
    </r>
    <r>
      <rPr>
        <vertAlign val="superscript"/>
        <sz val="10"/>
        <rFont val="Arial"/>
        <family val="2"/>
        <charset val="238"/>
      </rPr>
      <t>2),4),5),7)</t>
    </r>
  </si>
  <si>
    <r>
      <t xml:space="preserve">Priemyselná produkcia </t>
    </r>
    <r>
      <rPr>
        <vertAlign val="superscript"/>
        <sz val="10"/>
        <rFont val="Arial"/>
        <family val="2"/>
        <charset val="238"/>
      </rPr>
      <t>2),3)</t>
    </r>
  </si>
  <si>
    <r>
      <t>Maloobchod (predaj)</t>
    </r>
    <r>
      <rPr>
        <vertAlign val="superscript"/>
        <sz val="10"/>
        <rFont val="Arial"/>
        <family val="2"/>
        <charset val="238"/>
      </rPr>
      <t>2),3)</t>
    </r>
  </si>
  <si>
    <r>
      <t>Nezamestnanosť (% z pracovnej sily)</t>
    </r>
    <r>
      <rPr>
        <vertAlign val="superscript"/>
        <sz val="10"/>
        <rFont val="Arial"/>
        <family val="2"/>
        <charset val="238"/>
      </rPr>
      <t>6)</t>
    </r>
  </si>
  <si>
    <t>10-ročné dlhopisy (výnos do splatnosti          v %)</t>
  </si>
  <si>
    <t xml:space="preserve">                .</t>
  </si>
  <si>
    <t>2004 Jan.</t>
  </si>
  <si>
    <t xml:space="preserve">       – </t>
  </si>
  <si>
    <t>2004 Feb.</t>
  </si>
  <si>
    <t>2004 Mar.</t>
  </si>
  <si>
    <t>2004 Apr.</t>
  </si>
  <si>
    <t>2004 Máj</t>
  </si>
  <si>
    <t>2004 Jún</t>
  </si>
  <si>
    <t>2004 Júl</t>
  </si>
  <si>
    <t>2004 Aug.</t>
  </si>
  <si>
    <t>2004 Sept.</t>
  </si>
  <si>
    <t>2004 Okt.</t>
  </si>
  <si>
    <t>2004 Nov.</t>
  </si>
  <si>
    <t>2004 Dec.</t>
  </si>
  <si>
    <t>2005 Sept.</t>
  </si>
  <si>
    <t>2006 Sept.</t>
  </si>
  <si>
    <t>2007 Sept.</t>
  </si>
  <si>
    <t>2008 Sept.</t>
  </si>
  <si>
    <t>Zdroj: Eurostat, ECB, výpočty NBS.</t>
  </si>
  <si>
    <r>
      <t>1)</t>
    </r>
    <r>
      <rPr>
        <sz val="8"/>
        <rFont val="Arial"/>
        <family val="2"/>
        <charset val="238"/>
      </rPr>
      <t xml:space="preserve"> Celková inflácia bez cien energií a nespracovaných potravín.</t>
    </r>
  </si>
  <si>
    <r>
      <t xml:space="preserve">2) </t>
    </r>
    <r>
      <rPr>
        <sz val="8"/>
        <rFont val="Arial"/>
        <family val="2"/>
        <charset val="238"/>
      </rPr>
      <t>Stále ceny.</t>
    </r>
  </si>
  <si>
    <r>
      <t xml:space="preserve">3) </t>
    </r>
    <r>
      <rPr>
        <sz val="8"/>
        <rFont val="Arial"/>
        <family val="2"/>
        <charset val="238"/>
      </rPr>
      <t>Upravené o počet pracovných dní.</t>
    </r>
  </si>
  <si>
    <r>
      <t xml:space="preserve">4) </t>
    </r>
    <r>
      <rPr>
        <sz val="8"/>
        <rFont val="Arial"/>
        <family val="2"/>
        <charset val="238"/>
      </rPr>
      <t>Sezónne očistené a upravené o počet pracovných dní.</t>
    </r>
  </si>
  <si>
    <r>
      <t xml:space="preserve">5) </t>
    </r>
    <r>
      <rPr>
        <sz val="8"/>
        <rFont val="Arial"/>
        <family val="2"/>
        <charset val="238"/>
      </rPr>
      <t>Ročné údaje nie sú upravené o počet pracovných dní.</t>
    </r>
  </si>
  <si>
    <r>
      <t xml:space="preserve">6) </t>
    </r>
    <r>
      <rPr>
        <sz val="8"/>
        <rFont val="Arial"/>
        <family val="2"/>
        <charset val="238"/>
      </rPr>
      <t>Harmonizované údaje, definícia Medzinárodnej organizácie práce, sezónne očistené.</t>
    </r>
  </si>
  <si>
    <r>
      <t xml:space="preserve">7) </t>
    </r>
    <r>
      <rPr>
        <sz val="8"/>
        <rFont val="Arial"/>
        <family val="2"/>
        <charset val="238"/>
      </rPr>
      <t>Údaje za HDP v tabuľke zodpovedajú druhému, resp. tretiemu odhadu Eurostatu.</t>
    </r>
  </si>
  <si>
    <t>Česká republika</t>
  </si>
  <si>
    <r>
      <t>10-ročné dlhopisy (výnos do splatnosti          v %)</t>
    </r>
    <r>
      <rPr>
        <vertAlign val="superscript"/>
        <sz val="10"/>
        <rFont val="Arial"/>
        <family val="2"/>
        <charset val="238"/>
      </rPr>
      <t>7)</t>
    </r>
  </si>
  <si>
    <r>
      <rPr>
        <vertAlign val="superscript"/>
        <sz val="8"/>
        <rFont val="Arial"/>
        <family val="2"/>
        <charset val="238"/>
      </rPr>
      <t>7)</t>
    </r>
    <r>
      <rPr>
        <sz val="8"/>
        <rFont val="Arial"/>
        <family val="2"/>
        <charset val="238"/>
      </rPr>
      <t xml:space="preserve"> Dlhodobé úrokové sadzby podľa maastrichtského kritéria.</t>
    </r>
  </si>
  <si>
    <t>Maďarsko</t>
  </si>
  <si>
    <r>
      <t xml:space="preserve">6) </t>
    </r>
    <r>
      <rPr>
        <sz val="8"/>
        <rFont val="Arial"/>
        <family val="2"/>
        <charset val="238"/>
      </rPr>
      <t>Harmonizované údaje, definícia ILO, sezónne očistené.</t>
    </r>
  </si>
  <si>
    <t>Poľsko</t>
  </si>
  <si>
    <t>USA</t>
  </si>
  <si>
    <t>CPI</t>
  </si>
  <si>
    <r>
      <t>Core CPI</t>
    </r>
    <r>
      <rPr>
        <vertAlign val="superscript"/>
        <sz val="1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 (jadrová inflácia)</t>
    </r>
  </si>
  <si>
    <r>
      <t>PPI</t>
    </r>
    <r>
      <rPr>
        <vertAlign val="superscript"/>
        <sz val="10"/>
        <rFont val="Arial"/>
        <family val="2"/>
        <charset val="238"/>
      </rPr>
      <t>2)</t>
    </r>
  </si>
  <si>
    <r>
      <t>HDP</t>
    </r>
    <r>
      <rPr>
        <vertAlign val="superscript"/>
        <sz val="10"/>
        <rFont val="Arial"/>
        <family val="2"/>
        <charset val="238"/>
      </rPr>
      <t>3)</t>
    </r>
  </si>
  <si>
    <r>
      <t>Priemyselná produkcia</t>
    </r>
    <r>
      <rPr>
        <vertAlign val="superscript"/>
        <sz val="10"/>
        <rFont val="Arial"/>
        <family val="2"/>
        <charset val="238"/>
      </rPr>
      <t>4)</t>
    </r>
  </si>
  <si>
    <r>
      <t>Maloobchod</t>
    </r>
    <r>
      <rPr>
        <vertAlign val="superscript"/>
        <sz val="10"/>
        <rFont val="Arial"/>
        <family val="2"/>
        <charset val="238"/>
      </rPr>
      <t>5)</t>
    </r>
  </si>
  <si>
    <t xml:space="preserve">Nezamestnanosť </t>
  </si>
  <si>
    <t>Zdroj: Bureau of Economic Analysis, Bureau of Labor Statistics, Federal Reserve System, U.S. Department of Commerce.</t>
  </si>
  <si>
    <r>
      <t>1)</t>
    </r>
    <r>
      <rPr>
        <sz val="8"/>
        <rFont val="Arial"/>
        <family val="2"/>
        <charset val="238"/>
      </rPr>
      <t xml:space="preserve"> Core CPI - inflácia bez cien potravín a energií.</t>
    </r>
  </si>
  <si>
    <r>
      <t>2)</t>
    </r>
    <r>
      <rPr>
        <sz val="8"/>
        <rFont val="Arial"/>
        <family val="2"/>
        <charset val="238"/>
      </rPr>
      <t xml:space="preserve"> PPI dokončená výroba (commodity data - finished goods).</t>
    </r>
  </si>
  <si>
    <r>
      <t xml:space="preserve">3) </t>
    </r>
    <r>
      <rPr>
        <sz val="8"/>
        <rFont val="Arial"/>
        <family val="2"/>
        <charset val="238"/>
      </rPr>
      <t>Sezónne očistené.</t>
    </r>
  </si>
  <si>
    <r>
      <t xml:space="preserve">4) </t>
    </r>
    <r>
      <rPr>
        <sz val="8"/>
        <rFont val="Arial"/>
        <family val="2"/>
        <charset val="238"/>
      </rPr>
      <t>Priemyselná produkcia celkovo (sezónne očistené).</t>
    </r>
  </si>
  <si>
    <r>
      <t xml:space="preserve">5) </t>
    </r>
    <r>
      <rPr>
        <sz val="8"/>
        <rFont val="Arial"/>
        <family val="2"/>
        <charset val="238"/>
      </rPr>
      <t>Maloobchod a reštauračné služby (retail and food services sales).</t>
    </r>
  </si>
  <si>
    <r>
      <t>HDP</t>
    </r>
    <r>
      <rPr>
        <vertAlign val="superscript"/>
        <sz val="10"/>
        <rFont val="Arial"/>
        <family val="2"/>
        <charset val="238"/>
      </rPr>
      <t>2),4),5),8)</t>
    </r>
  </si>
  <si>
    <r>
      <t xml:space="preserve">8) </t>
    </r>
    <r>
      <rPr>
        <sz val="8"/>
        <rFont val="Arial"/>
        <family val="2"/>
        <charset val="238"/>
      </rPr>
      <t>Údaje za HDP v tabuľke zodpovedajú druhému, resp. tretiemu odhadu Eurostatu.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</si>
</sst>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#,##0.0"/>
    <numFmt numFmtId="166" formatCode="0.00000"/>
    <numFmt numFmtId="167" formatCode="0.0000"/>
    <numFmt numFmtId="168" formatCode="0.000"/>
    <numFmt numFmtId="169" formatCode="#,##0.000"/>
    <numFmt numFmtId="170" formatCode="#,##0.0000"/>
    <numFmt numFmtId="171" formatCode="m/yy"/>
  </numFmts>
  <fonts count="40">
    <font>
      <sz val="11"/>
      <name val="Arial"/>
      <charset val="238"/>
    </font>
    <font>
      <sz val="11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sz val="10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  <charset val="238"/>
    </font>
    <font>
      <sz val="10"/>
      <name val="ArialCE"/>
      <charset val="238"/>
    </font>
    <font>
      <sz val="12"/>
      <name val="Arial CE"/>
      <charset val="238"/>
    </font>
    <font>
      <sz val="10"/>
      <name val="Arial CE"/>
      <charset val="238"/>
    </font>
    <font>
      <sz val="11"/>
      <name val="Arial CE"/>
      <family val="2"/>
      <charset val="238"/>
    </font>
    <font>
      <sz val="12"/>
      <name val="ArialCE"/>
      <charset val="238"/>
    </font>
    <font>
      <b/>
      <sz val="11"/>
      <name val="Arial CE"/>
      <family val="2"/>
      <charset val="238"/>
    </font>
    <font>
      <b/>
      <sz val="12"/>
      <name val="Arial"/>
      <family val="2"/>
      <charset val="238"/>
    </font>
    <font>
      <i/>
      <sz val="10"/>
      <name val="Arial"/>
      <family val="2"/>
      <charset val="238"/>
    </font>
    <font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Arial"/>
      <family val="2"/>
      <charset val="238"/>
    </font>
    <font>
      <sz val="10"/>
      <name val="Helv"/>
    </font>
    <font>
      <b/>
      <vertAlign val="superscript"/>
      <sz val="12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name val="Arial CE"/>
      <charset val="238"/>
    </font>
    <font>
      <i/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 CE"/>
    </font>
    <font>
      <sz val="10"/>
      <color rgb="FFFF0000"/>
      <name val="Arial"/>
      <family val="2"/>
      <charset val="238"/>
    </font>
    <font>
      <sz val="10"/>
      <color theme="6" tint="-0.249977111117893"/>
      <name val="Arial"/>
      <family val="2"/>
      <charset val="238"/>
    </font>
    <font>
      <vertAlign val="superscript"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5">
    <xf numFmtId="0" fontId="0" fillId="0" borderId="0"/>
    <xf numFmtId="0" fontId="1" fillId="0" borderId="0"/>
    <xf numFmtId="0" fontId="3" fillId="0" borderId="0"/>
    <xf numFmtId="0" fontId="3" fillId="0" borderId="0"/>
    <xf numFmtId="0" fontId="8" fillId="0" borderId="0"/>
    <xf numFmtId="0" fontId="10" fillId="0" borderId="0"/>
    <xf numFmtId="0" fontId="10" fillId="0" borderId="0"/>
    <xf numFmtId="0" fontId="12" fillId="0" borderId="0"/>
    <xf numFmtId="0" fontId="3" fillId="0" borderId="0"/>
    <xf numFmtId="0" fontId="24" fillId="0" borderId="0"/>
    <xf numFmtId="0" fontId="17" fillId="0" borderId="0"/>
    <xf numFmtId="0" fontId="1" fillId="0" borderId="0"/>
    <xf numFmtId="0" fontId="24" fillId="0" borderId="0"/>
    <xf numFmtId="0" fontId="11" fillId="0" borderId="0"/>
    <xf numFmtId="0" fontId="36" fillId="0" borderId="0"/>
  </cellStyleXfs>
  <cellXfs count="972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2" xfId="0" applyFont="1" applyBorder="1"/>
    <xf numFmtId="0" fontId="3" fillId="0" borderId="0" xfId="0" applyFont="1" applyBorder="1"/>
    <xf numFmtId="0" fontId="3" fillId="0" borderId="1" xfId="0" applyFont="1" applyBorder="1"/>
    <xf numFmtId="0" fontId="3" fillId="0" borderId="3" xfId="0" applyFont="1" applyBorder="1" applyAlignment="1">
      <alignment horizontal="left"/>
    </xf>
    <xf numFmtId="0" fontId="3" fillId="0" borderId="4" xfId="0" applyFont="1" applyBorder="1"/>
    <xf numFmtId="0" fontId="3" fillId="0" borderId="3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 applyAlignment="1">
      <alignment wrapText="1"/>
    </xf>
    <xf numFmtId="164" fontId="3" fillId="0" borderId="0" xfId="0" applyNumberFormat="1" applyFont="1" applyBorder="1"/>
    <xf numFmtId="164" fontId="3" fillId="0" borderId="3" xfId="0" applyNumberFormat="1" applyFont="1" applyBorder="1"/>
    <xf numFmtId="164" fontId="3" fillId="0" borderId="1" xfId="0" applyNumberFormat="1" applyFont="1" applyBorder="1"/>
    <xf numFmtId="164" fontId="3" fillId="0" borderId="2" xfId="0" applyNumberFormat="1" applyFont="1" applyBorder="1"/>
    <xf numFmtId="166" fontId="3" fillId="0" borderId="0" xfId="0" applyNumberFormat="1" applyFont="1"/>
    <xf numFmtId="164" fontId="3" fillId="0" borderId="0" xfId="0" applyNumberFormat="1" applyFont="1"/>
    <xf numFmtId="0" fontId="3" fillId="0" borderId="8" xfId="0" applyFont="1" applyBorder="1"/>
    <xf numFmtId="0" fontId="3" fillId="0" borderId="7" xfId="0" applyFont="1" applyBorder="1"/>
    <xf numFmtId="164" fontId="3" fillId="0" borderId="7" xfId="0" applyNumberFormat="1" applyFont="1" applyBorder="1"/>
    <xf numFmtId="164" fontId="3" fillId="0" borderId="9" xfId="0" applyNumberFormat="1" applyFont="1" applyBorder="1"/>
    <xf numFmtId="49" fontId="3" fillId="0" borderId="0" xfId="0" applyNumberFormat="1" applyFont="1" applyBorder="1" applyAlignment="1">
      <alignment horizontal="right"/>
    </xf>
    <xf numFmtId="49" fontId="3" fillId="0" borderId="10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right"/>
    </xf>
    <xf numFmtId="2" fontId="3" fillId="0" borderId="2" xfId="0" applyNumberFormat="1" applyFont="1" applyBorder="1"/>
    <xf numFmtId="0" fontId="3" fillId="0" borderId="0" xfId="8"/>
    <xf numFmtId="0" fontId="3" fillId="0" borderId="1" xfId="8" applyBorder="1"/>
    <xf numFmtId="0" fontId="3" fillId="0" borderId="3" xfId="8" applyBorder="1"/>
    <xf numFmtId="0" fontId="7" fillId="0" borderId="1" xfId="8" applyFont="1" applyBorder="1"/>
    <xf numFmtId="0" fontId="7" fillId="0" borderId="0" xfId="8" applyFont="1"/>
    <xf numFmtId="164" fontId="7" fillId="0" borderId="0" xfId="0" applyNumberFormat="1" applyFont="1" applyBorder="1"/>
    <xf numFmtId="164" fontId="7" fillId="0" borderId="9" xfId="0" applyNumberFormat="1" applyFont="1" applyBorder="1"/>
    <xf numFmtId="164" fontId="7" fillId="0" borderId="11" xfId="0" applyNumberFormat="1" applyFont="1" applyBorder="1"/>
    <xf numFmtId="164" fontId="7" fillId="0" borderId="12" xfId="0" applyNumberFormat="1" applyFont="1" applyBorder="1"/>
    <xf numFmtId="164" fontId="7" fillId="0" borderId="2" xfId="0" applyNumberFormat="1" applyFont="1" applyBorder="1"/>
    <xf numFmtId="164" fontId="7" fillId="0" borderId="13" xfId="0" applyNumberFormat="1" applyFont="1" applyBorder="1"/>
    <xf numFmtId="0" fontId="7" fillId="0" borderId="2" xfId="0" applyFont="1" applyBorder="1"/>
    <xf numFmtId="0" fontId="7" fillId="0" borderId="0" xfId="0" applyFont="1" applyBorder="1"/>
    <xf numFmtId="0" fontId="7" fillId="0" borderId="1" xfId="0" applyFont="1" applyBorder="1"/>
    <xf numFmtId="164" fontId="3" fillId="0" borderId="0" xfId="0" applyNumberFormat="1" applyFont="1" applyFill="1" applyBorder="1"/>
    <xf numFmtId="0" fontId="3" fillId="0" borderId="14" xfId="0" applyFont="1" applyBorder="1"/>
    <xf numFmtId="0" fontId="3" fillId="0" borderId="4" xfId="8" applyFont="1" applyBorder="1" applyAlignment="1">
      <alignment horizontal="right" wrapText="1"/>
    </xf>
    <xf numFmtId="0" fontId="3" fillId="0" borderId="4" xfId="8" applyFont="1" applyFill="1" applyBorder="1" applyAlignment="1">
      <alignment horizontal="right" wrapText="1"/>
    </xf>
    <xf numFmtId="0" fontId="7" fillId="0" borderId="4" xfId="8" applyFont="1" applyBorder="1" applyAlignment="1">
      <alignment horizontal="right" wrapText="1"/>
    </xf>
    <xf numFmtId="164" fontId="3" fillId="0" borderId="14" xfId="0" applyNumberFormat="1" applyFont="1" applyBorder="1"/>
    <xf numFmtId="0" fontId="14" fillId="0" borderId="0" xfId="7" applyNumberFormat="1" applyFont="1" applyAlignment="1">
      <alignment horizontal="right"/>
    </xf>
    <xf numFmtId="164" fontId="3" fillId="0" borderId="8" xfId="0" applyNumberFormat="1" applyFont="1" applyBorder="1"/>
    <xf numFmtId="0" fontId="15" fillId="0" borderId="0" xfId="0" applyFont="1"/>
    <xf numFmtId="0" fontId="3" fillId="0" borderId="7" xfId="0" applyFont="1" applyBorder="1" applyAlignment="1">
      <alignment horizontal="center"/>
    </xf>
    <xf numFmtId="164" fontId="3" fillId="0" borderId="4" xfId="0" applyNumberFormat="1" applyFont="1" applyBorder="1"/>
    <xf numFmtId="164" fontId="3" fillId="0" borderId="0" xfId="0" applyNumberFormat="1" applyFont="1" applyBorder="1" applyAlignment="1">
      <alignment horizontal="right"/>
    </xf>
    <xf numFmtId="0" fontId="3" fillId="0" borderId="7" xfId="0" applyFont="1" applyBorder="1" applyAlignment="1">
      <alignment horizontal="left"/>
    </xf>
    <xf numFmtId="164" fontId="3" fillId="0" borderId="9" xfId="0" applyNumberFormat="1" applyFont="1" applyBorder="1" applyAlignment="1">
      <alignment horizontal="right"/>
    </xf>
    <xf numFmtId="164" fontId="3" fillId="0" borderId="0" xfId="0" applyNumberFormat="1" applyFont="1" applyAlignment="1">
      <alignment wrapText="1"/>
    </xf>
    <xf numFmtId="0" fontId="19" fillId="0" borderId="0" xfId="0" applyFont="1"/>
    <xf numFmtId="0" fontId="20" fillId="0" borderId="0" xfId="0" applyFont="1"/>
    <xf numFmtId="49" fontId="7" fillId="0" borderId="0" xfId="4" applyNumberFormat="1" applyFont="1" applyFill="1" applyBorder="1" applyAlignment="1" applyProtection="1">
      <alignment horizontal="left" vertical="center"/>
      <protection locked="0"/>
    </xf>
    <xf numFmtId="0" fontId="3" fillId="0" borderId="0" xfId="8" applyFont="1"/>
    <xf numFmtId="0" fontId="19" fillId="0" borderId="0" xfId="8" applyFont="1"/>
    <xf numFmtId="0" fontId="20" fillId="0" borderId="0" xfId="8" applyFont="1"/>
    <xf numFmtId="0" fontId="3" fillId="0" borderId="0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164" fontId="3" fillId="0" borderId="0" xfId="0" applyNumberFormat="1" applyFont="1" applyFill="1" applyAlignment="1">
      <alignment horizontal="right"/>
    </xf>
    <xf numFmtId="2" fontId="7" fillId="0" borderId="1" xfId="0" applyNumberFormat="1" applyFont="1" applyBorder="1"/>
    <xf numFmtId="2" fontId="7" fillId="0" borderId="2" xfId="0" applyNumberFormat="1" applyFont="1" applyBorder="1"/>
    <xf numFmtId="2" fontId="7" fillId="0" borderId="0" xfId="0" applyNumberFormat="1" applyFont="1" applyBorder="1"/>
    <xf numFmtId="2" fontId="7" fillId="0" borderId="13" xfId="0" applyNumberFormat="1" applyFont="1" applyBorder="1"/>
    <xf numFmtId="2" fontId="7" fillId="0" borderId="9" xfId="0" applyNumberFormat="1" applyFont="1" applyBorder="1"/>
    <xf numFmtId="0" fontId="21" fillId="0" borderId="0" xfId="0" applyFont="1"/>
    <xf numFmtId="0" fontId="7" fillId="0" borderId="0" xfId="0" applyFont="1"/>
    <xf numFmtId="0" fontId="7" fillId="0" borderId="9" xfId="0" applyFont="1" applyBorder="1"/>
    <xf numFmtId="2" fontId="7" fillId="0" borderId="11" xfId="0" applyNumberFormat="1" applyFont="1" applyBorder="1"/>
    <xf numFmtId="2" fontId="7" fillId="0" borderId="12" xfId="0" applyNumberFormat="1" applyFont="1" applyBorder="1"/>
    <xf numFmtId="0" fontId="22" fillId="0" borderId="0" xfId="0" applyFont="1"/>
    <xf numFmtId="0" fontId="7" fillId="0" borderId="7" xfId="0" applyFont="1" applyBorder="1"/>
    <xf numFmtId="0" fontId="21" fillId="0" borderId="12" xfId="0" applyFont="1" applyBorder="1"/>
    <xf numFmtId="0" fontId="7" fillId="0" borderId="8" xfId="0" applyFont="1" applyBorder="1" applyAlignment="1">
      <alignment wrapText="1"/>
    </xf>
    <xf numFmtId="0" fontId="7" fillId="0" borderId="8" xfId="0" applyFont="1" applyBorder="1" applyAlignment="1">
      <alignment horizontal="right" wrapText="1"/>
    </xf>
    <xf numFmtId="0" fontId="21" fillId="0" borderId="6" xfId="0" applyFont="1" applyBorder="1"/>
    <xf numFmtId="0" fontId="21" fillId="0" borderId="3" xfId="0" applyFont="1" applyBorder="1"/>
    <xf numFmtId="0" fontId="7" fillId="0" borderId="0" xfId="0" applyFont="1" applyAlignment="1">
      <alignment horizontal="right"/>
    </xf>
    <xf numFmtId="165" fontId="7" fillId="0" borderId="0" xfId="0" applyNumberFormat="1" applyFont="1"/>
    <xf numFmtId="0" fontId="7" fillId="0" borderId="0" xfId="0" applyFont="1" applyBorder="1" applyAlignment="1">
      <alignment horizontal="right"/>
    </xf>
    <xf numFmtId="165" fontId="7" fillId="0" borderId="0" xfId="0" applyNumberFormat="1" applyFont="1" applyBorder="1"/>
    <xf numFmtId="0" fontId="7" fillId="0" borderId="3" xfId="0" applyFont="1" applyBorder="1"/>
    <xf numFmtId="164" fontId="7" fillId="0" borderId="0" xfId="0" applyNumberFormat="1" applyFont="1"/>
    <xf numFmtId="0" fontId="7" fillId="0" borderId="3" xfId="0" applyFont="1" applyFill="1" applyBorder="1" applyAlignment="1"/>
    <xf numFmtId="164" fontId="3" fillId="0" borderId="5" xfId="0" applyNumberFormat="1" applyFont="1" applyBorder="1" applyAlignment="1">
      <alignment horizontal="right"/>
    </xf>
    <xf numFmtId="164" fontId="3" fillId="0" borderId="6" xfId="0" applyNumberFormat="1" applyFont="1" applyBorder="1" applyAlignment="1">
      <alignment horizontal="right"/>
    </xf>
    <xf numFmtId="164" fontId="3" fillId="0" borderId="13" xfId="0" applyNumberFormat="1" applyFont="1" applyBorder="1"/>
    <xf numFmtId="49" fontId="3" fillId="0" borderId="9" xfId="0" applyNumberFormat="1" applyFont="1" applyBorder="1" applyAlignment="1">
      <alignment horizontal="right"/>
    </xf>
    <xf numFmtId="0" fontId="21" fillId="0" borderId="0" xfId="0" applyFont="1" applyAlignment="1">
      <alignment wrapText="1"/>
    </xf>
    <xf numFmtId="0" fontId="23" fillId="0" borderId="0" xfId="0" applyFont="1"/>
    <xf numFmtId="0" fontId="21" fillId="0" borderId="0" xfId="0" applyFont="1" applyBorder="1"/>
    <xf numFmtId="0" fontId="21" fillId="0" borderId="0" xfId="0" applyFont="1" applyBorder="1" applyAlignment="1">
      <alignment wrapText="1"/>
    </xf>
    <xf numFmtId="0" fontId="0" fillId="0" borderId="0" xfId="0" applyBorder="1"/>
    <xf numFmtId="0" fontId="9" fillId="0" borderId="0" xfId="6" applyFont="1" applyBorder="1" applyAlignment="1">
      <alignment horizontal="right"/>
    </xf>
    <xf numFmtId="164" fontId="11" fillId="0" borderId="0" xfId="7" applyNumberFormat="1" applyFont="1" applyBorder="1" applyAlignment="1">
      <alignment horizontal="right"/>
    </xf>
    <xf numFmtId="0" fontId="9" fillId="0" borderId="0" xfId="5" applyFont="1" applyBorder="1" applyAlignment="1">
      <alignment horizontal="right"/>
    </xf>
    <xf numFmtId="164" fontId="9" fillId="0" borderId="0" xfId="5" applyNumberFormat="1" applyFont="1" applyBorder="1" applyAlignment="1">
      <alignment horizontal="right"/>
    </xf>
    <xf numFmtId="0" fontId="13" fillId="0" borderId="0" xfId="5" applyFont="1" applyBorder="1" applyAlignment="1">
      <alignment horizontal="right"/>
    </xf>
    <xf numFmtId="164" fontId="5" fillId="0" borderId="0" xfId="7" applyNumberFormat="1" applyFont="1" applyBorder="1" applyAlignment="1">
      <alignment horizontal="right"/>
    </xf>
    <xf numFmtId="0" fontId="3" fillId="0" borderId="14" xfId="0" applyFont="1" applyFill="1" applyBorder="1"/>
    <xf numFmtId="0" fontId="7" fillId="0" borderId="1" xfId="0" applyFont="1" applyBorder="1" applyAlignment="1">
      <alignment horizontal="right"/>
    </xf>
    <xf numFmtId="164" fontId="3" fillId="0" borderId="9" xfId="0" applyNumberFormat="1" applyFont="1" applyFill="1" applyBorder="1"/>
    <xf numFmtId="0" fontId="3" fillId="0" borderId="3" xfId="0" applyFont="1" applyFill="1" applyBorder="1" applyAlignment="1">
      <alignment horizontal="left"/>
    </xf>
    <xf numFmtId="0" fontId="3" fillId="0" borderId="6" xfId="0" applyFont="1" applyFill="1" applyBorder="1"/>
    <xf numFmtId="0" fontId="3" fillId="0" borderId="4" xfId="0" applyFont="1" applyFill="1" applyBorder="1"/>
    <xf numFmtId="0" fontId="3" fillId="0" borderId="5" xfId="0" applyFont="1" applyFill="1" applyBorder="1"/>
    <xf numFmtId="0" fontId="3" fillId="0" borderId="9" xfId="0" applyFont="1" applyBorder="1" applyAlignment="1">
      <alignment horizontal="left"/>
    </xf>
    <xf numFmtId="0" fontId="7" fillId="0" borderId="1" xfId="0" applyFont="1" applyFill="1" applyBorder="1" applyAlignment="1"/>
    <xf numFmtId="0" fontId="7" fillId="0" borderId="1" xfId="0" applyFont="1" applyFill="1" applyBorder="1" applyAlignment="1">
      <alignment horizontal="left"/>
    </xf>
    <xf numFmtId="49" fontId="7" fillId="0" borderId="1" xfId="4" applyNumberFormat="1" applyFont="1" applyFill="1" applyBorder="1" applyAlignment="1" applyProtection="1">
      <alignment horizontal="left" vertical="center"/>
      <protection locked="0"/>
    </xf>
    <xf numFmtId="0" fontId="4" fillId="0" borderId="3" xfId="0" applyFont="1" applyBorder="1" applyAlignment="1">
      <alignment horizontal="left"/>
    </xf>
    <xf numFmtId="0" fontId="7" fillId="0" borderId="7" xfId="0" applyFont="1" applyFill="1" applyBorder="1" applyAlignment="1">
      <alignment horizontal="left"/>
    </xf>
    <xf numFmtId="0" fontId="7" fillId="0" borderId="4" xfId="0" applyFont="1" applyFill="1" applyBorder="1" applyAlignment="1">
      <alignment horizontal="center" vertical="top" wrapText="1"/>
    </xf>
    <xf numFmtId="14" fontId="7" fillId="0" borderId="10" xfId="0" applyNumberFormat="1" applyFont="1" applyBorder="1"/>
    <xf numFmtId="14" fontId="7" fillId="0" borderId="1" xfId="0" applyNumberFormat="1" applyFont="1" applyBorder="1" applyAlignment="1">
      <alignment horizontal="right"/>
    </xf>
    <xf numFmtId="14" fontId="7" fillId="0" borderId="1" xfId="0" applyNumberFormat="1" applyFont="1" applyBorder="1"/>
    <xf numFmtId="14" fontId="7" fillId="0" borderId="1" xfId="0" applyNumberFormat="1" applyFont="1" applyBorder="1" applyAlignment="1">
      <alignment horizontal="right" wrapText="1"/>
    </xf>
    <xf numFmtId="14" fontId="7" fillId="0" borderId="7" xfId="0" applyNumberFormat="1" applyFont="1" applyBorder="1"/>
    <xf numFmtId="14" fontId="7" fillId="0" borderId="3" xfId="0" applyNumberFormat="1" applyFont="1" applyBorder="1"/>
    <xf numFmtId="2" fontId="7" fillId="0" borderId="5" xfId="0" applyNumberFormat="1" applyFont="1" applyBorder="1"/>
    <xf numFmtId="2" fontId="7" fillId="0" borderId="6" xfId="0" applyNumberFormat="1" applyFont="1" applyBorder="1"/>
    <xf numFmtId="14" fontId="7" fillId="0" borderId="0" xfId="0" applyNumberFormat="1" applyFont="1" applyBorder="1" applyAlignment="1">
      <alignment horizontal="right" wrapText="1"/>
    </xf>
    <xf numFmtId="10" fontId="7" fillId="0" borderId="0" xfId="0" applyNumberFormat="1" applyFont="1" applyBorder="1" applyAlignment="1">
      <alignment horizontal="right" wrapText="1"/>
    </xf>
    <xf numFmtId="14" fontId="7" fillId="0" borderId="0" xfId="0" applyNumberFormat="1" applyFont="1" applyBorder="1" applyAlignment="1">
      <alignment horizontal="left" wrapText="1"/>
    </xf>
    <xf numFmtId="2" fontId="7" fillId="0" borderId="0" xfId="0" applyNumberFormat="1" applyFont="1" applyBorder="1" applyAlignment="1">
      <alignment horizontal="right"/>
    </xf>
    <xf numFmtId="2" fontId="7" fillId="0" borderId="9" xfId="0" applyNumberFormat="1" applyFont="1" applyBorder="1" applyAlignment="1">
      <alignment horizontal="right"/>
    </xf>
    <xf numFmtId="2" fontId="7" fillId="0" borderId="3" xfId="0" applyNumberFormat="1" applyFont="1" applyBorder="1"/>
    <xf numFmtId="0" fontId="7" fillId="0" borderId="6" xfId="0" applyFont="1" applyBorder="1" applyAlignment="1">
      <alignment horizontal="right" vertical="center" wrapText="1"/>
    </xf>
    <xf numFmtId="0" fontId="21" fillId="0" borderId="3" xfId="0" applyFont="1" applyBorder="1" applyAlignment="1">
      <alignment horizontal="center"/>
    </xf>
    <xf numFmtId="0" fontId="7" fillId="0" borderId="6" xfId="0" applyFont="1" applyBorder="1"/>
    <xf numFmtId="1" fontId="7" fillId="0" borderId="5" xfId="0" applyNumberFormat="1" applyFont="1" applyBorder="1"/>
    <xf numFmtId="1" fontId="7" fillId="0" borderId="6" xfId="0" applyNumberFormat="1" applyFont="1" applyBorder="1"/>
    <xf numFmtId="0" fontId="7" fillId="0" borderId="10" xfId="0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165" fontId="7" fillId="0" borderId="9" xfId="0" applyNumberFormat="1" applyFont="1" applyBorder="1"/>
    <xf numFmtId="165" fontId="7" fillId="0" borderId="2" xfId="0" applyNumberFormat="1" applyFont="1" applyBorder="1"/>
    <xf numFmtId="0" fontId="7" fillId="0" borderId="8" xfId="8" applyFont="1" applyBorder="1"/>
    <xf numFmtId="0" fontId="7" fillId="0" borderId="4" xfId="8" applyFont="1" applyBorder="1"/>
    <xf numFmtId="0" fontId="7" fillId="0" borderId="3" xfId="8" applyFont="1" applyBorder="1"/>
    <xf numFmtId="0" fontId="7" fillId="0" borderId="5" xfId="8" applyFont="1" applyBorder="1"/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justify" wrapText="1"/>
    </xf>
    <xf numFmtId="0" fontId="7" fillId="0" borderId="0" xfId="0" applyFont="1" applyAlignment="1">
      <alignment wrapText="1"/>
    </xf>
    <xf numFmtId="0" fontId="7" fillId="0" borderId="14" xfId="0" applyFont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7" fillId="0" borderId="4" xfId="0" applyFont="1" applyBorder="1"/>
    <xf numFmtId="0" fontId="7" fillId="0" borderId="5" xfId="0" applyFont="1" applyBorder="1"/>
    <xf numFmtId="0" fontId="7" fillId="0" borderId="1" xfId="0" applyFont="1" applyBorder="1" applyAlignment="1">
      <alignment horizontal="left"/>
    </xf>
    <xf numFmtId="3" fontId="7" fillId="0" borderId="0" xfId="0" applyNumberFormat="1" applyFont="1"/>
    <xf numFmtId="0" fontId="7" fillId="0" borderId="7" xfId="0" applyFont="1" applyBorder="1" applyAlignment="1">
      <alignment horizontal="left"/>
    </xf>
    <xf numFmtId="3" fontId="7" fillId="0" borderId="9" xfId="0" applyNumberFormat="1" applyFont="1" applyBorder="1"/>
    <xf numFmtId="164" fontId="7" fillId="0" borderId="0" xfId="0" applyNumberFormat="1" applyFont="1" applyAlignment="1">
      <alignment horizontal="right"/>
    </xf>
    <xf numFmtId="3" fontId="7" fillId="0" borderId="0" xfId="11" applyNumberFormat="1" applyFont="1"/>
    <xf numFmtId="3" fontId="7" fillId="0" borderId="0" xfId="0" applyNumberFormat="1" applyFont="1" applyAlignment="1">
      <alignment horizontal="right"/>
    </xf>
    <xf numFmtId="0" fontId="7" fillId="0" borderId="0" xfId="0" applyFont="1" applyBorder="1" applyAlignment="1">
      <alignment horizontal="center" wrapText="1"/>
    </xf>
    <xf numFmtId="3" fontId="7" fillId="0" borderId="0" xfId="0" applyNumberFormat="1" applyFont="1" applyBorder="1"/>
    <xf numFmtId="165" fontId="7" fillId="0" borderId="0" xfId="11" applyNumberFormat="1" applyFont="1"/>
    <xf numFmtId="165" fontId="7" fillId="0" borderId="0" xfId="11" applyNumberFormat="1" applyFont="1" applyBorder="1"/>
    <xf numFmtId="3" fontId="7" fillId="0" borderId="0" xfId="11" applyNumberFormat="1" applyFont="1" applyBorder="1"/>
    <xf numFmtId="164" fontId="3" fillId="0" borderId="9" xfId="0" applyNumberFormat="1" applyFont="1" applyFill="1" applyBorder="1" applyAlignment="1">
      <alignment horizontal="right"/>
    </xf>
    <xf numFmtId="0" fontId="3" fillId="0" borderId="7" xfId="0" applyFont="1" applyBorder="1" applyAlignment="1">
      <alignment horizontal="right"/>
    </xf>
    <xf numFmtId="164" fontId="7" fillId="0" borderId="0" xfId="0" applyNumberFormat="1" applyFont="1" applyFill="1" applyBorder="1"/>
    <xf numFmtId="164" fontId="7" fillId="0" borderId="2" xfId="0" applyNumberFormat="1" applyFont="1" applyFill="1" applyBorder="1"/>
    <xf numFmtId="0" fontId="3" fillId="0" borderId="0" xfId="0" applyFont="1" applyBorder="1" applyAlignment="1">
      <alignment horizontal="right"/>
    </xf>
    <xf numFmtId="0" fontId="3" fillId="0" borderId="14" xfId="0" applyFont="1" applyBorder="1" applyAlignment="1">
      <alignment horizontal="right"/>
    </xf>
    <xf numFmtId="2" fontId="7" fillId="0" borderId="12" xfId="0" applyNumberFormat="1" applyFont="1" applyBorder="1" applyAlignment="1">
      <alignment horizontal="right"/>
    </xf>
    <xf numFmtId="2" fontId="7" fillId="0" borderId="6" xfId="0" applyNumberFormat="1" applyFont="1" applyBorder="1" applyAlignment="1">
      <alignment horizontal="right"/>
    </xf>
    <xf numFmtId="165" fontId="3" fillId="0" borderId="2" xfId="0" applyNumberFormat="1" applyFont="1" applyBorder="1"/>
    <xf numFmtId="165" fontId="3" fillId="0" borderId="2" xfId="4" applyNumberFormat="1" applyFont="1" applyFill="1" applyBorder="1" applyAlignment="1" applyProtection="1">
      <alignment horizontal="right" vertical="center"/>
      <protection locked="0"/>
    </xf>
    <xf numFmtId="165" fontId="3" fillId="0" borderId="0" xfId="0" applyNumberFormat="1" applyFont="1"/>
    <xf numFmtId="0" fontId="4" fillId="0" borderId="0" xfId="0" applyFont="1"/>
    <xf numFmtId="0" fontId="7" fillId="0" borderId="15" xfId="0" applyFont="1" applyBorder="1" applyAlignment="1">
      <alignment horizontal="right"/>
    </xf>
    <xf numFmtId="170" fontId="3" fillId="0" borderId="0" xfId="0" applyNumberFormat="1" applyFont="1"/>
    <xf numFmtId="170" fontId="3" fillId="0" borderId="0" xfId="0" applyNumberFormat="1" applyFont="1" applyBorder="1"/>
    <xf numFmtId="2" fontId="7" fillId="0" borderId="0" xfId="0" applyNumberFormat="1" applyFont="1"/>
    <xf numFmtId="0" fontId="3" fillId="0" borderId="9" xfId="0" applyFont="1" applyBorder="1" applyAlignment="1">
      <alignment horizontal="right"/>
    </xf>
    <xf numFmtId="164" fontId="0" fillId="0" borderId="0" xfId="0" applyNumberFormat="1"/>
    <xf numFmtId="165" fontId="7" fillId="0" borderId="12" xfId="0" applyNumberFormat="1" applyFont="1" applyBorder="1"/>
    <xf numFmtId="3" fontId="7" fillId="0" borderId="2" xfId="0" applyNumberFormat="1" applyFont="1" applyBorder="1"/>
    <xf numFmtId="0" fontId="3" fillId="0" borderId="1" xfId="8" applyFont="1" applyBorder="1"/>
    <xf numFmtId="0" fontId="3" fillId="0" borderId="0" xfId="8" applyBorder="1"/>
    <xf numFmtId="0" fontId="3" fillId="0" borderId="3" xfId="0" applyFont="1" applyBorder="1" applyAlignment="1">
      <alignment horizontal="right"/>
    </xf>
    <xf numFmtId="165" fontId="3" fillId="0" borderId="0" xfId="0" applyNumberFormat="1" applyFont="1" applyBorder="1"/>
    <xf numFmtId="0" fontId="3" fillId="0" borderId="0" xfId="0" applyFont="1" applyFill="1" applyBorder="1" applyAlignment="1">
      <alignment horizontal="right"/>
    </xf>
    <xf numFmtId="0" fontId="3" fillId="0" borderId="0" xfId="3" applyFont="1"/>
    <xf numFmtId="0" fontId="3" fillId="0" borderId="0" xfId="3" applyFont="1" applyBorder="1"/>
    <xf numFmtId="0" fontId="3" fillId="0" borderId="0" xfId="3"/>
    <xf numFmtId="0" fontId="3" fillId="0" borderId="0" xfId="3" applyFont="1" applyBorder="1" applyAlignment="1">
      <alignment horizontal="left"/>
    </xf>
    <xf numFmtId="0" fontId="3" fillId="0" borderId="0" xfId="3" applyBorder="1"/>
    <xf numFmtId="0" fontId="3" fillId="0" borderId="11" xfId="3" applyFont="1" applyBorder="1" applyAlignment="1">
      <alignment horizontal="left" vertical="top"/>
    </xf>
    <xf numFmtId="0" fontId="3" fillId="0" borderId="0" xfId="3" applyFont="1" applyBorder="1" applyAlignment="1">
      <alignment horizontal="center"/>
    </xf>
    <xf numFmtId="0" fontId="3" fillId="0" borderId="0" xfId="3" applyFont="1" applyBorder="1" applyAlignment="1">
      <alignment horizontal="left" vertical="top"/>
    </xf>
    <xf numFmtId="0" fontId="3" fillId="0" borderId="2" xfId="3" applyBorder="1" applyAlignment="1">
      <alignment horizontal="left"/>
    </xf>
    <xf numFmtId="0" fontId="3" fillId="0" borderId="12" xfId="3" applyBorder="1" applyAlignment="1">
      <alignment horizontal="left"/>
    </xf>
    <xf numFmtId="0" fontId="3" fillId="0" borderId="6" xfId="3" applyBorder="1" applyAlignment="1">
      <alignment horizontal="left"/>
    </xf>
    <xf numFmtId="0" fontId="3" fillId="0" borderId="0" xfId="3" applyFont="1" applyBorder="1" applyAlignment="1">
      <alignment horizontal="center" wrapText="1"/>
    </xf>
    <xf numFmtId="0" fontId="3" fillId="0" borderId="0" xfId="3" applyBorder="1" applyAlignment="1">
      <alignment horizontal="left"/>
    </xf>
    <xf numFmtId="0" fontId="3" fillId="0" borderId="0" xfId="3" applyBorder="1" applyAlignment="1">
      <alignment horizontal="left" wrapText="1"/>
    </xf>
    <xf numFmtId="0" fontId="3" fillId="0" borderId="2" xfId="3" applyFont="1" applyBorder="1" applyAlignment="1">
      <alignment horizontal="left" vertical="top"/>
    </xf>
    <xf numFmtId="0" fontId="3" fillId="0" borderId="14" xfId="3" applyBorder="1" applyAlignment="1">
      <alignment horizontal="left" vertical="top"/>
    </xf>
    <xf numFmtId="0" fontId="3" fillId="0" borderId="0" xfId="3" applyBorder="1" applyAlignment="1">
      <alignment horizontal="left" vertical="top" wrapText="1"/>
    </xf>
    <xf numFmtId="0" fontId="3" fillId="0" borderId="0" xfId="3" applyBorder="1" applyAlignment="1">
      <alignment horizontal="left" vertical="top"/>
    </xf>
    <xf numFmtId="0" fontId="3" fillId="0" borderId="0" xfId="3" applyFont="1" applyBorder="1" applyAlignment="1">
      <alignment horizontal="left" wrapText="1"/>
    </xf>
    <xf numFmtId="0" fontId="3" fillId="0" borderId="13" xfId="3" applyBorder="1" applyAlignment="1">
      <alignment horizontal="left"/>
    </xf>
    <xf numFmtId="0" fontId="3" fillId="0" borderId="13" xfId="3" applyFont="1" applyBorder="1" applyAlignment="1">
      <alignment horizontal="left" vertical="top"/>
    </xf>
    <xf numFmtId="0" fontId="3" fillId="0" borderId="13" xfId="3" applyBorder="1" applyAlignment="1">
      <alignment horizontal="left" vertical="top"/>
    </xf>
    <xf numFmtId="0" fontId="3" fillId="0" borderId="8" xfId="3" applyBorder="1" applyAlignment="1">
      <alignment horizontal="left" vertical="top"/>
    </xf>
    <xf numFmtId="0" fontId="3" fillId="0" borderId="13" xfId="3" applyBorder="1" applyAlignment="1">
      <alignment horizontal="left" vertical="top" wrapText="1"/>
    </xf>
    <xf numFmtId="0" fontId="3" fillId="0" borderId="0" xfId="3" applyBorder="1" applyAlignment="1">
      <alignment horizontal="center" wrapText="1"/>
    </xf>
    <xf numFmtId="164" fontId="3" fillId="0" borderId="0" xfId="3" applyNumberFormat="1" applyFont="1" applyBorder="1" applyAlignment="1">
      <alignment horizontal="center" wrapText="1"/>
    </xf>
    <xf numFmtId="164" fontId="3" fillId="0" borderId="0" xfId="3" applyNumberFormat="1" applyFont="1" applyBorder="1"/>
    <xf numFmtId="164" fontId="3" fillId="0" borderId="0" xfId="3" applyNumberFormat="1" applyFont="1" applyBorder="1" applyAlignment="1">
      <alignment horizontal="right" wrapText="1"/>
    </xf>
    <xf numFmtId="164" fontId="3" fillId="0" borderId="0" xfId="3" applyNumberFormat="1" applyFont="1" applyBorder="1" applyAlignment="1">
      <alignment horizontal="right"/>
    </xf>
    <xf numFmtId="164" fontId="3" fillId="0" borderId="0" xfId="3" applyNumberFormat="1" applyBorder="1"/>
    <xf numFmtId="164" fontId="3" fillId="0" borderId="0" xfId="3" applyNumberFormat="1"/>
    <xf numFmtId="0" fontId="3" fillId="0" borderId="4" xfId="3" applyBorder="1" applyAlignment="1">
      <alignment horizontal="right"/>
    </xf>
    <xf numFmtId="0" fontId="3" fillId="0" borderId="5" xfId="3" applyBorder="1" applyAlignment="1">
      <alignment horizontal="right"/>
    </xf>
    <xf numFmtId="0" fontId="3" fillId="0" borderId="3" xfId="3" applyFont="1" applyBorder="1" applyAlignment="1">
      <alignment horizontal="right"/>
    </xf>
    <xf numFmtId="0" fontId="3" fillId="0" borderId="4" xfId="3" applyFont="1" applyBorder="1" applyAlignment="1">
      <alignment horizontal="right"/>
    </xf>
    <xf numFmtId="0" fontId="3" fillId="0" borderId="11" xfId="3" applyFont="1" applyBorder="1" applyAlignment="1">
      <alignment horizontal="center" vertical="top" wrapText="1"/>
    </xf>
    <xf numFmtId="0" fontId="3" fillId="0" borderId="1" xfId="3" applyFont="1" applyBorder="1" applyAlignment="1">
      <alignment horizontal="center"/>
    </xf>
    <xf numFmtId="0" fontId="3" fillId="0" borderId="9" xfId="3" applyFont="1" applyBorder="1" applyAlignment="1">
      <alignment horizontal="left"/>
    </xf>
    <xf numFmtId="0" fontId="3" fillId="0" borderId="7" xfId="3" applyFont="1" applyBorder="1" applyAlignment="1">
      <alignment horizontal="center"/>
    </xf>
    <xf numFmtId="0" fontId="3" fillId="0" borderId="1" xfId="3" applyFont="1" applyBorder="1" applyAlignment="1">
      <alignment horizontal="left"/>
    </xf>
    <xf numFmtId="0" fontId="3" fillId="0" borderId="7" xfId="3" applyFont="1" applyBorder="1" applyAlignment="1">
      <alignment horizontal="left"/>
    </xf>
    <xf numFmtId="165" fontId="3" fillId="0" borderId="12" xfId="3" applyNumberFormat="1" applyBorder="1" applyAlignment="1">
      <alignment horizontal="right"/>
    </xf>
    <xf numFmtId="165" fontId="3" fillId="0" borderId="0" xfId="3" applyNumberFormat="1" applyBorder="1" applyAlignment="1">
      <alignment horizontal="right"/>
    </xf>
    <xf numFmtId="165" fontId="3" fillId="0" borderId="9" xfId="3" applyNumberFormat="1" applyBorder="1" applyAlignment="1">
      <alignment horizontal="right"/>
    </xf>
    <xf numFmtId="165" fontId="3" fillId="0" borderId="0" xfId="3" applyNumberFormat="1" applyFont="1" applyBorder="1" applyAlignment="1">
      <alignment horizontal="right"/>
    </xf>
    <xf numFmtId="0" fontId="3" fillId="0" borderId="6" xfId="0" applyFont="1" applyFill="1" applyBorder="1" applyAlignment="1"/>
    <xf numFmtId="49" fontId="3" fillId="0" borderId="0" xfId="4" applyNumberFormat="1" applyFont="1" applyFill="1" applyBorder="1" applyAlignment="1" applyProtection="1">
      <alignment horizontal="left" vertical="center"/>
      <protection locked="0"/>
    </xf>
    <xf numFmtId="1" fontId="7" fillId="0" borderId="0" xfId="0" applyNumberFormat="1" applyFont="1" applyBorder="1"/>
    <xf numFmtId="0" fontId="7" fillId="0" borderId="4" xfId="0" applyFont="1" applyBorder="1" applyAlignment="1">
      <alignment horizontal="right" wrapText="1"/>
    </xf>
    <xf numFmtId="164" fontId="3" fillId="0" borderId="2" xfId="0" applyNumberFormat="1" applyFont="1" applyFill="1" applyBorder="1"/>
    <xf numFmtId="0" fontId="3" fillId="0" borderId="0" xfId="0" applyFont="1" applyFill="1" applyBorder="1"/>
    <xf numFmtId="0" fontId="3" fillId="0" borderId="0" xfId="0" applyFont="1" applyAlignment="1">
      <alignment horizontal="right"/>
    </xf>
    <xf numFmtId="0" fontId="21" fillId="0" borderId="5" xfId="0" applyFont="1" applyBorder="1"/>
    <xf numFmtId="0" fontId="7" fillId="0" borderId="5" xfId="0" applyFont="1" applyBorder="1" applyAlignment="1">
      <alignment horizontal="right" wrapText="1"/>
    </xf>
    <xf numFmtId="0" fontId="7" fillId="0" borderId="10" xfId="0" applyFont="1" applyBorder="1" applyAlignment="1">
      <alignment horizontal="right" wrapText="1"/>
    </xf>
    <xf numFmtId="0" fontId="7" fillId="0" borderId="15" xfId="0" applyFont="1" applyBorder="1" applyAlignment="1">
      <alignment horizontal="right" wrapText="1"/>
    </xf>
    <xf numFmtId="165" fontId="7" fillId="0" borderId="16" xfId="0" applyNumberFormat="1" applyFont="1" applyBorder="1"/>
    <xf numFmtId="0" fontId="26" fillId="0" borderId="0" xfId="0" applyFont="1"/>
    <xf numFmtId="3" fontId="7" fillId="0" borderId="12" xfId="0" applyNumberFormat="1" applyFont="1" applyBorder="1"/>
    <xf numFmtId="0" fontId="0" fillId="0" borderId="0" xfId="0" applyBorder="1" applyAlignment="1">
      <alignment horizontal="center"/>
    </xf>
    <xf numFmtId="0" fontId="7" fillId="0" borderId="3" xfId="0" applyFont="1" applyBorder="1" applyAlignment="1">
      <alignment horizontal="right" wrapText="1"/>
    </xf>
    <xf numFmtId="164" fontId="3" fillId="0" borderId="11" xfId="0" applyNumberFormat="1" applyFont="1" applyBorder="1"/>
    <xf numFmtId="164" fontId="3" fillId="0" borderId="12" xfId="0" applyNumberFormat="1" applyFont="1" applyBorder="1"/>
    <xf numFmtId="164" fontId="0" fillId="0" borderId="0" xfId="0" applyNumberFormat="1" applyBorder="1"/>
    <xf numFmtId="0" fontId="21" fillId="0" borderId="6" xfId="0" applyFont="1" applyBorder="1" applyAlignment="1">
      <alignment horizontal="center"/>
    </xf>
    <xf numFmtId="0" fontId="3" fillId="0" borderId="0" xfId="8" applyAlignment="1">
      <alignment horizontal="right"/>
    </xf>
    <xf numFmtId="0" fontId="7" fillId="0" borderId="4" xfId="8" applyFont="1" applyBorder="1" applyAlignment="1">
      <alignment horizontal="right"/>
    </xf>
    <xf numFmtId="0" fontId="7" fillId="0" borderId="9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right" vertical="top" wrapText="1"/>
    </xf>
    <xf numFmtId="0" fontId="7" fillId="0" borderId="5" xfId="0" applyFont="1" applyBorder="1" applyAlignment="1">
      <alignment horizontal="right" vertical="top" wrapText="1"/>
    </xf>
    <xf numFmtId="164" fontId="3" fillId="0" borderId="0" xfId="0" applyNumberFormat="1" applyFont="1" applyBorder="1" applyAlignment="1">
      <alignment horizontal="left"/>
    </xf>
    <xf numFmtId="164" fontId="27" fillId="0" borderId="0" xfId="7" applyNumberFormat="1" applyFont="1" applyBorder="1" applyAlignment="1">
      <alignment horizontal="right"/>
    </xf>
    <xf numFmtId="164" fontId="11" fillId="0" borderId="11" xfId="7" applyNumberFormat="1" applyFont="1" applyBorder="1" applyAlignment="1">
      <alignment horizontal="right"/>
    </xf>
    <xf numFmtId="164" fontId="5" fillId="0" borderId="2" xfId="7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7" fillId="0" borderId="12" xfId="0" applyFont="1" applyBorder="1" applyAlignment="1">
      <alignment horizontal="right"/>
    </xf>
    <xf numFmtId="0" fontId="7" fillId="0" borderId="12" xfId="0" applyFont="1" applyBorder="1"/>
    <xf numFmtId="2" fontId="7" fillId="0" borderId="0" xfId="0" applyNumberFormat="1" applyFont="1" applyFill="1" applyBorder="1" applyAlignment="1">
      <alignment horizontal="right"/>
    </xf>
    <xf numFmtId="167" fontId="3" fillId="0" borderId="0" xfId="0" applyNumberFormat="1" applyFont="1"/>
    <xf numFmtId="0" fontId="3" fillId="0" borderId="11" xfId="0" applyFont="1" applyBorder="1" applyAlignment="1">
      <alignment horizontal="right"/>
    </xf>
    <xf numFmtId="0" fontId="7" fillId="0" borderId="7" xfId="0" applyFont="1" applyBorder="1" applyAlignment="1">
      <alignment horizontal="right" wrapText="1"/>
    </xf>
    <xf numFmtId="164" fontId="7" fillId="0" borderId="0" xfId="9" applyNumberFormat="1" applyFont="1" applyFill="1" applyBorder="1" applyAlignment="1">
      <alignment horizontal="right"/>
    </xf>
    <xf numFmtId="164" fontId="11" fillId="0" borderId="2" xfId="7" applyNumberFormat="1" applyFont="1" applyBorder="1" applyAlignment="1">
      <alignment horizontal="right"/>
    </xf>
    <xf numFmtId="0" fontId="7" fillId="0" borderId="0" xfId="9" applyFont="1" applyFill="1"/>
    <xf numFmtId="165" fontId="7" fillId="0" borderId="0" xfId="0" applyNumberFormat="1" applyFont="1" applyBorder="1" applyAlignment="1">
      <alignment horizontal="right"/>
    </xf>
    <xf numFmtId="165" fontId="0" fillId="0" borderId="0" xfId="0" applyNumberFormat="1"/>
    <xf numFmtId="14" fontId="7" fillId="0" borderId="7" xfId="0" applyNumberFormat="1" applyFont="1" applyBorder="1" applyAlignment="1">
      <alignment horizontal="right" wrapText="1"/>
    </xf>
    <xf numFmtId="164" fontId="3" fillId="0" borderId="0" xfId="0" applyNumberFormat="1" applyFont="1" applyFill="1"/>
    <xf numFmtId="165" fontId="3" fillId="0" borderId="0" xfId="0" applyNumberFormat="1" applyFont="1" applyFill="1" applyBorder="1"/>
    <xf numFmtId="4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4" fontId="3" fillId="0" borderId="0" xfId="0" applyNumberFormat="1" applyFont="1" applyFill="1" applyBorder="1" applyAlignment="1">
      <alignment horizontal="right"/>
    </xf>
    <xf numFmtId="0" fontId="3" fillId="0" borderId="0" xfId="0" applyFont="1" applyFill="1"/>
    <xf numFmtId="4" fontId="3" fillId="0" borderId="0" xfId="0" applyNumberFormat="1" applyFont="1" applyFill="1"/>
    <xf numFmtId="165" fontId="7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14" xfId="0" applyFont="1" applyFill="1" applyBorder="1" applyAlignment="1">
      <alignment horizontal="center" wrapText="1"/>
    </xf>
    <xf numFmtId="165" fontId="3" fillId="0" borderId="0" xfId="0" applyNumberFormat="1" applyFont="1" applyFill="1"/>
    <xf numFmtId="4" fontId="3" fillId="0" borderId="0" xfId="0" applyNumberFormat="1" applyFont="1" applyFill="1" applyBorder="1"/>
    <xf numFmtId="0" fontId="19" fillId="0" borderId="0" xfId="2" applyFont="1" applyFill="1"/>
    <xf numFmtId="0" fontId="3" fillId="0" borderId="0" xfId="3" applyFont="1" applyFill="1"/>
    <xf numFmtId="0" fontId="15" fillId="0" borderId="0" xfId="0" applyFont="1" applyFill="1"/>
    <xf numFmtId="0" fontId="3" fillId="0" borderId="0" xfId="2" applyFont="1" applyFill="1"/>
    <xf numFmtId="0" fontId="3" fillId="0" borderId="1" xfId="3" applyFont="1" applyFill="1" applyBorder="1" applyAlignment="1">
      <alignment horizontal="center"/>
    </xf>
    <xf numFmtId="0" fontId="3" fillId="0" borderId="2" xfId="3" applyFont="1" applyFill="1" applyBorder="1" applyAlignment="1">
      <alignment horizontal="left" vertical="top"/>
    </xf>
    <xf numFmtId="0" fontId="3" fillId="0" borderId="0" xfId="3" applyFont="1" applyFill="1" applyBorder="1" applyAlignment="1">
      <alignment horizontal="left"/>
    </xf>
    <xf numFmtId="0" fontId="3" fillId="0" borderId="9" xfId="3" applyFont="1" applyFill="1" applyBorder="1" applyAlignment="1">
      <alignment horizontal="left"/>
    </xf>
    <xf numFmtId="0" fontId="3" fillId="0" borderId="2" xfId="3" applyFill="1" applyBorder="1" applyAlignment="1">
      <alignment horizontal="left"/>
    </xf>
    <xf numFmtId="0" fontId="3" fillId="0" borderId="7" xfId="3" applyFont="1" applyFill="1" applyBorder="1" applyAlignment="1">
      <alignment horizontal="center"/>
    </xf>
    <xf numFmtId="0" fontId="3" fillId="0" borderId="13" xfId="3" applyFill="1" applyBorder="1" applyAlignment="1">
      <alignment horizontal="left"/>
    </xf>
    <xf numFmtId="0" fontId="3" fillId="0" borderId="13" xfId="3" applyFont="1" applyFill="1" applyBorder="1" applyAlignment="1">
      <alignment horizontal="left" vertical="top"/>
    </xf>
    <xf numFmtId="0" fontId="3" fillId="0" borderId="13" xfId="3" applyFill="1" applyBorder="1" applyAlignment="1">
      <alignment horizontal="left" vertical="top"/>
    </xf>
    <xf numFmtId="0" fontId="3" fillId="0" borderId="3" xfId="3" applyFont="1" applyFill="1" applyBorder="1" applyAlignment="1">
      <alignment horizontal="right"/>
    </xf>
    <xf numFmtId="0" fontId="3" fillId="0" borderId="4" xfId="3" applyFill="1" applyBorder="1" applyAlignment="1">
      <alignment horizontal="right"/>
    </xf>
    <xf numFmtId="0" fontId="3" fillId="0" borderId="4" xfId="3" applyFont="1" applyFill="1" applyBorder="1" applyAlignment="1">
      <alignment horizontal="right"/>
    </xf>
    <xf numFmtId="0" fontId="3" fillId="0" borderId="1" xfId="3" applyFont="1" applyFill="1" applyBorder="1" applyAlignment="1">
      <alignment horizontal="left"/>
    </xf>
    <xf numFmtId="165" fontId="3" fillId="0" borderId="11" xfId="3" applyNumberFormat="1" applyFill="1" applyBorder="1" applyAlignment="1">
      <alignment horizontal="right"/>
    </xf>
    <xf numFmtId="165" fontId="3" fillId="0" borderId="12" xfId="3" applyNumberFormat="1" applyFill="1" applyBorder="1" applyAlignment="1">
      <alignment horizontal="right"/>
    </xf>
    <xf numFmtId="165" fontId="3" fillId="0" borderId="2" xfId="3" applyNumberFormat="1" applyFill="1" applyBorder="1" applyAlignment="1">
      <alignment horizontal="right"/>
    </xf>
    <xf numFmtId="165" fontId="3" fillId="0" borderId="0" xfId="3" applyNumberFormat="1" applyFill="1" applyBorder="1" applyAlignment="1">
      <alignment horizontal="right"/>
    </xf>
    <xf numFmtId="0" fontId="3" fillId="0" borderId="7" xfId="3" applyFont="1" applyFill="1" applyBorder="1" applyAlignment="1">
      <alignment horizontal="left"/>
    </xf>
    <xf numFmtId="165" fontId="3" fillId="0" borderId="13" xfId="3" applyNumberFormat="1" applyFill="1" applyBorder="1" applyAlignment="1">
      <alignment horizontal="right"/>
    </xf>
    <xf numFmtId="165" fontId="3" fillId="0" borderId="9" xfId="3" applyNumberFormat="1" applyFill="1" applyBorder="1" applyAlignment="1">
      <alignment horizontal="right"/>
    </xf>
    <xf numFmtId="165" fontId="3" fillId="0" borderId="2" xfId="3" applyNumberFormat="1" applyFont="1" applyFill="1" applyBorder="1" applyAlignment="1">
      <alignment horizontal="right"/>
    </xf>
    <xf numFmtId="165" fontId="3" fillId="0" borderId="0" xfId="3" applyNumberFormat="1" applyFont="1" applyFill="1" applyBorder="1" applyAlignment="1">
      <alignment horizontal="right"/>
    </xf>
    <xf numFmtId="0" fontId="3" fillId="0" borderId="0" xfId="3" applyFont="1" applyFill="1" applyBorder="1"/>
    <xf numFmtId="0" fontId="3" fillId="0" borderId="0" xfId="3" applyFill="1" applyBorder="1"/>
    <xf numFmtId="164" fontId="12" fillId="0" borderId="0" xfId="7" applyNumberFormat="1" applyFont="1" applyBorder="1" applyAlignment="1">
      <alignment horizontal="right"/>
    </xf>
    <xf numFmtId="165" fontId="7" fillId="0" borderId="11" xfId="0" applyNumberFormat="1" applyFont="1" applyBorder="1" applyAlignment="1">
      <alignment horizontal="right"/>
    </xf>
    <xf numFmtId="165" fontId="7" fillId="0" borderId="12" xfId="0" applyNumberFormat="1" applyFont="1" applyBorder="1" applyAlignment="1">
      <alignment horizontal="right"/>
    </xf>
    <xf numFmtId="49" fontId="3" fillId="0" borderId="1" xfId="4" applyNumberFormat="1" applyFont="1" applyFill="1" applyBorder="1" applyAlignment="1" applyProtection="1">
      <alignment horizontal="left" vertical="center"/>
      <protection locked="0"/>
    </xf>
    <xf numFmtId="0" fontId="3" fillId="0" borderId="1" xfId="0" applyFont="1" applyFill="1" applyBorder="1"/>
    <xf numFmtId="0" fontId="3" fillId="0" borderId="10" xfId="0" applyFont="1" applyBorder="1" applyAlignment="1">
      <alignment horizontal="right"/>
    </xf>
    <xf numFmtId="0" fontId="23" fillId="0" borderId="12" xfId="0" applyFont="1" applyBorder="1"/>
    <xf numFmtId="3" fontId="7" fillId="0" borderId="0" xfId="0" applyNumberFormat="1" applyFont="1" applyBorder="1" applyAlignment="1">
      <alignment horizontal="right"/>
    </xf>
    <xf numFmtId="49" fontId="3" fillId="0" borderId="3" xfId="4" applyNumberFormat="1" applyFont="1" applyFill="1" applyBorder="1" applyAlignment="1" applyProtection="1">
      <alignment horizontal="left" vertical="center"/>
      <protection locked="0"/>
    </xf>
    <xf numFmtId="164" fontId="3" fillId="0" borderId="2" xfId="0" applyNumberFormat="1" applyFont="1" applyFill="1" applyBorder="1" applyAlignment="1">
      <alignment horizontal="right"/>
    </xf>
    <xf numFmtId="165" fontId="21" fillId="0" borderId="0" xfId="0" applyNumberFormat="1" applyFont="1"/>
    <xf numFmtId="164" fontId="21" fillId="0" borderId="0" xfId="0" applyNumberFormat="1" applyFont="1"/>
    <xf numFmtId="0" fontId="3" fillId="0" borderId="5" xfId="8" applyFont="1" applyFill="1" applyBorder="1" applyAlignment="1">
      <alignment horizontal="right" wrapText="1"/>
    </xf>
    <xf numFmtId="164" fontId="3" fillId="0" borderId="11" xfId="0" applyNumberFormat="1" applyFont="1" applyFill="1" applyBorder="1"/>
    <xf numFmtId="0" fontId="3" fillId="0" borderId="7" xfId="0" applyFont="1" applyFill="1" applyBorder="1" applyAlignment="1">
      <alignment horizontal="left"/>
    </xf>
    <xf numFmtId="165" fontId="3" fillId="0" borderId="13" xfId="0" applyNumberFormat="1" applyFont="1" applyFill="1" applyBorder="1"/>
    <xf numFmtId="165" fontId="3" fillId="0" borderId="2" xfId="0" applyNumberFormat="1" applyFont="1" applyFill="1" applyBorder="1"/>
    <xf numFmtId="0" fontId="3" fillId="0" borderId="1" xfId="0" applyFont="1" applyFill="1" applyBorder="1" applyAlignment="1">
      <alignment horizontal="left"/>
    </xf>
    <xf numFmtId="164" fontId="3" fillId="0" borderId="12" xfId="0" applyNumberFormat="1" applyFont="1" applyFill="1" applyBorder="1"/>
    <xf numFmtId="2" fontId="7" fillId="0" borderId="0" xfId="0" applyNumberFormat="1" applyFont="1" applyAlignment="1">
      <alignment horizontal="right"/>
    </xf>
    <xf numFmtId="0" fontId="3" fillId="0" borderId="10" xfId="0" applyFont="1" applyFill="1" applyBorder="1" applyAlignment="1">
      <alignment horizontal="left"/>
    </xf>
    <xf numFmtId="165" fontId="7" fillId="0" borderId="2" xfId="0" applyNumberFormat="1" applyFont="1" applyBorder="1" applyAlignment="1">
      <alignment horizontal="right"/>
    </xf>
    <xf numFmtId="0" fontId="17" fillId="0" borderId="0" xfId="9" applyFont="1" applyFill="1"/>
    <xf numFmtId="164" fontId="0" fillId="0" borderId="0" xfId="0" applyNumberFormat="1" applyAlignment="1">
      <alignment horizontal="right"/>
    </xf>
    <xf numFmtId="0" fontId="3" fillId="0" borderId="11" xfId="0" applyFont="1" applyFill="1" applyBorder="1" applyAlignment="1">
      <alignment horizontal="center" vertical="top" wrapText="1"/>
    </xf>
    <xf numFmtId="0" fontId="22" fillId="0" borderId="0" xfId="0" applyFont="1" applyFill="1"/>
    <xf numFmtId="0" fontId="2" fillId="0" borderId="0" xfId="0" applyFont="1" applyFill="1"/>
    <xf numFmtId="0" fontId="0" fillId="0" borderId="0" xfId="0" applyFill="1"/>
    <xf numFmtId="0" fontId="7" fillId="0" borderId="0" xfId="0" applyFont="1" applyFill="1"/>
    <xf numFmtId="0" fontId="3" fillId="0" borderId="12" xfId="0" applyFont="1" applyFill="1" applyBorder="1" applyAlignment="1">
      <alignment horizontal="center" vertical="top" wrapText="1"/>
    </xf>
    <xf numFmtId="0" fontId="3" fillId="0" borderId="15" xfId="0" applyFont="1" applyFill="1" applyBorder="1" applyAlignment="1">
      <alignment horizontal="center" vertical="top" wrapText="1"/>
    </xf>
    <xf numFmtId="0" fontId="3" fillId="0" borderId="15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wrapText="1"/>
    </xf>
    <xf numFmtId="0" fontId="3" fillId="0" borderId="8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3" fillId="0" borderId="3" xfId="0" applyFont="1" applyFill="1" applyBorder="1"/>
    <xf numFmtId="0" fontId="3" fillId="0" borderId="0" xfId="0" applyFont="1" applyFill="1" applyAlignment="1">
      <alignment horizontal="right"/>
    </xf>
    <xf numFmtId="164" fontId="2" fillId="0" borderId="0" xfId="0" applyNumberFormat="1" applyFont="1" applyFill="1"/>
    <xf numFmtId="0" fontId="3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/>
    </xf>
    <xf numFmtId="0" fontId="3" fillId="0" borderId="9" xfId="0" applyFont="1" applyFill="1" applyBorder="1" applyAlignment="1">
      <alignment horizontal="center" wrapText="1"/>
    </xf>
    <xf numFmtId="166" fontId="2" fillId="0" borderId="0" xfId="0" applyNumberFormat="1" applyFont="1" applyFill="1"/>
    <xf numFmtId="166" fontId="3" fillId="0" borderId="0" xfId="0" applyNumberFormat="1" applyFont="1" applyFill="1" applyBorder="1"/>
    <xf numFmtId="0" fontId="3" fillId="0" borderId="17" xfId="0" applyFont="1" applyFill="1" applyBorder="1" applyAlignment="1">
      <alignment horizontal="center" wrapText="1"/>
    </xf>
    <xf numFmtId="0" fontId="3" fillId="0" borderId="18" xfId="0" applyFont="1" applyFill="1" applyBorder="1"/>
    <xf numFmtId="164" fontId="3" fillId="0" borderId="19" xfId="0" applyNumberFormat="1" applyFont="1" applyFill="1" applyBorder="1" applyAlignment="1">
      <alignment horizontal="right"/>
    </xf>
    <xf numFmtId="0" fontId="3" fillId="0" borderId="20" xfId="0" applyFont="1" applyFill="1" applyBorder="1"/>
    <xf numFmtId="0" fontId="22" fillId="0" borderId="0" xfId="9" applyFont="1" applyFill="1"/>
    <xf numFmtId="0" fontId="17" fillId="0" borderId="0" xfId="10" applyFill="1"/>
    <xf numFmtId="0" fontId="17" fillId="0" borderId="0" xfId="10" applyFont="1" applyFill="1"/>
    <xf numFmtId="0" fontId="6" fillId="0" borderId="0" xfId="10" applyFont="1" applyFill="1" applyBorder="1"/>
    <xf numFmtId="0" fontId="17" fillId="0" borderId="0" xfId="10" applyFill="1" applyBorder="1"/>
    <xf numFmtId="0" fontId="24" fillId="0" borderId="0" xfId="9" applyFill="1"/>
    <xf numFmtId="0" fontId="16" fillId="0" borderId="0" xfId="9" applyFont="1" applyFill="1"/>
    <xf numFmtId="0" fontId="28" fillId="0" borderId="3" xfId="9" applyFont="1" applyFill="1" applyBorder="1"/>
    <xf numFmtId="0" fontId="7" fillId="0" borderId="3" xfId="9" applyFont="1" applyFill="1" applyBorder="1"/>
    <xf numFmtId="0" fontId="7" fillId="0" borderId="4" xfId="9" applyFont="1" applyFill="1" applyBorder="1"/>
    <xf numFmtId="0" fontId="7" fillId="0" borderId="5" xfId="9" applyFont="1" applyFill="1" applyBorder="1"/>
    <xf numFmtId="164" fontId="16" fillId="0" borderId="0" xfId="9" applyNumberFormat="1" applyFont="1" applyFill="1"/>
    <xf numFmtId="164" fontId="24" fillId="0" borderId="0" xfId="9" applyNumberFormat="1" applyFill="1"/>
    <xf numFmtId="0" fontId="17" fillId="0" borderId="0" xfId="9" applyFont="1" applyFill="1" applyBorder="1"/>
    <xf numFmtId="0" fontId="7" fillId="0" borderId="0" xfId="12" applyFont="1" applyFill="1"/>
    <xf numFmtId="0" fontId="7" fillId="0" borderId="0" xfId="0" applyFont="1" applyFill="1" applyBorder="1"/>
    <xf numFmtId="0" fontId="21" fillId="0" borderId="0" xfId="0" applyFont="1" applyAlignment="1">
      <alignment horizontal="right"/>
    </xf>
    <xf numFmtId="0" fontId="4" fillId="0" borderId="6" xfId="0" applyFont="1" applyBorder="1"/>
    <xf numFmtId="0" fontId="4" fillId="0" borderId="3" xfId="0" applyFont="1" applyBorder="1"/>
    <xf numFmtId="0" fontId="7" fillId="0" borderId="10" xfId="0" applyFont="1" applyBorder="1"/>
    <xf numFmtId="2" fontId="7" fillId="0" borderId="1" xfId="0" applyNumberFormat="1" applyFont="1" applyFill="1" applyBorder="1"/>
    <xf numFmtId="2" fontId="7" fillId="0" borderId="0" xfId="0" applyNumberFormat="1" applyFont="1" applyFill="1" applyBorder="1"/>
    <xf numFmtId="168" fontId="3" fillId="0" borderId="0" xfId="0" applyNumberFormat="1" applyFont="1"/>
    <xf numFmtId="170" fontId="3" fillId="0" borderId="0" xfId="0" applyNumberFormat="1" applyFont="1" applyFill="1" applyBorder="1" applyAlignment="1">
      <alignment horizontal="right"/>
    </xf>
    <xf numFmtId="164" fontId="3" fillId="0" borderId="13" xfId="0" applyNumberFormat="1" applyFont="1" applyFill="1" applyBorder="1"/>
    <xf numFmtId="164" fontId="17" fillId="0" borderId="0" xfId="9" applyNumberFormat="1" applyFont="1" applyFill="1"/>
    <xf numFmtId="0" fontId="7" fillId="0" borderId="16" xfId="0" applyFont="1" applyBorder="1" applyAlignment="1">
      <alignment horizontal="right"/>
    </xf>
    <xf numFmtId="0" fontId="7" fillId="0" borderId="21" xfId="0" applyFont="1" applyBorder="1"/>
    <xf numFmtId="3" fontId="7" fillId="0" borderId="13" xfId="0" applyNumberFormat="1" applyFont="1" applyBorder="1"/>
    <xf numFmtId="3" fontId="7" fillId="0" borderId="22" xfId="0" applyNumberFormat="1" applyFont="1" applyBorder="1"/>
    <xf numFmtId="3" fontId="7" fillId="0" borderId="16" xfId="0" applyNumberFormat="1" applyFont="1" applyBorder="1"/>
    <xf numFmtId="165" fontId="7" fillId="0" borderId="22" xfId="0" applyNumberFormat="1" applyFont="1" applyBorder="1" applyAlignment="1">
      <alignment horizontal="right"/>
    </xf>
    <xf numFmtId="165" fontId="7" fillId="0" borderId="16" xfId="0" applyNumberFormat="1" applyFont="1" applyBorder="1" applyAlignment="1">
      <alignment horizontal="right"/>
    </xf>
    <xf numFmtId="0" fontId="7" fillId="0" borderId="16" xfId="0" applyFont="1" applyBorder="1"/>
    <xf numFmtId="165" fontId="7" fillId="0" borderId="22" xfId="0" applyNumberFormat="1" applyFont="1" applyBorder="1"/>
    <xf numFmtId="1" fontId="7" fillId="0" borderId="16" xfId="0" applyNumberFormat="1" applyFont="1" applyBorder="1"/>
    <xf numFmtId="165" fontId="3" fillId="0" borderId="22" xfId="0" applyNumberFormat="1" applyFont="1" applyBorder="1"/>
    <xf numFmtId="165" fontId="3" fillId="0" borderId="16" xfId="0" applyNumberFormat="1" applyFont="1" applyBorder="1"/>
    <xf numFmtId="165" fontId="7" fillId="0" borderId="23" xfId="0" applyNumberFormat="1" applyFont="1" applyBorder="1"/>
    <xf numFmtId="165" fontId="7" fillId="0" borderId="24" xfId="0" applyNumberFormat="1" applyFont="1" applyBorder="1"/>
    <xf numFmtId="164" fontId="7" fillId="0" borderId="2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  <xf numFmtId="164" fontId="7" fillId="0" borderId="22" xfId="0" applyNumberFormat="1" applyFont="1" applyBorder="1" applyAlignment="1">
      <alignment horizontal="right"/>
    </xf>
    <xf numFmtId="164" fontId="7" fillId="0" borderId="16" xfId="0" applyNumberFormat="1" applyFont="1" applyBorder="1" applyAlignment="1">
      <alignment horizontal="right"/>
    </xf>
    <xf numFmtId="164" fontId="7" fillId="0" borderId="22" xfId="0" applyNumberFormat="1" applyFont="1" applyBorder="1"/>
    <xf numFmtId="164" fontId="7" fillId="0" borderId="16" xfId="0" applyNumberFormat="1" applyFont="1" applyBorder="1"/>
    <xf numFmtId="164" fontId="3" fillId="0" borderId="22" xfId="0" applyNumberFormat="1" applyFont="1" applyBorder="1"/>
    <xf numFmtId="164" fontId="3" fillId="0" borderId="16" xfId="0" applyNumberFormat="1" applyFont="1" applyBorder="1"/>
    <xf numFmtId="0" fontId="7" fillId="0" borderId="3" xfId="0" applyFont="1" applyFill="1" applyBorder="1"/>
    <xf numFmtId="0" fontId="7" fillId="0" borderId="1" xfId="0" applyFont="1" applyFill="1" applyBorder="1"/>
    <xf numFmtId="165" fontId="7" fillId="0" borderId="1" xfId="0" applyNumberFormat="1" applyFont="1" applyBorder="1"/>
    <xf numFmtId="1" fontId="7" fillId="0" borderId="12" xfId="0" applyNumberFormat="1" applyFont="1" applyBorder="1"/>
    <xf numFmtId="0" fontId="7" fillId="0" borderId="10" xfId="9" applyFont="1" applyFill="1" applyBorder="1" applyAlignment="1">
      <alignment horizontal="left"/>
    </xf>
    <xf numFmtId="0" fontId="7" fillId="0" borderId="1" xfId="9" applyFont="1" applyFill="1" applyBorder="1" applyAlignment="1">
      <alignment horizontal="left"/>
    </xf>
    <xf numFmtId="0" fontId="7" fillId="0" borderId="7" xfId="9" applyFont="1" applyFill="1" applyBorder="1" applyAlignment="1">
      <alignment horizontal="left"/>
    </xf>
    <xf numFmtId="0" fontId="17" fillId="0" borderId="1" xfId="9" applyFont="1" applyFill="1" applyBorder="1" applyAlignment="1">
      <alignment horizontal="left"/>
    </xf>
    <xf numFmtId="0" fontId="17" fillId="0" borderId="1" xfId="9" applyFont="1" applyFill="1" applyBorder="1"/>
    <xf numFmtId="0" fontId="3" fillId="0" borderId="10" xfId="12" applyFont="1" applyFill="1" applyBorder="1" applyAlignment="1">
      <alignment horizontal="left"/>
    </xf>
    <xf numFmtId="0" fontId="3" fillId="0" borderId="1" xfId="12" applyFont="1" applyFill="1" applyBorder="1" applyAlignment="1">
      <alignment horizontal="left"/>
    </xf>
    <xf numFmtId="0" fontId="7" fillId="0" borderId="1" xfId="9" applyFont="1" applyFill="1" applyBorder="1"/>
    <xf numFmtId="0" fontId="7" fillId="0" borderId="1" xfId="12" applyFont="1" applyFill="1" applyBorder="1"/>
    <xf numFmtId="164" fontId="7" fillId="0" borderId="9" xfId="9" applyNumberFormat="1" applyFont="1" applyFill="1" applyBorder="1" applyAlignment="1">
      <alignment horizontal="right" vertical="center"/>
    </xf>
    <xf numFmtId="164" fontId="17" fillId="0" borderId="0" xfId="9" applyNumberFormat="1" applyFont="1" applyFill="1" applyAlignment="1">
      <alignment horizontal="right"/>
    </xf>
    <xf numFmtId="164" fontId="3" fillId="0" borderId="1" xfId="0" applyNumberFormat="1" applyFont="1" applyBorder="1" applyAlignment="1">
      <alignment horizontal="left"/>
    </xf>
    <xf numFmtId="164" fontId="30" fillId="0" borderId="0" xfId="0" applyNumberFormat="1" applyFont="1" applyFill="1" applyBorder="1" applyAlignment="1">
      <alignment horizontal="right"/>
    </xf>
    <xf numFmtId="167" fontId="3" fillId="0" borderId="9" xfId="0" applyNumberFormat="1" applyFont="1" applyBorder="1"/>
    <xf numFmtId="165" fontId="3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Alignment="1">
      <alignment horizontal="right"/>
    </xf>
    <xf numFmtId="165" fontId="3" fillId="0" borderId="0" xfId="0" applyNumberFormat="1" applyFont="1" applyAlignment="1">
      <alignment horizontal="right"/>
    </xf>
    <xf numFmtId="0" fontId="7" fillId="0" borderId="24" xfId="0" applyFont="1" applyBorder="1" applyAlignment="1">
      <alignment horizontal="right"/>
    </xf>
    <xf numFmtId="0" fontId="7" fillId="0" borderId="25" xfId="0" applyFont="1" applyBorder="1"/>
    <xf numFmtId="3" fontId="7" fillId="0" borderId="24" xfId="0" applyNumberFormat="1" applyFont="1" applyBorder="1"/>
    <xf numFmtId="0" fontId="7" fillId="0" borderId="24" xfId="0" applyFont="1" applyBorder="1"/>
    <xf numFmtId="164" fontId="7" fillId="0" borderId="23" xfId="0" applyNumberFormat="1" applyFont="1" applyBorder="1"/>
    <xf numFmtId="164" fontId="7" fillId="0" borderId="24" xfId="0" applyNumberFormat="1" applyFont="1" applyBorder="1"/>
    <xf numFmtId="164" fontId="7" fillId="0" borderId="0" xfId="9" applyNumberFormat="1" applyFont="1" applyFill="1" applyBorder="1" applyAlignment="1">
      <alignment horizontal="right" vertical="center"/>
    </xf>
    <xf numFmtId="164" fontId="7" fillId="0" borderId="9" xfId="9" applyNumberFormat="1" applyFont="1" applyFill="1" applyBorder="1" applyAlignment="1">
      <alignment horizontal="right"/>
    </xf>
    <xf numFmtId="165" fontId="3" fillId="0" borderId="13" xfId="0" applyNumberFormat="1" applyFont="1" applyBorder="1"/>
    <xf numFmtId="167" fontId="3" fillId="0" borderId="0" xfId="0" applyNumberFormat="1" applyFont="1" applyBorder="1"/>
    <xf numFmtId="168" fontId="3" fillId="0" borderId="0" xfId="0" applyNumberFormat="1" applyFont="1" applyFill="1"/>
    <xf numFmtId="0" fontId="3" fillId="0" borderId="10" xfId="0" applyFont="1" applyBorder="1"/>
    <xf numFmtId="164" fontId="30" fillId="0" borderId="2" xfId="0" applyNumberFormat="1" applyFont="1" applyFill="1" applyBorder="1" applyAlignment="1">
      <alignment horizontal="right"/>
    </xf>
    <xf numFmtId="0" fontId="6" fillId="0" borderId="3" xfId="0" applyFont="1" applyFill="1" applyBorder="1" applyAlignment="1"/>
    <xf numFmtId="0" fontId="3" fillId="0" borderId="3" xfId="0" applyFont="1" applyBorder="1" applyAlignment="1">
      <alignment horizontal="center"/>
    </xf>
    <xf numFmtId="1" fontId="7" fillId="0" borderId="24" xfId="0" applyNumberFormat="1" applyFont="1" applyBorder="1"/>
    <xf numFmtId="164" fontId="3" fillId="0" borderId="24" xfId="0" applyNumberFormat="1" applyFont="1" applyBorder="1"/>
    <xf numFmtId="0" fontId="7" fillId="0" borderId="4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165" fontId="7" fillId="0" borderId="9" xfId="0" applyNumberFormat="1" applyFont="1" applyBorder="1" applyAlignment="1">
      <alignment horizontal="right"/>
    </xf>
    <xf numFmtId="0" fontId="7" fillId="0" borderId="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0" fillId="0" borderId="9" xfId="0" applyBorder="1" applyAlignment="1">
      <alignment horizontal="center" vertical="top"/>
    </xf>
    <xf numFmtId="0" fontId="7" fillId="0" borderId="15" xfId="9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3" fillId="0" borderId="14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 vertical="top" wrapText="1"/>
    </xf>
    <xf numFmtId="0" fontId="3" fillId="0" borderId="21" xfId="0" applyFont="1" applyBorder="1" applyAlignment="1">
      <alignment horizontal="left"/>
    </xf>
    <xf numFmtId="164" fontId="3" fillId="0" borderId="16" xfId="0" applyNumberFormat="1" applyFont="1" applyBorder="1" applyAlignment="1">
      <alignment horizontal="right"/>
    </xf>
    <xf numFmtId="164" fontId="3" fillId="0" borderId="16" xfId="0" applyNumberFormat="1" applyFont="1" applyFill="1" applyBorder="1"/>
    <xf numFmtId="4" fontId="3" fillId="0" borderId="16" xfId="0" applyNumberFormat="1" applyFont="1" applyFill="1" applyBorder="1" applyAlignment="1">
      <alignment horizontal="right"/>
    </xf>
    <xf numFmtId="167" fontId="3" fillId="0" borderId="16" xfId="0" applyNumberFormat="1" applyFont="1" applyBorder="1"/>
    <xf numFmtId="2" fontId="7" fillId="0" borderId="21" xfId="0" applyNumberFormat="1" applyFont="1" applyBorder="1"/>
    <xf numFmtId="0" fontId="3" fillId="0" borderId="21" xfId="0" applyFont="1" applyFill="1" applyBorder="1" applyAlignment="1">
      <alignment horizontal="left"/>
    </xf>
    <xf numFmtId="0" fontId="3" fillId="0" borderId="16" xfId="0" applyFont="1" applyBorder="1"/>
    <xf numFmtId="0" fontId="17" fillId="0" borderId="21" xfId="9" applyFont="1" applyFill="1" applyBorder="1" applyAlignment="1">
      <alignment horizontal="left"/>
    </xf>
    <xf numFmtId="164" fontId="7" fillId="0" borderId="16" xfId="9" applyNumberFormat="1" applyFont="1" applyFill="1" applyBorder="1" applyAlignment="1">
      <alignment horizontal="right"/>
    </xf>
    <xf numFmtId="0" fontId="17" fillId="0" borderId="21" xfId="9" applyFont="1" applyFill="1" applyBorder="1"/>
    <xf numFmtId="164" fontId="17" fillId="0" borderId="16" xfId="9" applyNumberFormat="1" applyFont="1" applyFill="1" applyBorder="1" applyAlignment="1">
      <alignment horizontal="right"/>
    </xf>
    <xf numFmtId="164" fontId="3" fillId="0" borderId="16" xfId="0" applyNumberFormat="1" applyFont="1" applyFill="1" applyBorder="1" applyAlignment="1">
      <alignment horizontal="right"/>
    </xf>
    <xf numFmtId="0" fontId="3" fillId="0" borderId="21" xfId="0" applyFont="1" applyBorder="1"/>
    <xf numFmtId="164" fontId="30" fillId="0" borderId="16" xfId="0" applyNumberFormat="1" applyFont="1" applyFill="1" applyBorder="1" applyAlignment="1">
      <alignment horizontal="right"/>
    </xf>
    <xf numFmtId="0" fontId="3" fillId="0" borderId="0" xfId="8" applyBorder="1" applyAlignment="1">
      <alignment horizontal="left"/>
    </xf>
    <xf numFmtId="0" fontId="3" fillId="0" borderId="7" xfId="8" applyFill="1" applyBorder="1" applyAlignment="1">
      <alignment horizontal="left"/>
    </xf>
    <xf numFmtId="0" fontId="3" fillId="0" borderId="1" xfId="8" applyBorder="1" applyAlignment="1">
      <alignment horizontal="left"/>
    </xf>
    <xf numFmtId="0" fontId="3" fillId="0" borderId="7" xfId="8" applyBorder="1" applyAlignment="1">
      <alignment horizontal="left"/>
    </xf>
    <xf numFmtId="0" fontId="3" fillId="0" borderId="21" xfId="8" applyFont="1" applyBorder="1"/>
    <xf numFmtId="0" fontId="3" fillId="0" borderId="0" xfId="8" applyFont="1" applyBorder="1" applyAlignment="1">
      <alignment horizontal="right" wrapText="1"/>
    </xf>
    <xf numFmtId="0" fontId="3" fillId="0" borderId="21" xfId="3" applyFont="1" applyFill="1" applyBorder="1" applyAlignment="1">
      <alignment horizontal="left"/>
    </xf>
    <xf numFmtId="165" fontId="3" fillId="0" borderId="16" xfId="3" applyNumberFormat="1" applyFill="1" applyBorder="1" applyAlignment="1">
      <alignment horizontal="right"/>
    </xf>
    <xf numFmtId="165" fontId="3" fillId="0" borderId="16" xfId="3" applyNumberFormat="1" applyBorder="1" applyAlignment="1">
      <alignment horizontal="right"/>
    </xf>
    <xf numFmtId="0" fontId="7" fillId="0" borderId="4" xfId="0" applyFont="1" applyBorder="1" applyAlignment="1">
      <alignment horizontal="right" vertical="center" wrapText="1"/>
    </xf>
    <xf numFmtId="1" fontId="7" fillId="0" borderId="4" xfId="0" applyNumberFormat="1" applyFont="1" applyBorder="1"/>
    <xf numFmtId="0" fontId="7" fillId="0" borderId="11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right" vertical="top" wrapText="1"/>
    </xf>
    <xf numFmtId="0" fontId="7" fillId="0" borderId="0" xfId="0" applyFont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23" fillId="0" borderId="0" xfId="0" applyFont="1" applyBorder="1" applyAlignment="1">
      <alignment vertical="top"/>
    </xf>
    <xf numFmtId="0" fontId="23" fillId="0" borderId="0" xfId="0" applyFont="1" applyAlignment="1">
      <alignment vertical="top"/>
    </xf>
    <xf numFmtId="0" fontId="3" fillId="0" borderId="14" xfId="0" applyFont="1" applyFill="1" applyBorder="1" applyAlignment="1">
      <alignment vertical="top"/>
    </xf>
    <xf numFmtId="0" fontId="3" fillId="0" borderId="0" xfId="0" applyFont="1" applyFill="1" applyBorder="1" applyAlignment="1">
      <alignment horizontal="center" vertical="top"/>
    </xf>
    <xf numFmtId="0" fontId="3" fillId="0" borderId="26" xfId="0" applyFont="1" applyFill="1" applyBorder="1" applyAlignment="1">
      <alignment horizontal="center" vertical="top" wrapText="1"/>
    </xf>
    <xf numFmtId="0" fontId="3" fillId="0" borderId="8" xfId="8" applyFont="1" applyFill="1" applyBorder="1" applyAlignment="1">
      <alignment horizontal="center" vertical="top" wrapText="1"/>
    </xf>
    <xf numFmtId="0" fontId="3" fillId="0" borderId="4" xfId="8" applyFont="1" applyFill="1" applyBorder="1" applyAlignment="1">
      <alignment horizontal="center" vertical="top" wrapText="1"/>
    </xf>
    <xf numFmtId="164" fontId="3" fillId="0" borderId="4" xfId="0" applyNumberFormat="1" applyFont="1" applyFill="1" applyBorder="1" applyAlignment="1">
      <alignment horizontal="center" vertical="top"/>
    </xf>
    <xf numFmtId="0" fontId="29" fillId="0" borderId="4" xfId="0" applyFont="1" applyFill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3" fillId="0" borderId="7" xfId="0" applyFont="1" applyBorder="1" applyAlignment="1">
      <alignment horizontal="center" vertical="top" wrapText="1"/>
    </xf>
    <xf numFmtId="0" fontId="3" fillId="0" borderId="8" xfId="8" applyFont="1" applyBorder="1" applyAlignment="1">
      <alignment horizontal="center" vertical="top" wrapText="1"/>
    </xf>
    <xf numFmtId="0" fontId="3" fillId="0" borderId="8" xfId="8" applyBorder="1" applyAlignment="1">
      <alignment horizontal="center" vertical="top"/>
    </xf>
    <xf numFmtId="0" fontId="3" fillId="0" borderId="9" xfId="8" applyBorder="1" applyAlignment="1">
      <alignment vertical="top"/>
    </xf>
    <xf numFmtId="0" fontId="3" fillId="0" borderId="4" xfId="8" applyBorder="1" applyAlignment="1">
      <alignment horizontal="center" vertical="top"/>
    </xf>
    <xf numFmtId="0" fontId="3" fillId="0" borderId="4" xfId="8" applyBorder="1" applyAlignment="1">
      <alignment horizontal="center" vertical="top" wrapText="1"/>
    </xf>
    <xf numFmtId="0" fontId="3" fillId="0" borderId="4" xfId="8" applyFont="1" applyBorder="1" applyAlignment="1">
      <alignment horizontal="center" vertical="top" wrapText="1"/>
    </xf>
    <xf numFmtId="0" fontId="3" fillId="0" borderId="5" xfId="8" applyBorder="1" applyAlignment="1">
      <alignment horizontal="center" vertical="top" wrapText="1"/>
    </xf>
    <xf numFmtId="0" fontId="7" fillId="0" borderId="4" xfId="8" applyFont="1" applyBorder="1" applyAlignment="1">
      <alignment horizontal="center" vertical="top"/>
    </xf>
    <xf numFmtId="0" fontId="3" fillId="0" borderId="4" xfId="3" applyFont="1" applyFill="1" applyBorder="1" applyAlignment="1">
      <alignment horizontal="center" vertical="top" wrapText="1"/>
    </xf>
    <xf numFmtId="0" fontId="3" fillId="0" borderId="4" xfId="3" applyFont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/>
    </xf>
    <xf numFmtId="0" fontId="7" fillId="0" borderId="0" xfId="0" applyFont="1" applyAlignment="1">
      <alignment vertical="top" wrapText="1"/>
    </xf>
    <xf numFmtId="0" fontId="7" fillId="0" borderId="8" xfId="0" applyFont="1" applyBorder="1" applyAlignment="1">
      <alignment vertical="top" wrapText="1"/>
    </xf>
    <xf numFmtId="0" fontId="7" fillId="0" borderId="13" xfId="0" applyFont="1" applyBorder="1" applyAlignment="1">
      <alignment vertical="top" wrapText="1"/>
    </xf>
    <xf numFmtId="165" fontId="3" fillId="0" borderId="16" xfId="0" applyNumberFormat="1" applyFont="1" applyBorder="1" applyAlignment="1">
      <alignment horizontal="right"/>
    </xf>
    <xf numFmtId="0" fontId="7" fillId="0" borderId="21" xfId="0" applyFont="1" applyBorder="1" applyAlignment="1">
      <alignment horizontal="left"/>
    </xf>
    <xf numFmtId="3" fontId="7" fillId="0" borderId="16" xfId="0" applyNumberFormat="1" applyFont="1" applyBorder="1" applyAlignment="1">
      <alignment horizontal="right"/>
    </xf>
    <xf numFmtId="165" fontId="7" fillId="0" borderId="16" xfId="11" applyNumberFormat="1" applyFont="1" applyBorder="1"/>
    <xf numFmtId="0" fontId="3" fillId="0" borderId="27" xfId="0" applyFont="1" applyFill="1" applyBorder="1" applyAlignment="1">
      <alignment horizontal="center" wrapText="1"/>
    </xf>
    <xf numFmtId="0" fontId="3" fillId="0" borderId="28" xfId="0" applyFont="1" applyFill="1" applyBorder="1"/>
    <xf numFmtId="0" fontId="3" fillId="0" borderId="9" xfId="0" applyFont="1" applyFill="1" applyBorder="1" applyAlignment="1">
      <alignment horizontal="left"/>
    </xf>
    <xf numFmtId="0" fontId="2" fillId="0" borderId="0" xfId="0" applyFont="1"/>
    <xf numFmtId="0" fontId="3" fillId="0" borderId="15" xfId="8" applyFont="1" applyBorder="1" applyAlignment="1">
      <alignment horizontal="center" vertical="top" wrapText="1"/>
    </xf>
    <xf numFmtId="0" fontId="7" fillId="0" borderId="10" xfId="0" applyFont="1" applyFill="1" applyBorder="1" applyAlignment="1">
      <alignment horizontal="left"/>
    </xf>
    <xf numFmtId="164" fontId="7" fillId="0" borderId="12" xfId="0" applyNumberFormat="1" applyFont="1" applyFill="1" applyBorder="1"/>
    <xf numFmtId="49" fontId="7" fillId="0" borderId="21" xfId="4" applyNumberFormat="1" applyFont="1" applyFill="1" applyBorder="1" applyAlignment="1" applyProtection="1">
      <alignment horizontal="left" vertical="center"/>
      <protection locked="0"/>
    </xf>
    <xf numFmtId="0" fontId="7" fillId="0" borderId="21" xfId="9" applyFont="1" applyFill="1" applyBorder="1" applyAlignment="1">
      <alignment horizontal="left"/>
    </xf>
    <xf numFmtId="164" fontId="7" fillId="0" borderId="16" xfId="9" applyNumberFormat="1" applyFont="1" applyFill="1" applyBorder="1" applyAlignment="1">
      <alignment horizontal="right" vertical="center"/>
    </xf>
    <xf numFmtId="164" fontId="3" fillId="0" borderId="22" xfId="0" applyNumberFormat="1" applyFont="1" applyFill="1" applyBorder="1" applyAlignment="1">
      <alignment horizontal="right"/>
    </xf>
    <xf numFmtId="164" fontId="3" fillId="0" borderId="22" xfId="0" applyNumberFormat="1" applyFont="1" applyFill="1" applyBorder="1"/>
    <xf numFmtId="165" fontId="3" fillId="0" borderId="22" xfId="0" applyNumberFormat="1" applyFont="1" applyFill="1" applyBorder="1"/>
    <xf numFmtId="0" fontId="7" fillId="0" borderId="8" xfId="8" applyFont="1" applyBorder="1" applyAlignment="1">
      <alignment horizontal="center" vertical="top" wrapText="1"/>
    </xf>
    <xf numFmtId="0" fontId="7" fillId="0" borderId="7" xfId="0" applyFont="1" applyFill="1" applyBorder="1" applyAlignment="1"/>
    <xf numFmtId="0" fontId="3" fillId="0" borderId="13" xfId="8" applyFont="1" applyBorder="1" applyAlignment="1">
      <alignment horizontal="center" vertical="top" wrapText="1"/>
    </xf>
    <xf numFmtId="0" fontId="7" fillId="0" borderId="5" xfId="8" applyFont="1" applyBorder="1" applyAlignment="1">
      <alignment horizontal="right" wrapText="1"/>
    </xf>
    <xf numFmtId="0" fontId="3" fillId="0" borderId="7" xfId="0" applyFont="1" applyFill="1" applyBorder="1" applyAlignment="1"/>
    <xf numFmtId="0" fontId="7" fillId="0" borderId="13" xfId="0" applyFont="1" applyBorder="1" applyAlignment="1">
      <alignment horizontal="right" wrapText="1"/>
    </xf>
    <xf numFmtId="0" fontId="6" fillId="0" borderId="1" xfId="9" applyFont="1" applyFill="1" applyBorder="1"/>
    <xf numFmtId="0" fontId="3" fillId="0" borderId="7" xfId="8" applyBorder="1"/>
    <xf numFmtId="165" fontId="3" fillId="0" borderId="0" xfId="3" applyNumberFormat="1" applyBorder="1"/>
    <xf numFmtId="4" fontId="3" fillId="0" borderId="16" xfId="0" applyNumberFormat="1" applyFont="1" applyFill="1" applyBorder="1"/>
    <xf numFmtId="165" fontId="3" fillId="0" borderId="16" xfId="0" applyNumberFormat="1" applyFont="1" applyFill="1" applyBorder="1"/>
    <xf numFmtId="165" fontId="3" fillId="0" borderId="23" xfId="0" applyNumberFormat="1" applyFont="1" applyBorder="1"/>
    <xf numFmtId="165" fontId="3" fillId="0" borderId="24" xfId="0" applyNumberFormat="1" applyFont="1" applyBorder="1"/>
    <xf numFmtId="0" fontId="7" fillId="0" borderId="5" xfId="0" applyFont="1" applyFill="1" applyBorder="1" applyAlignment="1">
      <alignment horizontal="center" vertical="top" wrapText="1"/>
    </xf>
    <xf numFmtId="0" fontId="33" fillId="0" borderId="0" xfId="0" applyFont="1"/>
    <xf numFmtId="0" fontId="23" fillId="0" borderId="0" xfId="0" applyFont="1" applyBorder="1"/>
    <xf numFmtId="3" fontId="23" fillId="0" borderId="0" xfId="0" applyNumberFormat="1" applyFont="1" applyBorder="1"/>
    <xf numFmtId="169" fontId="23" fillId="0" borderId="0" xfId="0" applyNumberFormat="1" applyFont="1" applyBorder="1"/>
    <xf numFmtId="0" fontId="3" fillId="0" borderId="16" xfId="0" applyFont="1" applyBorder="1" applyAlignment="1">
      <alignment horizontal="right"/>
    </xf>
    <xf numFmtId="164" fontId="7" fillId="0" borderId="0" xfId="0" applyNumberFormat="1" applyFont="1" applyFill="1" applyAlignment="1">
      <alignment horizontal="right"/>
    </xf>
    <xf numFmtId="165" fontId="3" fillId="0" borderId="9" xfId="0" applyNumberFormat="1" applyFont="1" applyFill="1" applyBorder="1" applyAlignment="1">
      <alignment horizontal="right"/>
    </xf>
    <xf numFmtId="49" fontId="3" fillId="0" borderId="10" xfId="4" applyNumberFormat="1" applyFont="1" applyFill="1" applyBorder="1" applyAlignment="1" applyProtection="1">
      <alignment horizontal="left" vertical="center"/>
      <protection locked="0"/>
    </xf>
    <xf numFmtId="0" fontId="29" fillId="0" borderId="5" xfId="0" applyFont="1" applyFill="1" applyBorder="1" applyAlignment="1">
      <alignment horizontal="center" vertical="top" wrapText="1"/>
    </xf>
    <xf numFmtId="165" fontId="3" fillId="0" borderId="0" xfId="4" applyNumberFormat="1" applyFont="1" applyFill="1" applyBorder="1" applyAlignment="1" applyProtection="1">
      <alignment horizontal="right" vertical="center"/>
      <protection locked="0"/>
    </xf>
    <xf numFmtId="165" fontId="3" fillId="0" borderId="11" xfId="3" applyNumberFormat="1" applyFont="1" applyBorder="1" applyAlignment="1">
      <alignment horizontal="right"/>
    </xf>
    <xf numFmtId="165" fontId="3" fillId="0" borderId="12" xfId="3" applyNumberFormat="1" applyFont="1" applyBorder="1" applyAlignment="1">
      <alignment horizontal="right"/>
    </xf>
    <xf numFmtId="165" fontId="3" fillId="0" borderId="12" xfId="3" applyNumberFormat="1" applyFont="1" applyBorder="1" applyAlignment="1">
      <alignment horizontal="right" wrapText="1"/>
    </xf>
    <xf numFmtId="165" fontId="3" fillId="0" borderId="2" xfId="3" applyNumberFormat="1" applyFont="1" applyBorder="1" applyAlignment="1">
      <alignment horizontal="right"/>
    </xf>
    <xf numFmtId="165" fontId="3" fillId="0" borderId="0" xfId="3" applyNumberFormat="1" applyFont="1" applyBorder="1" applyAlignment="1">
      <alignment horizontal="right" wrapText="1"/>
    </xf>
    <xf numFmtId="165" fontId="3" fillId="0" borderId="2" xfId="3" applyNumberFormat="1" applyBorder="1"/>
    <xf numFmtId="165" fontId="3" fillId="0" borderId="13" xfId="3" applyNumberFormat="1" applyBorder="1"/>
    <xf numFmtId="165" fontId="3" fillId="0" borderId="9" xfId="3" applyNumberFormat="1" applyBorder="1"/>
    <xf numFmtId="165" fontId="3" fillId="0" borderId="0" xfId="3" applyNumberFormat="1" applyFont="1" applyBorder="1"/>
    <xf numFmtId="165" fontId="3" fillId="0" borderId="16" xfId="3" applyNumberFormat="1" applyBorder="1"/>
    <xf numFmtId="165" fontId="3" fillId="0" borderId="16" xfId="3" applyNumberFormat="1" applyFont="1" applyBorder="1"/>
    <xf numFmtId="165" fontId="3" fillId="0" borderId="16" xfId="3" applyNumberFormat="1" applyFont="1" applyBorder="1" applyAlignment="1">
      <alignment horizontal="right"/>
    </xf>
    <xf numFmtId="1" fontId="3" fillId="0" borderId="0" xfId="0" applyNumberFormat="1" applyFont="1" applyBorder="1" applyAlignment="1">
      <alignment horizontal="right"/>
    </xf>
    <xf numFmtId="0" fontId="3" fillId="0" borderId="25" xfId="8" applyFont="1" applyBorder="1"/>
    <xf numFmtId="164" fontId="3" fillId="0" borderId="0" xfId="0" applyNumberFormat="1" applyFont="1" applyBorder="1" applyAlignment="1">
      <alignment horizontal="right" wrapText="1"/>
    </xf>
    <xf numFmtId="164" fontId="3" fillId="0" borderId="2" xfId="0" applyNumberFormat="1" applyFont="1" applyBorder="1" applyAlignment="1">
      <alignment horizontal="right" wrapText="1"/>
    </xf>
    <xf numFmtId="164" fontId="3" fillId="0" borderId="13" xfId="0" applyNumberFormat="1" applyFont="1" applyBorder="1" applyAlignment="1">
      <alignment horizontal="right" wrapText="1"/>
    </xf>
    <xf numFmtId="164" fontId="3" fillId="0" borderId="6" xfId="0" applyNumberFormat="1" applyFont="1" applyBorder="1" applyAlignment="1">
      <alignment horizontal="right" wrapText="1"/>
    </xf>
    <xf numFmtId="164" fontId="3" fillId="0" borderId="0" xfId="0" applyNumberFormat="1" applyFont="1" applyBorder="1" applyAlignment="1">
      <alignment wrapText="1"/>
    </xf>
    <xf numFmtId="164" fontId="3" fillId="0" borderId="9" xfId="0" applyNumberFormat="1" applyFont="1" applyBorder="1" applyAlignment="1">
      <alignment horizontal="right" wrapText="1"/>
    </xf>
    <xf numFmtId="164" fontId="3" fillId="0" borderId="12" xfId="0" applyNumberFormat="1" applyFont="1" applyBorder="1" applyAlignment="1">
      <alignment horizontal="right"/>
    </xf>
    <xf numFmtId="164" fontId="3" fillId="0" borderId="12" xfId="0" applyNumberFormat="1" applyFont="1" applyBorder="1" applyAlignment="1">
      <alignment horizontal="right" wrapText="1"/>
    </xf>
    <xf numFmtId="0" fontId="3" fillId="0" borderId="12" xfId="0" applyFont="1" applyBorder="1" applyAlignment="1">
      <alignment horizontal="right" wrapText="1"/>
    </xf>
    <xf numFmtId="164" fontId="3" fillId="0" borderId="13" xfId="0" applyNumberFormat="1" applyFont="1" applyBorder="1" applyAlignment="1">
      <alignment horizontal="right"/>
    </xf>
    <xf numFmtId="0" fontId="3" fillId="0" borderId="0" xfId="0" applyFont="1" applyBorder="1" applyAlignment="1">
      <alignment horizontal="right" wrapText="1"/>
    </xf>
    <xf numFmtId="164" fontId="3" fillId="0" borderId="2" xfId="0" applyNumberFormat="1" applyFont="1" applyBorder="1" applyAlignment="1">
      <alignment horizontal="right"/>
    </xf>
    <xf numFmtId="2" fontId="3" fillId="0" borderId="2" xfId="0" applyNumberFormat="1" applyFont="1" applyBorder="1" applyAlignment="1">
      <alignment horizontal="right"/>
    </xf>
    <xf numFmtId="2" fontId="3" fillId="0" borderId="0" xfId="0" applyNumberFormat="1" applyFont="1" applyBorder="1" applyAlignment="1">
      <alignment horizontal="right"/>
    </xf>
    <xf numFmtId="2" fontId="3" fillId="0" borderId="12" xfId="0" applyNumberFormat="1" applyFont="1" applyBorder="1" applyAlignment="1">
      <alignment horizontal="right"/>
    </xf>
    <xf numFmtId="164" fontId="3" fillId="0" borderId="24" xfId="0" applyNumberFormat="1" applyFont="1" applyFill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 wrapText="1"/>
    </xf>
    <xf numFmtId="2" fontId="7" fillId="0" borderId="7" xfId="0" applyNumberFormat="1" applyFont="1" applyBorder="1"/>
    <xf numFmtId="2" fontId="7" fillId="0" borderId="9" xfId="0" applyNumberFormat="1" applyFont="1" applyFill="1" applyBorder="1" applyAlignment="1">
      <alignment horizontal="right"/>
    </xf>
    <xf numFmtId="0" fontId="3" fillId="0" borderId="16" xfId="0" applyFont="1" applyBorder="1" applyAlignment="1">
      <alignment horizontal="left"/>
    </xf>
    <xf numFmtId="2" fontId="7" fillId="0" borderId="0" xfId="0" applyNumberFormat="1" applyFont="1" applyAlignment="1">
      <alignment horizontal="center"/>
    </xf>
    <xf numFmtId="165" fontId="3" fillId="0" borderId="0" xfId="8" applyNumberFormat="1"/>
    <xf numFmtId="4" fontId="3" fillId="0" borderId="0" xfId="8" applyNumberFormat="1"/>
    <xf numFmtId="0" fontId="7" fillId="0" borderId="8" xfId="0" applyFont="1" applyBorder="1" applyAlignment="1">
      <alignment horizontal="center" vertical="top"/>
    </xf>
    <xf numFmtId="0" fontId="3" fillId="0" borderId="21" xfId="0" applyFont="1" applyFill="1" applyBorder="1"/>
    <xf numFmtId="2" fontId="7" fillId="0" borderId="16" xfId="0" applyNumberFormat="1" applyFont="1" applyBorder="1"/>
    <xf numFmtId="2" fontId="7" fillId="0" borderId="22" xfId="0" applyNumberFormat="1" applyFont="1" applyBorder="1"/>
    <xf numFmtId="0" fontId="7" fillId="0" borderId="9" xfId="0" applyFont="1" applyFill="1" applyBorder="1"/>
    <xf numFmtId="2" fontId="7" fillId="0" borderId="7" xfId="0" applyNumberFormat="1" applyFont="1" applyFill="1" applyBorder="1"/>
    <xf numFmtId="165" fontId="3" fillId="0" borderId="16" xfId="8" applyNumberFormat="1" applyBorder="1"/>
    <xf numFmtId="164" fontId="3" fillId="0" borderId="24" xfId="0" applyNumberFormat="1" applyFont="1" applyFill="1" applyBorder="1"/>
    <xf numFmtId="0" fontId="3" fillId="0" borderId="16" xfId="0" applyFont="1" applyFill="1" applyBorder="1" applyAlignment="1">
      <alignment horizontal="right"/>
    </xf>
    <xf numFmtId="0" fontId="3" fillId="0" borderId="25" xfId="0" applyFont="1" applyBorder="1"/>
    <xf numFmtId="3" fontId="7" fillId="0" borderId="11" xfId="0" applyNumberFormat="1" applyFont="1" applyBorder="1"/>
    <xf numFmtId="165" fontId="3" fillId="0" borderId="9" xfId="0" applyNumberFormat="1" applyFont="1" applyFill="1" applyBorder="1"/>
    <xf numFmtId="165" fontId="3" fillId="0" borderId="11" xfId="0" applyNumberFormat="1" applyFont="1" applyBorder="1"/>
    <xf numFmtId="165" fontId="3" fillId="0" borderId="16" xfId="0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3" fontId="3" fillId="0" borderId="0" xfId="0" applyNumberFormat="1" applyFont="1"/>
    <xf numFmtId="0" fontId="3" fillId="0" borderId="25" xfId="0" applyFont="1" applyBorder="1" applyAlignment="1">
      <alignment horizontal="left"/>
    </xf>
    <xf numFmtId="164" fontId="3" fillId="0" borderId="23" xfId="0" applyNumberFormat="1" applyFont="1" applyBorder="1"/>
    <xf numFmtId="164" fontId="29" fillId="0" borderId="0" xfId="0" applyNumberFormat="1" applyFont="1" applyFill="1" applyBorder="1" applyAlignment="1">
      <alignment horizontal="right"/>
    </xf>
    <xf numFmtId="0" fontId="3" fillId="0" borderId="22" xfId="0" applyFont="1" applyBorder="1"/>
    <xf numFmtId="0" fontId="3" fillId="0" borderId="16" xfId="8" applyFont="1" applyBorder="1"/>
    <xf numFmtId="1" fontId="7" fillId="0" borderId="10" xfId="0" applyNumberFormat="1" applyFont="1" applyBorder="1"/>
    <xf numFmtId="0" fontId="7" fillId="0" borderId="21" xfId="0" applyFont="1" applyFill="1" applyBorder="1"/>
    <xf numFmtId="165" fontId="3" fillId="0" borderId="0" xfId="0" applyNumberFormat="1" applyFont="1" applyBorder="1" applyAlignment="1">
      <alignment horizontal="right"/>
    </xf>
    <xf numFmtId="4" fontId="3" fillId="0" borderId="24" xfId="0" applyNumberFormat="1" applyFont="1" applyFill="1" applyBorder="1" applyAlignment="1">
      <alignment horizontal="right"/>
    </xf>
    <xf numFmtId="4" fontId="3" fillId="0" borderId="24" xfId="0" applyNumberFormat="1" applyFont="1" applyFill="1" applyBorder="1"/>
    <xf numFmtId="0" fontId="0" fillId="0" borderId="9" xfId="0" applyBorder="1"/>
    <xf numFmtId="164" fontId="3" fillId="0" borderId="22" xfId="0" applyNumberFormat="1" applyFont="1" applyBorder="1" applyAlignment="1">
      <alignment horizontal="right"/>
    </xf>
    <xf numFmtId="164" fontId="3" fillId="0" borderId="23" xfId="0" applyNumberFormat="1" applyFont="1" applyFill="1" applyBorder="1" applyAlignment="1">
      <alignment horizontal="right"/>
    </xf>
    <xf numFmtId="165" fontId="3" fillId="0" borderId="24" xfId="0" applyNumberFormat="1" applyFont="1" applyFill="1" applyBorder="1" applyAlignment="1">
      <alignment horizontal="right"/>
    </xf>
    <xf numFmtId="0" fontId="3" fillId="0" borderId="25" xfId="0" applyFont="1" applyFill="1" applyBorder="1" applyAlignment="1">
      <alignment horizontal="left"/>
    </xf>
    <xf numFmtId="0" fontId="7" fillId="0" borderId="25" xfId="0" applyFont="1" applyBorder="1" applyAlignment="1">
      <alignment horizontal="left"/>
    </xf>
    <xf numFmtId="164" fontId="34" fillId="0" borderId="0" xfId="0" applyNumberFormat="1" applyFont="1" applyFill="1" applyBorder="1" applyAlignment="1">
      <alignment horizontal="right"/>
    </xf>
    <xf numFmtId="164" fontId="2" fillId="0" borderId="0" xfId="0" applyNumberFormat="1" applyFont="1"/>
    <xf numFmtId="167" fontId="3" fillId="0" borderId="0" xfId="0" applyNumberFormat="1" applyFont="1" applyAlignment="1">
      <alignment horizontal="right"/>
    </xf>
    <xf numFmtId="0" fontId="3" fillId="0" borderId="9" xfId="0" applyFont="1" applyFill="1" applyBorder="1"/>
    <xf numFmtId="167" fontId="3" fillId="0" borderId="9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165" fontId="7" fillId="0" borderId="0" xfId="0" applyNumberFormat="1" applyFont="1" applyFill="1" applyAlignment="1">
      <alignment horizontal="right"/>
    </xf>
    <xf numFmtId="4" fontId="3" fillId="0" borderId="9" xfId="0" applyNumberFormat="1" applyFont="1" applyFill="1" applyBorder="1" applyAlignment="1">
      <alignment horizontal="right"/>
    </xf>
    <xf numFmtId="0" fontId="0" fillId="0" borderId="0" xfId="0" applyProtection="1">
      <protection locked="0"/>
    </xf>
    <xf numFmtId="4" fontId="3" fillId="0" borderId="0" xfId="8" applyNumberFormat="1" applyFont="1" applyBorder="1" applyAlignment="1">
      <alignment horizontal="right"/>
    </xf>
    <xf numFmtId="4" fontId="3" fillId="0" borderId="9" xfId="8" applyNumberFormat="1" applyFont="1" applyBorder="1" applyAlignment="1">
      <alignment horizontal="right"/>
    </xf>
    <xf numFmtId="164" fontId="3" fillId="0" borderId="0" xfId="8" applyNumberFormat="1" applyFont="1" applyFill="1" applyBorder="1"/>
    <xf numFmtId="164" fontId="3" fillId="0" borderId="9" xfId="8" applyNumberFormat="1" applyFont="1" applyFill="1" applyBorder="1"/>
    <xf numFmtId="164" fontId="3" fillId="0" borderId="0" xfId="8" applyNumberFormat="1" applyFont="1" applyFill="1" applyBorder="1" applyAlignment="1">
      <alignment horizontal="right"/>
    </xf>
    <xf numFmtId="164" fontId="3" fillId="0" borderId="9" xfId="8" applyNumberFormat="1" applyFont="1" applyFill="1" applyBorder="1" applyAlignment="1">
      <alignment horizontal="right"/>
    </xf>
    <xf numFmtId="164" fontId="3" fillId="0" borderId="2" xfId="8" applyNumberFormat="1" applyFont="1" applyFill="1" applyBorder="1"/>
    <xf numFmtId="164" fontId="3" fillId="0" borderId="16" xfId="8" applyNumberFormat="1" applyFont="1" applyFill="1" applyBorder="1" applyAlignment="1">
      <alignment horizontal="right"/>
    </xf>
    <xf numFmtId="165" fontId="3" fillId="0" borderId="2" xfId="8" applyNumberFormat="1" applyFont="1" applyBorder="1" applyAlignment="1">
      <alignment horizontal="right"/>
    </xf>
    <xf numFmtId="165" fontId="3" fillId="0" borderId="12" xfId="8" applyNumberFormat="1" applyFont="1" applyBorder="1" applyAlignment="1">
      <alignment horizontal="right"/>
    </xf>
    <xf numFmtId="165" fontId="3" fillId="0" borderId="0" xfId="8" applyNumberFormat="1" applyFont="1" applyBorder="1" applyAlignment="1">
      <alignment horizontal="right"/>
    </xf>
    <xf numFmtId="165" fontId="3" fillId="0" borderId="9" xfId="8" applyNumberFormat="1" applyFont="1" applyBorder="1" applyAlignment="1">
      <alignment horizontal="right"/>
    </xf>
    <xf numFmtId="164" fontId="3" fillId="0" borderId="0" xfId="8" applyNumberFormat="1" applyFont="1"/>
    <xf numFmtId="164" fontId="3" fillId="0" borderId="2" xfId="8" applyNumberFormat="1" applyFont="1" applyBorder="1"/>
    <xf numFmtId="164" fontId="3" fillId="0" borderId="13" xfId="8" applyNumberFormat="1" applyFont="1" applyFill="1" applyBorder="1"/>
    <xf numFmtId="164" fontId="3" fillId="0" borderId="22" xfId="8" applyNumberFormat="1" applyFont="1" applyFill="1" applyBorder="1" applyAlignment="1">
      <alignment horizontal="right"/>
    </xf>
    <xf numFmtId="0" fontId="3" fillId="0" borderId="0" xfId="8" applyFont="1" applyFill="1" applyBorder="1" applyAlignment="1">
      <alignment horizontal="right"/>
    </xf>
    <xf numFmtId="164" fontId="3" fillId="0" borderId="12" xfId="0" applyNumberFormat="1" applyFont="1" applyFill="1" applyBorder="1" applyAlignment="1">
      <alignment horizontal="right"/>
    </xf>
    <xf numFmtId="164" fontId="3" fillId="0" borderId="24" xfId="0" applyNumberFormat="1" applyFont="1" applyBorder="1" applyAlignment="1">
      <alignment horizontal="right"/>
    </xf>
    <xf numFmtId="0" fontId="3" fillId="0" borderId="1" xfId="8" applyFont="1" applyBorder="1" applyAlignment="1">
      <alignment horizontal="left"/>
    </xf>
    <xf numFmtId="0" fontId="3" fillId="0" borderId="7" xfId="8" applyFont="1" applyBorder="1" applyAlignment="1">
      <alignment horizontal="left"/>
    </xf>
    <xf numFmtId="4" fontId="3" fillId="0" borderId="13" xfId="8" applyNumberFormat="1" applyFont="1" applyBorder="1" applyAlignment="1">
      <alignment horizontal="right"/>
    </xf>
    <xf numFmtId="4" fontId="3" fillId="0" borderId="2" xfId="8" applyNumberFormat="1" applyFont="1" applyBorder="1" applyAlignment="1">
      <alignment horizontal="right"/>
    </xf>
    <xf numFmtId="0" fontId="3" fillId="0" borderId="3" xfId="8" applyFont="1" applyBorder="1"/>
    <xf numFmtId="0" fontId="3" fillId="0" borderId="0" xfId="8" applyFont="1" applyFill="1" applyBorder="1"/>
    <xf numFmtId="0" fontId="3" fillId="0" borderId="3" xfId="8" applyFont="1" applyBorder="1" applyAlignment="1">
      <alignment horizontal="left"/>
    </xf>
    <xf numFmtId="164" fontId="3" fillId="0" borderId="11" xfId="8" applyNumberFormat="1" applyFont="1" applyFill="1" applyBorder="1"/>
    <xf numFmtId="164" fontId="3" fillId="0" borderId="12" xfId="8" applyNumberFormat="1" applyFont="1" applyFill="1" applyBorder="1"/>
    <xf numFmtId="164" fontId="3" fillId="0" borderId="12" xfId="8" applyNumberFormat="1" applyFont="1" applyFill="1" applyBorder="1" applyAlignment="1">
      <alignment horizontal="right"/>
    </xf>
    <xf numFmtId="164" fontId="3" fillId="0" borderId="14" xfId="8" applyNumberFormat="1" applyFont="1" applyFill="1" applyBorder="1"/>
    <xf numFmtId="164" fontId="3" fillId="0" borderId="14" xfId="8" applyNumberFormat="1" applyFont="1" applyFill="1" applyBorder="1" applyAlignment="1">
      <alignment horizontal="right"/>
    </xf>
    <xf numFmtId="164" fontId="3" fillId="0" borderId="21" xfId="8" applyNumberFormat="1" applyFont="1" applyBorder="1"/>
    <xf numFmtId="164" fontId="3" fillId="0" borderId="29" xfId="8" applyNumberFormat="1" applyFont="1" applyBorder="1"/>
    <xf numFmtId="164" fontId="3" fillId="0" borderId="29" xfId="8" applyNumberFormat="1" applyFont="1" applyFill="1" applyBorder="1" applyAlignment="1">
      <alignment horizontal="right"/>
    </xf>
    <xf numFmtId="164" fontId="3" fillId="0" borderId="23" xfId="8" applyNumberFormat="1" applyFont="1" applyFill="1" applyBorder="1"/>
    <xf numFmtId="164" fontId="3" fillId="0" borderId="24" xfId="8" applyNumberFormat="1" applyFont="1" applyFill="1" applyBorder="1"/>
    <xf numFmtId="164" fontId="3" fillId="0" borderId="24" xfId="8" applyNumberFormat="1" applyFont="1" applyFill="1" applyBorder="1" applyAlignment="1">
      <alignment horizontal="right"/>
    </xf>
    <xf numFmtId="164" fontId="3" fillId="0" borderId="22" xfId="8" applyNumberFormat="1" applyFont="1" applyBorder="1"/>
    <xf numFmtId="164" fontId="3" fillId="0" borderId="16" xfId="8" applyNumberFormat="1" applyFont="1" applyBorder="1"/>
    <xf numFmtId="0" fontId="3" fillId="0" borderId="2" xfId="8" applyFont="1" applyFill="1" applyBorder="1" applyAlignment="1">
      <alignment horizontal="right"/>
    </xf>
    <xf numFmtId="164" fontId="3" fillId="0" borderId="2" xfId="8" applyNumberFormat="1" applyFont="1" applyFill="1" applyBorder="1" applyAlignment="1">
      <alignment horizontal="right"/>
    </xf>
    <xf numFmtId="0" fontId="3" fillId="0" borderId="0" xfId="8" applyFont="1" applyBorder="1"/>
    <xf numFmtId="165" fontId="3" fillId="0" borderId="13" xfId="8" applyNumberFormat="1" applyFont="1" applyBorder="1" applyAlignment="1">
      <alignment horizontal="right"/>
    </xf>
    <xf numFmtId="165" fontId="3" fillId="0" borderId="11" xfId="8" applyNumberFormat="1" applyFont="1" applyBorder="1" applyAlignment="1">
      <alignment horizontal="right"/>
    </xf>
    <xf numFmtId="165" fontId="3" fillId="0" borderId="22" xfId="8" applyNumberFormat="1" applyFont="1" applyBorder="1" applyAlignment="1">
      <alignment horizontal="right"/>
    </xf>
    <xf numFmtId="165" fontId="3" fillId="0" borderId="16" xfId="8" applyNumberFormat="1" applyFont="1" applyBorder="1" applyAlignment="1">
      <alignment horizontal="right"/>
    </xf>
    <xf numFmtId="165" fontId="3" fillId="0" borderId="9" xfId="8" applyNumberFormat="1" applyBorder="1"/>
    <xf numFmtId="164" fontId="3" fillId="0" borderId="0" xfId="8" applyNumberFormat="1" applyFont="1" applyBorder="1"/>
    <xf numFmtId="164" fontId="3" fillId="0" borderId="9" xfId="8" applyNumberFormat="1" applyFont="1" applyBorder="1"/>
    <xf numFmtId="164" fontId="3" fillId="0" borderId="11" xfId="8" applyNumberFormat="1" applyFont="1" applyBorder="1"/>
    <xf numFmtId="164" fontId="3" fillId="0" borderId="12" xfId="8" applyNumberFormat="1" applyFont="1" applyBorder="1"/>
    <xf numFmtId="164" fontId="3" fillId="0" borderId="13" xfId="8" applyNumberFormat="1" applyFont="1" applyBorder="1"/>
    <xf numFmtId="164" fontId="3" fillId="0" borderId="0" xfId="8" applyNumberFormat="1"/>
    <xf numFmtId="164" fontId="3" fillId="0" borderId="0" xfId="8" applyNumberFormat="1" applyFont="1" applyBorder="1" applyAlignment="1">
      <alignment horizontal="right"/>
    </xf>
    <xf numFmtId="164" fontId="3" fillId="0" borderId="16" xfId="8" applyNumberFormat="1" applyBorder="1"/>
    <xf numFmtId="164" fontId="3" fillId="0" borderId="16" xfId="8" applyNumberFormat="1" applyFont="1" applyBorder="1" applyAlignment="1">
      <alignment horizontal="right"/>
    </xf>
    <xf numFmtId="4" fontId="3" fillId="0" borderId="22" xfId="8" applyNumberFormat="1" applyFont="1" applyBorder="1" applyAlignment="1">
      <alignment horizontal="right"/>
    </xf>
    <xf numFmtId="4" fontId="3" fillId="0" borderId="16" xfId="8" applyNumberFormat="1" applyFont="1" applyBorder="1" applyAlignment="1">
      <alignment horizontal="right"/>
    </xf>
    <xf numFmtId="167" fontId="3" fillId="0" borderId="0" xfId="0" applyNumberFormat="1" applyFont="1" applyFill="1" applyBorder="1" applyAlignment="1">
      <alignment horizontal="right"/>
    </xf>
    <xf numFmtId="165" fontId="7" fillId="0" borderId="13" xfId="0" applyNumberFormat="1" applyFont="1" applyBorder="1" applyAlignment="1">
      <alignment horizontal="right"/>
    </xf>
    <xf numFmtId="164" fontId="3" fillId="0" borderId="0" xfId="1" applyNumberFormat="1" applyFont="1" applyBorder="1" applyAlignment="1">
      <alignment horizontal="right"/>
    </xf>
    <xf numFmtId="164" fontId="7" fillId="0" borderId="2" xfId="9" applyNumberFormat="1" applyFont="1" applyFill="1" applyBorder="1" applyAlignment="1">
      <alignment horizontal="right"/>
    </xf>
    <xf numFmtId="0" fontId="3" fillId="0" borderId="7" xfId="9" applyFont="1" applyFill="1" applyBorder="1" applyAlignment="1">
      <alignment horizontal="left"/>
    </xf>
    <xf numFmtId="164" fontId="7" fillId="0" borderId="0" xfId="9" applyNumberFormat="1" applyFont="1" applyFill="1" applyAlignment="1">
      <alignment horizontal="right"/>
    </xf>
    <xf numFmtId="164" fontId="7" fillId="0" borderId="22" xfId="9" applyNumberFormat="1" applyFont="1" applyFill="1" applyBorder="1" applyAlignment="1">
      <alignment horizontal="right"/>
    </xf>
    <xf numFmtId="0" fontId="3" fillId="0" borderId="1" xfId="9" applyFont="1" applyFill="1" applyBorder="1"/>
    <xf numFmtId="0" fontId="3" fillId="2" borderId="0" xfId="0" applyFont="1" applyFill="1"/>
    <xf numFmtId="167" fontId="3" fillId="0" borderId="16" xfId="0" applyNumberFormat="1" applyFont="1" applyBorder="1" applyAlignment="1">
      <alignment horizontal="right"/>
    </xf>
    <xf numFmtId="164" fontId="29" fillId="0" borderId="16" xfId="0" applyNumberFormat="1" applyFont="1" applyFill="1" applyBorder="1" applyAlignment="1">
      <alignment horizontal="right"/>
    </xf>
    <xf numFmtId="0" fontId="3" fillId="2" borderId="2" xfId="0" applyFont="1" applyFill="1" applyBorder="1" applyAlignment="1">
      <alignment horizontal="center" vertical="top" wrapText="1"/>
    </xf>
    <xf numFmtId="165" fontId="3" fillId="0" borderId="9" xfId="0" applyNumberFormat="1" applyFont="1" applyBorder="1"/>
    <xf numFmtId="165" fontId="7" fillId="0" borderId="13" xfId="0" applyNumberFormat="1" applyFont="1" applyBorder="1"/>
    <xf numFmtId="1" fontId="7" fillId="0" borderId="9" xfId="0" applyNumberFormat="1" applyFont="1" applyBorder="1"/>
    <xf numFmtId="0" fontId="35" fillId="0" borderId="0" xfId="0" applyFont="1" applyFill="1"/>
    <xf numFmtId="0" fontId="3" fillId="0" borderId="31" xfId="9" applyFont="1" applyFill="1" applyBorder="1"/>
    <xf numFmtId="0" fontId="3" fillId="0" borderId="31" xfId="9" applyFont="1" applyFill="1" applyBorder="1" applyAlignment="1">
      <alignment horizontal="left"/>
    </xf>
    <xf numFmtId="0" fontId="7" fillId="0" borderId="31" xfId="9" applyFont="1" applyFill="1" applyBorder="1" applyAlignment="1">
      <alignment horizontal="left"/>
    </xf>
    <xf numFmtId="164" fontId="5" fillId="0" borderId="0" xfId="13" applyNumberFormat="1" applyFont="1" applyBorder="1" applyAlignment="1">
      <alignment vertical="center"/>
    </xf>
    <xf numFmtId="165" fontId="3" fillId="0" borderId="24" xfId="0" applyNumberFormat="1" applyFont="1" applyFill="1" applyBorder="1"/>
    <xf numFmtId="0" fontId="3" fillId="0" borderId="31" xfId="0" applyFont="1" applyFill="1" applyBorder="1" applyAlignment="1">
      <alignment horizontal="left"/>
    </xf>
    <xf numFmtId="0" fontId="3" fillId="0" borderId="13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15" fillId="0" borderId="0" xfId="0" applyFont="1" applyAlignment="1"/>
    <xf numFmtId="0" fontId="3" fillId="0" borderId="0" xfId="0" applyFont="1" applyAlignment="1"/>
    <xf numFmtId="0" fontId="3" fillId="0" borderId="0" xfId="0" applyFont="1" applyFill="1" applyAlignment="1"/>
    <xf numFmtId="0" fontId="15" fillId="0" borderId="9" xfId="0" applyFont="1" applyBorder="1" applyAlignment="1">
      <alignment horizontal="left"/>
    </xf>
    <xf numFmtId="0" fontId="3" fillId="0" borderId="24" xfId="0" applyFont="1" applyBorder="1" applyAlignment="1"/>
    <xf numFmtId="0" fontId="3" fillId="0" borderId="15" xfId="0" applyFont="1" applyBorder="1" applyAlignment="1"/>
    <xf numFmtId="0" fontId="3" fillId="0" borderId="5" xfId="0" applyFont="1" applyBorder="1" applyAlignment="1">
      <alignment horizontal="center"/>
    </xf>
    <xf numFmtId="0" fontId="3" fillId="0" borderId="0" xfId="0" applyFont="1" applyBorder="1" applyAlignment="1"/>
    <xf numFmtId="0" fontId="18" fillId="0" borderId="14" xfId="0" applyFont="1" applyBorder="1" applyAlignment="1">
      <alignment horizontal="center" vertical="top"/>
    </xf>
    <xf numFmtId="0" fontId="3" fillId="0" borderId="10" xfId="0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0" fontId="3" fillId="0" borderId="6" xfId="0" applyFont="1" applyBorder="1" applyAlignment="1">
      <alignment horizontal="right" vertical="top"/>
    </xf>
    <xf numFmtId="0" fontId="3" fillId="0" borderId="4" xfId="0" applyFont="1" applyBorder="1" applyAlignment="1">
      <alignment horizontal="right" vertical="top" wrapText="1"/>
    </xf>
    <xf numFmtId="0" fontId="3" fillId="0" borderId="4" xfId="0" applyFont="1" applyFill="1" applyBorder="1" applyAlignment="1">
      <alignment horizontal="right" vertical="top" wrapText="1"/>
    </xf>
    <xf numFmtId="0" fontId="3" fillId="0" borderId="6" xfId="0" applyFont="1" applyBorder="1" applyAlignment="1">
      <alignment horizontal="right" vertical="top" wrapText="1"/>
    </xf>
    <xf numFmtId="0" fontId="3" fillId="0" borderId="14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2" fontId="3" fillId="0" borderId="9" xfId="0" applyNumberFormat="1" applyFont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0" fontId="37" fillId="0" borderId="0" xfId="0" applyFont="1" applyAlignment="1"/>
    <xf numFmtId="0" fontId="37" fillId="0" borderId="0" xfId="0" applyFont="1" applyBorder="1" applyAlignment="1"/>
    <xf numFmtId="0" fontId="3" fillId="0" borderId="0" xfId="0" applyFont="1" applyFill="1" applyBorder="1" applyAlignment="1"/>
    <xf numFmtId="0" fontId="3" fillId="0" borderId="29" xfId="0" applyFont="1" applyBorder="1" applyAlignment="1">
      <alignment horizontal="left"/>
    </xf>
    <xf numFmtId="2" fontId="3" fillId="0" borderId="16" xfId="0" applyNumberFormat="1" applyFont="1" applyFill="1" applyBorder="1" applyAlignment="1">
      <alignment horizontal="right"/>
    </xf>
    <xf numFmtId="164" fontId="3" fillId="0" borderId="13" xfId="0" applyNumberFormat="1" applyFont="1" applyFill="1" applyBorder="1" applyAlignment="1">
      <alignment horizontal="right"/>
    </xf>
    <xf numFmtId="2" fontId="3" fillId="0" borderId="9" xfId="0" applyNumberFormat="1" applyFont="1" applyFill="1" applyBorder="1" applyAlignment="1">
      <alignment horizontal="right"/>
    </xf>
    <xf numFmtId="171" fontId="3" fillId="0" borderId="14" xfId="0" applyNumberFormat="1" applyFont="1" applyBorder="1" applyAlignment="1">
      <alignment horizontal="left"/>
    </xf>
    <xf numFmtId="0" fontId="38" fillId="0" borderId="0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171" fontId="3" fillId="0" borderId="29" xfId="0" applyNumberFormat="1" applyFont="1" applyBorder="1" applyAlignment="1">
      <alignment horizontal="left"/>
    </xf>
    <xf numFmtId="0" fontId="38" fillId="0" borderId="16" xfId="0" applyFont="1" applyBorder="1" applyAlignment="1">
      <alignment horizontal="center"/>
    </xf>
    <xf numFmtId="171" fontId="3" fillId="0" borderId="0" xfId="0" applyNumberFormat="1" applyFont="1" applyBorder="1" applyAlignment="1">
      <alignment horizontal="left"/>
    </xf>
    <xf numFmtId="17" fontId="2" fillId="0" borderId="0" xfId="0" applyNumberFormat="1" applyFont="1" applyBorder="1" applyAlignment="1"/>
    <xf numFmtId="164" fontId="2" fillId="0" borderId="0" xfId="0" applyNumberFormat="1" applyFont="1" applyBorder="1" applyAlignment="1">
      <alignment horizontal="right"/>
    </xf>
    <xf numFmtId="0" fontId="2" fillId="0" borderId="0" xfId="0" applyFont="1" applyBorder="1" applyAlignment="1"/>
    <xf numFmtId="164" fontId="2" fillId="0" borderId="0" xfId="0" applyNumberFormat="1" applyFont="1" applyFill="1" applyBorder="1" applyAlignment="1">
      <alignment horizontal="right"/>
    </xf>
    <xf numFmtId="0" fontId="2" fillId="0" borderId="0" xfId="0" applyFont="1" applyAlignment="1"/>
    <xf numFmtId="0" fontId="39" fillId="0" borderId="0" xfId="0" applyFont="1" applyAlignment="1">
      <alignment horizontal="left"/>
    </xf>
    <xf numFmtId="0" fontId="2" fillId="0" borderId="0" xfId="0" applyFont="1" applyFill="1" applyAlignment="1"/>
    <xf numFmtId="0" fontId="2" fillId="0" borderId="0" xfId="0" applyFont="1" applyFill="1" applyBorder="1" applyAlignment="1"/>
    <xf numFmtId="0" fontId="18" fillId="0" borderId="0" xfId="0" applyFont="1" applyAlignment="1">
      <alignment horizontal="left"/>
    </xf>
    <xf numFmtId="0" fontId="7" fillId="0" borderId="0" xfId="0" applyFont="1" applyAlignment="1">
      <alignment horizontal="left" wrapText="1"/>
    </xf>
    <xf numFmtId="0" fontId="7" fillId="0" borderId="8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top" wrapText="1"/>
    </xf>
    <xf numFmtId="0" fontId="7" fillId="0" borderId="13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14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0" fontId="21" fillId="0" borderId="0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15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7" fillId="0" borderId="13" xfId="0" applyFont="1" applyBorder="1" applyAlignment="1">
      <alignment horizontal="center" vertical="top" wrapText="1"/>
    </xf>
    <xf numFmtId="0" fontId="7" fillId="0" borderId="6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5" xfId="0" applyFont="1" applyFill="1" applyBorder="1" applyAlignment="1">
      <alignment horizontal="center" vertical="top" wrapText="1"/>
    </xf>
    <xf numFmtId="0" fontId="7" fillId="0" borderId="6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/>
    </xf>
    <xf numFmtId="0" fontId="7" fillId="0" borderId="3" xfId="0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 wrapText="1"/>
    </xf>
    <xf numFmtId="0" fontId="0" fillId="0" borderId="9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7" fillId="0" borderId="12" xfId="0" applyFont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7" fillId="0" borderId="11" xfId="0" applyFont="1" applyBorder="1" applyAlignment="1">
      <alignment horizontal="center" vertical="top"/>
    </xf>
    <xf numFmtId="0" fontId="7" fillId="0" borderId="10" xfId="0" applyFont="1" applyBorder="1" applyAlignment="1">
      <alignment horizontal="center" vertical="top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10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0" fillId="0" borderId="8" xfId="0" applyBorder="1" applyAlignment="1">
      <alignment vertical="top" wrapText="1"/>
    </xf>
    <xf numFmtId="0" fontId="3" fillId="0" borderId="0" xfId="0" applyFont="1" applyBorder="1" applyAlignment="1">
      <alignment horizontal="center" vertical="top" wrapText="1"/>
    </xf>
    <xf numFmtId="0" fontId="0" fillId="0" borderId="9" xfId="0" applyBorder="1" applyAlignment="1">
      <alignment vertical="top" wrapText="1"/>
    </xf>
    <xf numFmtId="0" fontId="3" fillId="0" borderId="2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vertical="top"/>
    </xf>
    <xf numFmtId="0" fontId="3" fillId="0" borderId="5" xfId="0" applyFont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14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1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3" fillId="0" borderId="9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0" borderId="6" xfId="0" applyBorder="1" applyAlignment="1"/>
    <xf numFmtId="0" fontId="7" fillId="0" borderId="6" xfId="12" applyFont="1" applyBorder="1" applyAlignment="1">
      <alignment horizontal="center" vertical="center"/>
    </xf>
    <xf numFmtId="0" fontId="15" fillId="0" borderId="0" xfId="10" applyFont="1" applyFill="1" applyBorder="1" applyAlignment="1"/>
    <xf numFmtId="0" fontId="24" fillId="0" borderId="0" xfId="9" applyFill="1" applyAlignment="1"/>
    <xf numFmtId="0" fontId="7" fillId="0" borderId="2" xfId="9" applyFont="1" applyFill="1" applyBorder="1" applyAlignment="1">
      <alignment horizontal="center" vertical="top" wrapText="1"/>
    </xf>
    <xf numFmtId="0" fontId="7" fillId="0" borderId="13" xfId="9" applyFont="1" applyFill="1" applyBorder="1" applyAlignment="1">
      <alignment horizontal="center" vertical="top" wrapText="1"/>
    </xf>
    <xf numFmtId="0" fontId="7" fillId="0" borderId="4" xfId="9" applyFont="1" applyFill="1" applyBorder="1" applyAlignment="1">
      <alignment horizontal="center" vertical="top" wrapText="1"/>
    </xf>
    <xf numFmtId="0" fontId="7" fillId="0" borderId="15" xfId="9" applyFont="1" applyFill="1" applyBorder="1" applyAlignment="1">
      <alignment horizontal="center" vertical="top" wrapText="1"/>
    </xf>
    <xf numFmtId="0" fontId="7" fillId="0" borderId="8" xfId="9" applyFont="1" applyFill="1" applyBorder="1" applyAlignment="1">
      <alignment horizontal="center" vertical="top"/>
    </xf>
    <xf numFmtId="0" fontId="7" fillId="0" borderId="13" xfId="9" applyFont="1" applyFill="1" applyBorder="1" applyAlignment="1">
      <alignment horizontal="center" vertical="top"/>
    </xf>
    <xf numFmtId="0" fontId="7" fillId="0" borderId="9" xfId="9" applyFont="1" applyFill="1" applyBorder="1" applyAlignment="1">
      <alignment horizontal="center" vertical="top"/>
    </xf>
    <xf numFmtId="0" fontId="7" fillId="0" borderId="7" xfId="9" applyFont="1" applyFill="1" applyBorder="1" applyAlignment="1">
      <alignment horizontal="center" vertical="top"/>
    </xf>
    <xf numFmtId="0" fontId="7" fillId="0" borderId="4" xfId="9" applyFont="1" applyFill="1" applyBorder="1" applyAlignment="1">
      <alignment horizontal="center" vertical="top"/>
    </xf>
    <xf numFmtId="164" fontId="6" fillId="0" borderId="7" xfId="9" applyNumberFormat="1" applyFont="1" applyFill="1" applyBorder="1" applyAlignment="1">
      <alignment horizontal="center"/>
    </xf>
    <xf numFmtId="0" fontId="6" fillId="0" borderId="10" xfId="9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top"/>
    </xf>
    <xf numFmtId="0" fontId="0" fillId="0" borderId="1" xfId="0" applyFill="1" applyBorder="1" applyAlignment="1">
      <alignment vertical="top"/>
    </xf>
    <xf numFmtId="0" fontId="3" fillId="0" borderId="11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top"/>
    </xf>
    <xf numFmtId="0" fontId="0" fillId="0" borderId="7" xfId="0" applyFill="1" applyBorder="1" applyAlignment="1">
      <alignment vertical="top"/>
    </xf>
    <xf numFmtId="0" fontId="3" fillId="0" borderId="2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0" fontId="0" fillId="0" borderId="2" xfId="0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0" fontId="0" fillId="0" borderId="13" xfId="0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0" borderId="0" xfId="0" applyFill="1" applyAlignment="1">
      <alignment vertical="top"/>
    </xf>
    <xf numFmtId="0" fontId="3" fillId="0" borderId="11" xfId="0" applyFont="1" applyFill="1" applyBorder="1" applyAlignment="1">
      <alignment horizontal="center" vertical="top"/>
    </xf>
    <xf numFmtId="0" fontId="3" fillId="0" borderId="12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vertical="top"/>
    </xf>
    <xf numFmtId="0" fontId="2" fillId="0" borderId="10" xfId="0" applyFont="1" applyFill="1" applyBorder="1" applyAlignment="1">
      <alignment horizontal="center" vertical="top" wrapText="1"/>
    </xf>
    <xf numFmtId="0" fontId="3" fillId="0" borderId="30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30" xfId="0" applyBorder="1" applyAlignment="1">
      <alignment vertical="top"/>
    </xf>
    <xf numFmtId="0" fontId="0" fillId="0" borderId="0" xfId="0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19" xfId="0" applyFont="1" applyFill="1" applyBorder="1" applyAlignment="1">
      <alignment horizontal="center" vertical="top" wrapText="1"/>
    </xf>
    <xf numFmtId="0" fontId="0" fillId="0" borderId="6" xfId="0" applyFill="1" applyBorder="1" applyAlignment="1">
      <alignment vertical="top"/>
    </xf>
    <xf numFmtId="0" fontId="3" fillId="0" borderId="5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3" fillId="0" borderId="15" xfId="8" applyFont="1" applyFill="1" applyBorder="1" applyAlignment="1">
      <alignment horizontal="center" vertical="top" wrapText="1"/>
    </xf>
    <xf numFmtId="0" fontId="0" fillId="0" borderId="8" xfId="0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3" fillId="0" borderId="9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0" xfId="8" applyFont="1" applyFill="1" applyBorder="1" applyAlignment="1">
      <alignment horizontal="center" vertical="top" wrapText="1"/>
    </xf>
    <xf numFmtId="0" fontId="0" fillId="0" borderId="2" xfId="0" applyBorder="1" applyAlignment="1">
      <alignment vertical="top"/>
    </xf>
    <xf numFmtId="0" fontId="0" fillId="0" borderId="13" xfId="0" applyBorder="1" applyAlignment="1">
      <alignment vertical="top"/>
    </xf>
    <xf numFmtId="0" fontId="3" fillId="0" borderId="15" xfId="8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9" xfId="0" applyBorder="1" applyAlignment="1">
      <alignment vertical="top"/>
    </xf>
    <xf numFmtId="0" fontId="0" fillId="0" borderId="7" xfId="0" applyBorder="1" applyAlignment="1">
      <alignment vertical="top"/>
    </xf>
    <xf numFmtId="0" fontId="3" fillId="0" borderId="5" xfId="8" applyFont="1" applyFill="1" applyBorder="1" applyAlignment="1">
      <alignment horizontal="center"/>
    </xf>
    <xf numFmtId="0" fontId="3" fillId="0" borderId="6" xfId="8" applyFont="1" applyFill="1" applyBorder="1" applyAlignment="1">
      <alignment horizontal="center"/>
    </xf>
    <xf numFmtId="0" fontId="3" fillId="0" borderId="6" xfId="8" applyFont="1" applyFill="1" applyBorder="1" applyAlignment="1"/>
    <xf numFmtId="0" fontId="7" fillId="0" borderId="5" xfId="8" applyFont="1" applyBorder="1" applyAlignment="1">
      <alignment horizontal="center"/>
    </xf>
    <xf numFmtId="0" fontId="7" fillId="0" borderId="6" xfId="8" applyFont="1" applyBorder="1" applyAlignment="1">
      <alignment horizontal="center"/>
    </xf>
    <xf numFmtId="0" fontId="3" fillId="0" borderId="13" xfId="8" applyBorder="1" applyAlignment="1">
      <alignment horizontal="center" vertical="top"/>
    </xf>
    <xf numFmtId="0" fontId="3" fillId="0" borderId="9" xfId="8" applyBorder="1" applyAlignment="1">
      <alignment horizontal="center" vertical="top"/>
    </xf>
    <xf numFmtId="0" fontId="3" fillId="0" borderId="7" xfId="8" applyBorder="1" applyAlignment="1">
      <alignment horizontal="center" vertical="top"/>
    </xf>
    <xf numFmtId="1" fontId="3" fillId="0" borderId="5" xfId="8" applyNumberFormat="1" applyFont="1" applyFill="1" applyBorder="1" applyAlignment="1">
      <alignment horizontal="center"/>
    </xf>
    <xf numFmtId="1" fontId="3" fillId="0" borderId="6" xfId="8" applyNumberFormat="1" applyFont="1" applyFill="1" applyBorder="1" applyAlignment="1">
      <alignment horizontal="center"/>
    </xf>
    <xf numFmtId="0" fontId="3" fillId="0" borderId="13" xfId="8" applyFont="1" applyBorder="1" applyAlignment="1">
      <alignment horizontal="center"/>
    </xf>
    <xf numFmtId="0" fontId="3" fillId="0" borderId="9" xfId="8" applyFont="1" applyBorder="1" applyAlignment="1">
      <alignment horizontal="center"/>
    </xf>
    <xf numFmtId="0" fontId="3" fillId="0" borderId="0" xfId="8" applyFont="1" applyBorder="1" applyAlignment="1">
      <alignment horizontal="center"/>
    </xf>
    <xf numFmtId="0" fontId="3" fillId="0" borderId="0" xfId="8" applyBorder="1" applyAlignment="1"/>
    <xf numFmtId="0" fontId="3" fillId="0" borderId="2" xfId="8" applyFont="1" applyBorder="1" applyAlignment="1">
      <alignment horizontal="center" vertical="top"/>
    </xf>
    <xf numFmtId="0" fontId="3" fillId="0" borderId="0" xfId="8" applyFont="1" applyBorder="1" applyAlignment="1">
      <alignment horizontal="center" vertical="top"/>
    </xf>
    <xf numFmtId="0" fontId="3" fillId="0" borderId="1" xfId="8" applyFont="1" applyBorder="1" applyAlignment="1">
      <alignment horizontal="center" vertical="top"/>
    </xf>
    <xf numFmtId="0" fontId="3" fillId="0" borderId="14" xfId="8" applyFont="1" applyBorder="1" applyAlignment="1">
      <alignment horizontal="right" vertical="top" wrapText="1"/>
    </xf>
    <xf numFmtId="1" fontId="3" fillId="0" borderId="13" xfId="8" applyNumberFormat="1" applyFont="1" applyBorder="1" applyAlignment="1">
      <alignment horizontal="center"/>
    </xf>
    <xf numFmtId="1" fontId="3" fillId="0" borderId="9" xfId="8" applyNumberFormat="1" applyFont="1" applyBorder="1" applyAlignment="1">
      <alignment horizontal="center"/>
    </xf>
    <xf numFmtId="0" fontId="3" fillId="0" borderId="0" xfId="3" applyBorder="1" applyAlignment="1">
      <alignment horizontal="left" vertical="top" wrapText="1"/>
    </xf>
    <xf numFmtId="0" fontId="3" fillId="0" borderId="11" xfId="3" applyFont="1" applyFill="1" applyBorder="1" applyAlignment="1">
      <alignment horizontal="left" vertical="top" wrapText="1"/>
    </xf>
    <xf numFmtId="0" fontId="3" fillId="0" borderId="12" xfId="3" applyFill="1" applyBorder="1" applyAlignment="1">
      <alignment horizontal="left" wrapText="1"/>
    </xf>
    <xf numFmtId="0" fontId="3" fillId="0" borderId="10" xfId="3" applyFill="1" applyBorder="1" applyAlignment="1">
      <alignment horizontal="left" wrapText="1"/>
    </xf>
    <xf numFmtId="0" fontId="3" fillId="0" borderId="0" xfId="3" applyFont="1" applyBorder="1" applyAlignment="1">
      <alignment horizontal="left" vertical="top" wrapText="1"/>
    </xf>
    <xf numFmtId="0" fontId="3" fillId="0" borderId="0" xfId="3" applyBorder="1" applyAlignment="1">
      <alignment horizontal="left" wrapText="1"/>
    </xf>
    <xf numFmtId="0" fontId="3" fillId="0" borderId="0" xfId="3" applyFill="1" applyBorder="1" applyAlignment="1">
      <alignment horizontal="left" vertical="top" wrapText="1"/>
    </xf>
    <xf numFmtId="0" fontId="3" fillId="0" borderId="0" xfId="3" applyFont="1" applyBorder="1" applyAlignment="1">
      <alignment horizontal="left" wrapText="1"/>
    </xf>
    <xf numFmtId="0" fontId="3" fillId="0" borderId="15" xfId="3" applyFont="1" applyFill="1" applyBorder="1" applyAlignment="1">
      <alignment horizontal="center" vertical="top" wrapText="1"/>
    </xf>
    <xf numFmtId="0" fontId="3" fillId="0" borderId="8" xfId="3" applyFill="1" applyBorder="1" applyAlignment="1">
      <alignment horizontal="center" vertical="top" wrapText="1"/>
    </xf>
    <xf numFmtId="0" fontId="3" fillId="0" borderId="12" xfId="3" applyBorder="1" applyAlignment="1">
      <alignment horizontal="left" wrapText="1"/>
    </xf>
    <xf numFmtId="0" fontId="3" fillId="0" borderId="10" xfId="3" applyBorder="1" applyAlignment="1">
      <alignment horizontal="left" wrapText="1"/>
    </xf>
    <xf numFmtId="0" fontId="3" fillId="0" borderId="15" xfId="3" applyFont="1" applyBorder="1" applyAlignment="1">
      <alignment horizontal="center" vertical="top" wrapText="1"/>
    </xf>
    <xf numFmtId="0" fontId="3" fillId="0" borderId="8" xfId="3" applyBorder="1" applyAlignment="1">
      <alignment horizontal="center" vertical="top" wrapText="1"/>
    </xf>
    <xf numFmtId="0" fontId="3" fillId="0" borderId="0" xfId="3" applyFont="1" applyBorder="1" applyAlignment="1">
      <alignment horizontal="left"/>
    </xf>
    <xf numFmtId="0" fontId="3" fillId="0" borderId="11" xfId="3" applyFont="1" applyBorder="1" applyAlignment="1">
      <alignment horizontal="left" vertical="top" wrapText="1"/>
    </xf>
    <xf numFmtId="0" fontId="7" fillId="0" borderId="0" xfId="0" applyFont="1" applyAlignment="1">
      <alignment horizontal="justify" wrapText="1"/>
    </xf>
    <xf numFmtId="0" fontId="7" fillId="0" borderId="0" xfId="0" applyFont="1" applyAlignment="1">
      <alignment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1" xfId="0" applyFont="1" applyBorder="1" applyAlignment="1">
      <alignment horizontal="left"/>
    </xf>
  </cellXfs>
  <cellStyles count="15">
    <cellStyle name="Normal" xfId="0" builtinId="0"/>
    <cellStyle name="Normal 2" xfId="1"/>
    <cellStyle name="Normal 3" xfId="13"/>
    <cellStyle name="Normal_~3711954" xfId="2"/>
    <cellStyle name="Normal_~9421994" xfId="3"/>
    <cellStyle name="Normal_1.1" xfId="4"/>
    <cellStyle name="Normal_NCP!H14" xfId="5"/>
    <cellStyle name="Normal_NCP!H7a" xfId="6"/>
    <cellStyle name="Normal_PRI!H2" xfId="7"/>
    <cellStyle name="Normal_tabulka_HDP" xfId="8"/>
    <cellStyle name="Normal_tabuľková príloha_3_2009_Mar_vsetky stvrtroky_čísla" xfId="9"/>
    <cellStyle name="Normal_tabuľková príloha_Jan2009" xfId="10"/>
    <cellStyle name="Normal_tabuľkové prílohy" xfId="11"/>
    <cellStyle name="normální_ROMR" xfId="14"/>
    <cellStyle name="Style 1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Rocna_sprava/Penaz_zasoba/Vklady_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Desktop/V33-12_EA_januar_i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I"/>
      <sheetName val="HH"/>
      <sheetName val="výstup_M3_hh"/>
      <sheetName val="výstup_M3_nfi"/>
      <sheetName val="Vklady celkom"/>
      <sheetName val="Priloha"/>
      <sheetName val="Vklady PS"/>
      <sheetName val="Chart1"/>
      <sheetName val="Chart2"/>
      <sheetName val="Chart3"/>
    </sheetNames>
    <sheetDataSet>
      <sheetData sheetId="0" refreshError="1">
        <row r="1">
          <cell r="A1">
            <v>1</v>
          </cell>
          <cell r="B1" t="str">
            <v>SR</v>
          </cell>
          <cell r="C1">
            <v>38383</v>
          </cell>
          <cell r="D1">
            <v>38411</v>
          </cell>
          <cell r="E1">
            <v>38442</v>
          </cell>
          <cell r="F1">
            <v>38472</v>
          </cell>
          <cell r="G1">
            <v>38503</v>
          </cell>
          <cell r="H1">
            <v>38533</v>
          </cell>
          <cell r="I1">
            <v>38564</v>
          </cell>
          <cell r="J1">
            <v>38595</v>
          </cell>
          <cell r="K1">
            <v>38625</v>
          </cell>
          <cell r="L1">
            <v>38656</v>
          </cell>
          <cell r="M1">
            <v>38686</v>
          </cell>
          <cell r="N1">
            <v>38717</v>
          </cell>
          <cell r="O1">
            <v>38748</v>
          </cell>
          <cell r="P1">
            <v>38776</v>
          </cell>
          <cell r="Q1">
            <v>38807</v>
          </cell>
          <cell r="R1">
            <v>38837</v>
          </cell>
          <cell r="S1">
            <v>38868</v>
          </cell>
          <cell r="T1">
            <v>38898</v>
          </cell>
          <cell r="U1">
            <v>38929</v>
          </cell>
          <cell r="V1">
            <v>38960</v>
          </cell>
          <cell r="W1">
            <v>38990</v>
          </cell>
          <cell r="X1">
            <v>39021</v>
          </cell>
          <cell r="Y1">
            <v>39051</v>
          </cell>
          <cell r="Z1">
            <v>39082</v>
          </cell>
          <cell r="AA1">
            <v>39113</v>
          </cell>
          <cell r="AB1">
            <v>39141</v>
          </cell>
          <cell r="AC1">
            <v>39172</v>
          </cell>
          <cell r="AD1">
            <v>39202</v>
          </cell>
          <cell r="AE1">
            <v>39233</v>
          </cell>
          <cell r="AF1">
            <v>39263</v>
          </cell>
          <cell r="AG1">
            <v>39294</v>
          </cell>
          <cell r="AH1">
            <v>39325</v>
          </cell>
          <cell r="AI1">
            <v>39355</v>
          </cell>
          <cell r="AJ1">
            <v>39386</v>
          </cell>
          <cell r="AK1">
            <v>39416</v>
          </cell>
          <cell r="AL1">
            <v>39447</v>
          </cell>
          <cell r="AM1">
            <v>39478</v>
          </cell>
          <cell r="AN1">
            <v>39507</v>
          </cell>
          <cell r="AO1">
            <v>39538</v>
          </cell>
          <cell r="AP1">
            <v>39568</v>
          </cell>
          <cell r="AQ1">
            <v>39599</v>
          </cell>
          <cell r="AR1">
            <v>39629</v>
          </cell>
          <cell r="AS1">
            <v>39660</v>
          </cell>
          <cell r="AT1">
            <v>39691</v>
          </cell>
          <cell r="AU1">
            <v>39721</v>
          </cell>
          <cell r="AV1">
            <v>39752</v>
          </cell>
          <cell r="AW1">
            <v>39782</v>
          </cell>
          <cell r="AX1">
            <v>39813</v>
          </cell>
          <cell r="AZ1">
            <v>39844</v>
          </cell>
          <cell r="BA1">
            <v>39872</v>
          </cell>
        </row>
        <row r="2">
          <cell r="A2">
            <v>2</v>
          </cell>
          <cell r="B2" t="str">
            <v>P A S Í V A   CELKOM</v>
          </cell>
          <cell r="AY2" t="str">
            <v>P A S Í V A   CELKOM</v>
          </cell>
        </row>
        <row r="3">
          <cell r="A3">
            <v>3</v>
          </cell>
          <cell r="B3" t="str">
            <v>10. Emisia obeživa</v>
          </cell>
          <cell r="AY3" t="str">
            <v>10. Emisia obeživa</v>
          </cell>
        </row>
        <row r="4">
          <cell r="A4">
            <v>4</v>
          </cell>
          <cell r="B4" t="str">
            <v xml:space="preserve">        v tom: bankovky</v>
          </cell>
          <cell r="AY4" t="str">
            <v xml:space="preserve">        v tom: bankovky</v>
          </cell>
        </row>
        <row r="5">
          <cell r="A5">
            <v>5</v>
          </cell>
          <cell r="B5" t="str">
            <v xml:space="preserve">                   mince</v>
          </cell>
          <cell r="AY5" t="str">
            <v xml:space="preserve">                   v tom:   eurobankovky</v>
          </cell>
        </row>
        <row r="6">
          <cell r="A6">
            <v>6</v>
          </cell>
          <cell r="B6" t="str">
            <v>11.    Vklady a prijaté úvery</v>
          </cell>
          <cell r="C6">
            <v>213751600</v>
          </cell>
          <cell r="D6">
            <v>212982400</v>
          </cell>
          <cell r="E6">
            <v>213058590</v>
          </cell>
          <cell r="F6">
            <v>219611288</v>
          </cell>
          <cell r="G6">
            <v>209651309</v>
          </cell>
          <cell r="H6">
            <v>209853392</v>
          </cell>
          <cell r="I6">
            <v>212711468</v>
          </cell>
          <cell r="J6">
            <v>216495252</v>
          </cell>
          <cell r="K6">
            <v>220982561</v>
          </cell>
          <cell r="L6">
            <v>230156206</v>
          </cell>
          <cell r="M6">
            <v>232482947</v>
          </cell>
          <cell r="N6">
            <v>257389901</v>
          </cell>
          <cell r="O6">
            <v>243338820</v>
          </cell>
          <cell r="P6">
            <v>247346140</v>
          </cell>
          <cell r="Q6">
            <v>247856779</v>
          </cell>
          <cell r="R6">
            <v>251442851</v>
          </cell>
          <cell r="S6">
            <v>243542251</v>
          </cell>
          <cell r="T6">
            <v>240113140</v>
          </cell>
          <cell r="U6">
            <v>246945468</v>
          </cell>
          <cell r="V6">
            <v>258682175</v>
          </cell>
          <cell r="W6">
            <v>252762553</v>
          </cell>
          <cell r="X6">
            <v>268385172</v>
          </cell>
          <cell r="Y6">
            <v>280546530</v>
          </cell>
          <cell r="Z6">
            <v>297902879</v>
          </cell>
          <cell r="AA6">
            <v>288341630</v>
          </cell>
          <cell r="AB6">
            <v>295849516</v>
          </cell>
          <cell r="AC6">
            <v>301733287</v>
          </cell>
          <cell r="AD6">
            <v>301228326</v>
          </cell>
          <cell r="AE6">
            <v>306698894</v>
          </cell>
          <cell r="AF6">
            <v>310534681</v>
          </cell>
          <cell r="AG6">
            <v>291452421</v>
          </cell>
          <cell r="AH6">
            <v>305295405</v>
          </cell>
          <cell r="AI6">
            <v>308134717</v>
          </cell>
          <cell r="AJ6">
            <v>309838816</v>
          </cell>
          <cell r="AK6">
            <v>299348475</v>
          </cell>
          <cell r="AL6">
            <v>325825913</v>
          </cell>
          <cell r="AM6">
            <v>308157234</v>
          </cell>
          <cell r="AN6">
            <v>311629985</v>
          </cell>
          <cell r="AO6">
            <v>301860549</v>
          </cell>
          <cell r="AP6">
            <v>298724426</v>
          </cell>
          <cell r="AQ6">
            <v>311696531</v>
          </cell>
          <cell r="AR6">
            <v>289201309</v>
          </cell>
          <cell r="AS6">
            <v>292444709</v>
          </cell>
          <cell r="AT6">
            <v>299370525</v>
          </cell>
          <cell r="AU6">
            <v>295546168</v>
          </cell>
          <cell r="AV6">
            <v>280318082</v>
          </cell>
          <cell r="AW6">
            <v>288010707</v>
          </cell>
          <cell r="AX6">
            <v>317423960</v>
          </cell>
          <cell r="AY6" t="str">
            <v xml:space="preserve">                                SKK bankovky</v>
          </cell>
        </row>
        <row r="7">
          <cell r="A7">
            <v>7</v>
          </cell>
          <cell r="B7" t="str">
            <v xml:space="preserve">          v tom:  do 1 roka  vrátane</v>
          </cell>
          <cell r="AY7" t="str">
            <v xml:space="preserve">                   mince</v>
          </cell>
        </row>
        <row r="8">
          <cell r="A8">
            <v>8</v>
          </cell>
          <cell r="B8" t="str">
            <v xml:space="preserve">                      nad 1 rok</v>
          </cell>
          <cell r="AY8" t="str">
            <v xml:space="preserve">                   v tom:   euromince</v>
          </cell>
        </row>
        <row r="9">
          <cell r="A9">
            <v>9</v>
          </cell>
          <cell r="B9" t="str">
            <v>11s.   Vklady a prijaté úvery v SKK</v>
          </cell>
          <cell r="C9">
            <v>170772194</v>
          </cell>
          <cell r="D9">
            <v>175752091</v>
          </cell>
          <cell r="E9">
            <v>177953206</v>
          </cell>
          <cell r="F9">
            <v>184996305</v>
          </cell>
          <cell r="G9">
            <v>176023410</v>
          </cell>
          <cell r="H9">
            <v>172308091</v>
          </cell>
          <cell r="I9">
            <v>173803092</v>
          </cell>
          <cell r="J9">
            <v>175869592</v>
          </cell>
          <cell r="K9">
            <v>178130277</v>
          </cell>
          <cell r="L9">
            <v>186615325</v>
          </cell>
          <cell r="M9">
            <v>186031495</v>
          </cell>
          <cell r="N9">
            <v>204207162</v>
          </cell>
          <cell r="O9">
            <v>192015914</v>
          </cell>
          <cell r="P9">
            <v>197110211</v>
          </cell>
          <cell r="Q9">
            <v>200332797</v>
          </cell>
          <cell r="R9">
            <v>200955131</v>
          </cell>
          <cell r="S9">
            <v>195268230</v>
          </cell>
          <cell r="T9">
            <v>195061276</v>
          </cell>
          <cell r="U9">
            <v>199166888</v>
          </cell>
          <cell r="V9">
            <v>208365489</v>
          </cell>
          <cell r="W9">
            <v>202207982</v>
          </cell>
          <cell r="X9">
            <v>211583563</v>
          </cell>
          <cell r="Y9">
            <v>222991041</v>
          </cell>
          <cell r="Z9">
            <v>241274941</v>
          </cell>
          <cell r="AA9">
            <v>232807209</v>
          </cell>
          <cell r="AB9">
            <v>237216735</v>
          </cell>
          <cell r="AC9">
            <v>241509140</v>
          </cell>
          <cell r="AD9">
            <v>246429250</v>
          </cell>
          <cell r="AE9">
            <v>252162260</v>
          </cell>
          <cell r="AF9">
            <v>256693946</v>
          </cell>
          <cell r="AG9">
            <v>231820853</v>
          </cell>
          <cell r="AH9">
            <v>242961228</v>
          </cell>
          <cell r="AI9">
            <v>243734825</v>
          </cell>
          <cell r="AJ9">
            <v>252900485</v>
          </cell>
          <cell r="AK9">
            <v>243094133</v>
          </cell>
          <cell r="AL9">
            <v>264779821</v>
          </cell>
          <cell r="AM9">
            <v>249503872</v>
          </cell>
          <cell r="AN9">
            <v>251065809</v>
          </cell>
          <cell r="AO9">
            <v>244297841</v>
          </cell>
          <cell r="AP9">
            <v>243751151</v>
          </cell>
          <cell r="AQ9">
            <v>257614703</v>
          </cell>
          <cell r="AR9">
            <v>237836348</v>
          </cell>
          <cell r="AS9">
            <v>240689565</v>
          </cell>
          <cell r="AT9">
            <v>245846144</v>
          </cell>
          <cell r="AU9">
            <v>241544835</v>
          </cell>
          <cell r="AV9">
            <v>228876539</v>
          </cell>
          <cell r="AW9">
            <v>233521482</v>
          </cell>
          <cell r="AX9">
            <v>259034274</v>
          </cell>
          <cell r="AY9" t="str">
            <v xml:space="preserve">                                SKK mince</v>
          </cell>
        </row>
        <row r="10">
          <cell r="A10">
            <v>10</v>
          </cell>
          <cell r="B10" t="str">
            <v>11s.1  Vklady splatné na požiadanie
         v SKK</v>
          </cell>
          <cell r="C10">
            <v>89472385</v>
          </cell>
          <cell r="D10">
            <v>109217471</v>
          </cell>
          <cell r="E10">
            <v>97476282</v>
          </cell>
          <cell r="F10">
            <v>88002000</v>
          </cell>
          <cell r="G10">
            <v>97988989</v>
          </cell>
          <cell r="H10">
            <v>98747198</v>
          </cell>
          <cell r="I10">
            <v>93147240</v>
          </cell>
          <cell r="J10">
            <v>96550260</v>
          </cell>
          <cell r="K10">
            <v>97726422</v>
          </cell>
          <cell r="L10">
            <v>101616658</v>
          </cell>
          <cell r="M10">
            <v>106138806</v>
          </cell>
          <cell r="N10">
            <v>122409632</v>
          </cell>
          <cell r="O10">
            <v>113715028</v>
          </cell>
          <cell r="P10">
            <v>114686199</v>
          </cell>
          <cell r="Q10">
            <v>109734569</v>
          </cell>
          <cell r="R10">
            <v>102231823</v>
          </cell>
          <cell r="S10">
            <v>114321741</v>
          </cell>
          <cell r="T10">
            <v>119802101</v>
          </cell>
          <cell r="U10">
            <v>119727901</v>
          </cell>
          <cell r="V10">
            <v>113145482</v>
          </cell>
          <cell r="W10">
            <v>112399332</v>
          </cell>
          <cell r="X10">
            <v>113309484</v>
          </cell>
          <cell r="Y10">
            <v>125416255</v>
          </cell>
          <cell r="Z10">
            <v>138580123</v>
          </cell>
          <cell r="AA10">
            <v>124916670</v>
          </cell>
          <cell r="AB10">
            <v>127507133</v>
          </cell>
          <cell r="AC10">
            <v>129167367</v>
          </cell>
          <cell r="AD10">
            <v>122851474</v>
          </cell>
          <cell r="AE10">
            <v>130850545</v>
          </cell>
          <cell r="AF10">
            <v>134160169</v>
          </cell>
          <cell r="AG10">
            <v>129094050</v>
          </cell>
          <cell r="AH10">
            <v>132216904</v>
          </cell>
          <cell r="AI10">
            <v>128168463</v>
          </cell>
          <cell r="AJ10">
            <v>122757227</v>
          </cell>
          <cell r="AK10">
            <v>137006986</v>
          </cell>
          <cell r="AL10">
            <v>160771064</v>
          </cell>
          <cell r="AM10">
            <v>139479547</v>
          </cell>
          <cell r="AN10">
            <v>138451516</v>
          </cell>
          <cell r="AO10">
            <v>139316962</v>
          </cell>
          <cell r="AP10">
            <v>123463109</v>
          </cell>
          <cell r="AQ10">
            <v>140282916</v>
          </cell>
          <cell r="AR10">
            <v>137537599</v>
          </cell>
          <cell r="AS10">
            <v>129450438</v>
          </cell>
          <cell r="AT10">
            <v>123251102</v>
          </cell>
          <cell r="AU10">
            <v>132918184</v>
          </cell>
          <cell r="AV10">
            <v>130230246</v>
          </cell>
          <cell r="AW10">
            <v>138323356</v>
          </cell>
          <cell r="AX10">
            <v>165353771</v>
          </cell>
          <cell r="AY10" t="str">
            <v>11.    Vklady a prijaté úvery</v>
          </cell>
          <cell r="AZ10">
            <v>8801366</v>
          </cell>
          <cell r="BA10">
            <v>8773565</v>
          </cell>
        </row>
        <row r="11">
          <cell r="A11">
            <v>11</v>
          </cell>
          <cell r="B11" t="str">
            <v>11s.2  S dohodnutou splatnosťou
          v SKK</v>
          </cell>
          <cell r="C11">
            <v>81091118</v>
          </cell>
          <cell r="D11">
            <v>66307875</v>
          </cell>
          <cell r="E11">
            <v>80255912</v>
          </cell>
          <cell r="F11">
            <v>96787563</v>
          </cell>
          <cell r="G11">
            <v>77835104</v>
          </cell>
          <cell r="H11">
            <v>73372440</v>
          </cell>
          <cell r="I11">
            <v>80469155</v>
          </cell>
          <cell r="J11">
            <v>79123925</v>
          </cell>
          <cell r="K11">
            <v>80207718</v>
          </cell>
          <cell r="L11">
            <v>84809440</v>
          </cell>
          <cell r="M11">
            <v>79749312</v>
          </cell>
          <cell r="N11">
            <v>81649086</v>
          </cell>
          <cell r="O11">
            <v>78121283</v>
          </cell>
          <cell r="P11">
            <v>82232721</v>
          </cell>
          <cell r="Q11">
            <v>90434108</v>
          </cell>
          <cell r="R11">
            <v>98551362</v>
          </cell>
          <cell r="S11">
            <v>80769504</v>
          </cell>
          <cell r="T11">
            <v>75069273</v>
          </cell>
          <cell r="U11">
            <v>79246844</v>
          </cell>
          <cell r="V11">
            <v>95019209</v>
          </cell>
          <cell r="W11">
            <v>89606250</v>
          </cell>
          <cell r="X11">
            <v>98074381</v>
          </cell>
          <cell r="Y11">
            <v>97374423</v>
          </cell>
          <cell r="Z11">
            <v>102504814</v>
          </cell>
          <cell r="AA11">
            <v>107682209</v>
          </cell>
          <cell r="AB11">
            <v>109507609</v>
          </cell>
          <cell r="AC11">
            <v>112150435</v>
          </cell>
          <cell r="AD11">
            <v>123394839</v>
          </cell>
          <cell r="AE11">
            <v>121116462</v>
          </cell>
          <cell r="AF11">
            <v>122343590</v>
          </cell>
          <cell r="AG11">
            <v>102547396</v>
          </cell>
          <cell r="AH11">
            <v>110555162</v>
          </cell>
          <cell r="AI11">
            <v>115374842</v>
          </cell>
          <cell r="AJ11">
            <v>129948129</v>
          </cell>
          <cell r="AK11">
            <v>105891486</v>
          </cell>
          <cell r="AL11">
            <v>103822874</v>
          </cell>
          <cell r="AM11">
            <v>109824768</v>
          </cell>
          <cell r="AN11">
            <v>112513314</v>
          </cell>
          <cell r="AO11">
            <v>104880000</v>
          </cell>
          <cell r="AP11">
            <v>120188463</v>
          </cell>
          <cell r="AQ11">
            <v>117227908</v>
          </cell>
          <cell r="AR11">
            <v>100187018</v>
          </cell>
          <cell r="AS11">
            <v>111124955</v>
          </cell>
          <cell r="AT11">
            <v>122500805</v>
          </cell>
          <cell r="AU11">
            <v>108535479</v>
          </cell>
          <cell r="AV11">
            <v>98567875</v>
          </cell>
          <cell r="AW11">
            <v>95120162</v>
          </cell>
          <cell r="AX11">
            <v>93601147</v>
          </cell>
          <cell r="AY11" t="str">
            <v xml:space="preserve">          v tom:  do 1 roka  vrátane</v>
          </cell>
        </row>
        <row r="12">
          <cell r="A12">
            <v>12</v>
          </cell>
          <cell r="B12" t="str">
            <v xml:space="preserve">         v tom: do 1 roka vrátane</v>
          </cell>
          <cell r="C12">
            <v>80512094</v>
          </cell>
          <cell r="D12">
            <v>65722175</v>
          </cell>
          <cell r="E12">
            <v>79980170</v>
          </cell>
          <cell r="F12">
            <v>96489454</v>
          </cell>
          <cell r="G12">
            <v>77503064</v>
          </cell>
          <cell r="H12">
            <v>73088884</v>
          </cell>
          <cell r="I12">
            <v>80166036</v>
          </cell>
          <cell r="J12">
            <v>78814117</v>
          </cell>
          <cell r="K12">
            <v>79895531</v>
          </cell>
          <cell r="L12">
            <v>84482759</v>
          </cell>
          <cell r="M12">
            <v>79418637</v>
          </cell>
          <cell r="N12">
            <v>81272891</v>
          </cell>
          <cell r="O12">
            <v>77728638</v>
          </cell>
          <cell r="P12">
            <v>81831293</v>
          </cell>
          <cell r="Q12">
            <v>89966893</v>
          </cell>
          <cell r="R12">
            <v>98077882</v>
          </cell>
          <cell r="S12">
            <v>80289415</v>
          </cell>
          <cell r="T12">
            <v>74576137</v>
          </cell>
          <cell r="U12">
            <v>78494111</v>
          </cell>
          <cell r="V12">
            <v>94326501</v>
          </cell>
          <cell r="W12">
            <v>88902096</v>
          </cell>
          <cell r="X12">
            <v>97408128</v>
          </cell>
          <cell r="Y12">
            <v>96621197</v>
          </cell>
          <cell r="Z12">
            <v>101766542</v>
          </cell>
          <cell r="AA12">
            <v>106933847</v>
          </cell>
          <cell r="AB12">
            <v>108854409</v>
          </cell>
          <cell r="AC12">
            <v>111493864</v>
          </cell>
          <cell r="AD12">
            <v>122926900</v>
          </cell>
          <cell r="AE12">
            <v>120720604</v>
          </cell>
          <cell r="AF12">
            <v>121932034</v>
          </cell>
          <cell r="AG12">
            <v>102116709</v>
          </cell>
          <cell r="AH12">
            <v>110109329</v>
          </cell>
          <cell r="AI12">
            <v>114921429</v>
          </cell>
          <cell r="AJ12">
            <v>129480466</v>
          </cell>
          <cell r="AK12">
            <v>105144868</v>
          </cell>
          <cell r="AL12">
            <v>103029828</v>
          </cell>
          <cell r="AM12">
            <v>109053516</v>
          </cell>
          <cell r="AN12">
            <v>111729880</v>
          </cell>
          <cell r="AO12">
            <v>104089547</v>
          </cell>
          <cell r="AP12">
            <v>119427296</v>
          </cell>
          <cell r="AQ12">
            <v>116488693</v>
          </cell>
          <cell r="AR12">
            <v>99169844</v>
          </cell>
          <cell r="AS12">
            <v>110103434</v>
          </cell>
          <cell r="AT12">
            <v>121309495</v>
          </cell>
          <cell r="AU12">
            <v>107376770</v>
          </cell>
          <cell r="AV12">
            <v>97542177</v>
          </cell>
          <cell r="AW12">
            <v>93965354</v>
          </cell>
          <cell r="AX12">
            <v>92429324</v>
          </cell>
          <cell r="AY12" t="str">
            <v xml:space="preserve">                      nad 1 rok</v>
          </cell>
        </row>
        <row r="13">
          <cell r="A13">
            <v>13</v>
          </cell>
          <cell r="B13" t="str">
            <v xml:space="preserve">                     od 1 do 2 rokov vrátane</v>
          </cell>
          <cell r="C13">
            <v>73857</v>
          </cell>
          <cell r="D13">
            <v>74549</v>
          </cell>
          <cell r="E13">
            <v>88480</v>
          </cell>
          <cell r="F13">
            <v>115571</v>
          </cell>
          <cell r="G13">
            <v>156419</v>
          </cell>
          <cell r="H13">
            <v>114231</v>
          </cell>
          <cell r="I13">
            <v>119698</v>
          </cell>
          <cell r="J13">
            <v>117051</v>
          </cell>
          <cell r="K13">
            <v>115701</v>
          </cell>
          <cell r="L13">
            <v>119237</v>
          </cell>
          <cell r="M13">
            <v>108492</v>
          </cell>
          <cell r="N13">
            <v>128566</v>
          </cell>
          <cell r="O13">
            <v>117345</v>
          </cell>
          <cell r="P13">
            <v>116762</v>
          </cell>
          <cell r="Q13">
            <v>133557</v>
          </cell>
          <cell r="R13">
            <v>134797</v>
          </cell>
          <cell r="S13">
            <v>132407</v>
          </cell>
          <cell r="T13">
            <v>143157</v>
          </cell>
          <cell r="U13">
            <v>148032</v>
          </cell>
          <cell r="V13">
            <v>136612</v>
          </cell>
          <cell r="W13">
            <v>131419</v>
          </cell>
          <cell r="X13">
            <v>130915</v>
          </cell>
          <cell r="Y13">
            <v>206602</v>
          </cell>
          <cell r="Z13">
            <v>175968</v>
          </cell>
          <cell r="AA13">
            <v>182783</v>
          </cell>
          <cell r="AB13">
            <v>181824</v>
          </cell>
          <cell r="AC13">
            <v>185658</v>
          </cell>
          <cell r="AD13">
            <v>126308</v>
          </cell>
          <cell r="AE13">
            <v>44075</v>
          </cell>
          <cell r="AF13">
            <v>44581</v>
          </cell>
          <cell r="AG13">
            <v>57276</v>
          </cell>
          <cell r="AH13">
            <v>58359</v>
          </cell>
          <cell r="AI13">
            <v>65883</v>
          </cell>
          <cell r="AJ13">
            <v>72624</v>
          </cell>
          <cell r="AK13">
            <v>88555</v>
          </cell>
          <cell r="AL13">
            <v>89968</v>
          </cell>
          <cell r="AM13">
            <v>92608</v>
          </cell>
          <cell r="AN13">
            <v>92853</v>
          </cell>
          <cell r="AO13">
            <v>92857</v>
          </cell>
          <cell r="AP13">
            <v>85470</v>
          </cell>
          <cell r="AQ13">
            <v>82626</v>
          </cell>
          <cell r="AR13">
            <v>123290</v>
          </cell>
          <cell r="AS13">
            <v>115415</v>
          </cell>
          <cell r="AT13">
            <v>493495</v>
          </cell>
          <cell r="AU13">
            <v>359293</v>
          </cell>
          <cell r="AV13">
            <v>337114</v>
          </cell>
          <cell r="AW13">
            <v>456413</v>
          </cell>
          <cell r="AX13">
            <v>449592</v>
          </cell>
          <cell r="AY13" t="str">
            <v>11e.   Vklady a prijaté úvery v EUR</v>
          </cell>
          <cell r="AZ13">
            <v>8444330</v>
          </cell>
          <cell r="BA13">
            <v>8456093</v>
          </cell>
        </row>
        <row r="14">
          <cell r="A14">
            <v>14</v>
          </cell>
          <cell r="B14" t="str">
            <v xml:space="preserve">                     nad 2 roky</v>
          </cell>
          <cell r="C14">
            <v>505167</v>
          </cell>
          <cell r="D14">
            <v>511151</v>
          </cell>
          <cell r="E14">
            <v>187262</v>
          </cell>
          <cell r="F14">
            <v>182538</v>
          </cell>
          <cell r="G14">
            <v>175621</v>
          </cell>
          <cell r="H14">
            <v>169325</v>
          </cell>
          <cell r="I14">
            <v>183421</v>
          </cell>
          <cell r="J14">
            <v>192757</v>
          </cell>
          <cell r="K14">
            <v>196486</v>
          </cell>
          <cell r="L14">
            <v>207444</v>
          </cell>
          <cell r="M14">
            <v>222183</v>
          </cell>
          <cell r="N14">
            <v>247629</v>
          </cell>
          <cell r="O14">
            <v>275300</v>
          </cell>
          <cell r="P14">
            <v>284666</v>
          </cell>
          <cell r="Q14">
            <v>333658</v>
          </cell>
          <cell r="R14">
            <v>338683</v>
          </cell>
          <cell r="S14">
            <v>347682</v>
          </cell>
          <cell r="T14">
            <v>349979</v>
          </cell>
          <cell r="U14">
            <v>604701</v>
          </cell>
          <cell r="V14">
            <v>556096</v>
          </cell>
          <cell r="W14">
            <v>572735</v>
          </cell>
          <cell r="X14">
            <v>535338</v>
          </cell>
          <cell r="Y14">
            <v>546624</v>
          </cell>
          <cell r="Z14">
            <v>562304</v>
          </cell>
          <cell r="AA14">
            <v>565579</v>
          </cell>
          <cell r="AB14">
            <v>471376</v>
          </cell>
          <cell r="AC14">
            <v>470913</v>
          </cell>
          <cell r="AD14">
            <v>341631</v>
          </cell>
          <cell r="AE14">
            <v>351783</v>
          </cell>
          <cell r="AF14">
            <v>366975</v>
          </cell>
          <cell r="AG14">
            <v>373411</v>
          </cell>
          <cell r="AH14">
            <v>387474</v>
          </cell>
          <cell r="AI14">
            <v>387530</v>
          </cell>
          <cell r="AJ14">
            <v>395039</v>
          </cell>
          <cell r="AK14">
            <v>658063</v>
          </cell>
          <cell r="AL14">
            <v>703078</v>
          </cell>
          <cell r="AM14">
            <v>678644</v>
          </cell>
          <cell r="AN14">
            <v>690581</v>
          </cell>
          <cell r="AO14">
            <v>697596</v>
          </cell>
          <cell r="AP14">
            <v>675697</v>
          </cell>
          <cell r="AQ14">
            <v>656589</v>
          </cell>
          <cell r="AR14">
            <v>893884</v>
          </cell>
          <cell r="AS14">
            <v>906106</v>
          </cell>
          <cell r="AT14">
            <v>697815</v>
          </cell>
          <cell r="AU14">
            <v>799416</v>
          </cell>
          <cell r="AV14">
            <v>688584</v>
          </cell>
          <cell r="AW14">
            <v>698395</v>
          </cell>
          <cell r="AX14">
            <v>722231</v>
          </cell>
          <cell r="AY14" t="str">
            <v>11e.1  Vklady splatné na požiadanie v EUR</v>
          </cell>
          <cell r="AZ14">
            <v>5751983</v>
          </cell>
          <cell r="BA14">
            <v>5481312</v>
          </cell>
        </row>
        <row r="15">
          <cell r="A15">
            <v>15</v>
          </cell>
          <cell r="B15" t="str">
            <v>11s.3  S výpovednou lehotou v SKK</v>
          </cell>
          <cell r="C15">
            <v>208691</v>
          </cell>
          <cell r="D15">
            <v>226745</v>
          </cell>
          <cell r="E15">
            <v>221012</v>
          </cell>
          <cell r="F15">
            <v>206742</v>
          </cell>
          <cell r="G15">
            <v>199317</v>
          </cell>
          <cell r="H15">
            <v>188453</v>
          </cell>
          <cell r="I15">
            <v>186697</v>
          </cell>
          <cell r="J15">
            <v>195407</v>
          </cell>
          <cell r="K15">
            <v>196137</v>
          </cell>
          <cell r="L15">
            <v>189227</v>
          </cell>
          <cell r="M15">
            <v>143377</v>
          </cell>
          <cell r="N15">
            <v>148444</v>
          </cell>
          <cell r="O15">
            <v>179603</v>
          </cell>
          <cell r="P15">
            <v>191291</v>
          </cell>
          <cell r="Q15">
            <v>164120</v>
          </cell>
          <cell r="R15">
            <v>171946</v>
          </cell>
          <cell r="S15">
            <v>176985</v>
          </cell>
          <cell r="T15">
            <v>189902</v>
          </cell>
          <cell r="U15">
            <v>192143</v>
          </cell>
          <cell r="V15">
            <v>200798</v>
          </cell>
          <cell r="W15">
            <v>202400</v>
          </cell>
          <cell r="X15">
            <v>199698</v>
          </cell>
          <cell r="Y15">
            <v>200363</v>
          </cell>
          <cell r="Z15">
            <v>190004</v>
          </cell>
          <cell r="AA15">
            <v>208330</v>
          </cell>
          <cell r="AB15">
            <v>201993</v>
          </cell>
          <cell r="AC15">
            <v>191338</v>
          </cell>
          <cell r="AD15">
            <v>182937</v>
          </cell>
          <cell r="AE15">
            <v>195253</v>
          </cell>
          <cell r="AF15">
            <v>190187</v>
          </cell>
          <cell r="AG15">
            <v>179407</v>
          </cell>
          <cell r="AH15">
            <v>189162</v>
          </cell>
          <cell r="AI15">
            <v>191520</v>
          </cell>
          <cell r="AJ15">
            <v>195129</v>
          </cell>
          <cell r="AK15">
            <v>195661</v>
          </cell>
          <cell r="AL15">
            <v>185883</v>
          </cell>
          <cell r="AM15">
            <v>199557</v>
          </cell>
          <cell r="AN15">
            <v>100979</v>
          </cell>
          <cell r="AO15">
            <v>100879</v>
          </cell>
          <cell r="AP15">
            <v>99579</v>
          </cell>
          <cell r="AQ15">
            <v>103879</v>
          </cell>
          <cell r="AR15">
            <v>111731</v>
          </cell>
          <cell r="AS15">
            <v>114172</v>
          </cell>
          <cell r="AT15">
            <v>94237</v>
          </cell>
          <cell r="AU15">
            <v>91172</v>
          </cell>
          <cell r="AV15">
            <v>78418</v>
          </cell>
          <cell r="AW15">
            <v>77964</v>
          </cell>
          <cell r="AX15">
            <v>79356</v>
          </cell>
          <cell r="AY15" t="str">
            <v>11e.2  Vklady s dohodnutou splatnosťou v EUR</v>
          </cell>
          <cell r="AZ15">
            <v>2689734</v>
          </cell>
          <cell r="BA15">
            <v>2971446</v>
          </cell>
        </row>
        <row r="16">
          <cell r="A16">
            <v>16</v>
          </cell>
          <cell r="B16" t="str">
            <v xml:space="preserve">          v tom:  do 3 mesiacov vrátane</v>
          </cell>
          <cell r="C16">
            <v>190035</v>
          </cell>
          <cell r="D16">
            <v>208133</v>
          </cell>
          <cell r="E16">
            <v>203772</v>
          </cell>
          <cell r="F16">
            <v>189149</v>
          </cell>
          <cell r="G16">
            <v>181666</v>
          </cell>
          <cell r="H16">
            <v>171714</v>
          </cell>
          <cell r="I16">
            <v>169918</v>
          </cell>
          <cell r="J16">
            <v>178789</v>
          </cell>
          <cell r="K16">
            <v>179443</v>
          </cell>
          <cell r="L16">
            <v>171730</v>
          </cell>
          <cell r="M16">
            <v>132528</v>
          </cell>
          <cell r="N16">
            <v>138646</v>
          </cell>
          <cell r="O16">
            <v>169633</v>
          </cell>
          <cell r="P16">
            <v>179366</v>
          </cell>
          <cell r="Q16">
            <v>152054</v>
          </cell>
          <cell r="R16">
            <v>159877</v>
          </cell>
          <cell r="S16">
            <v>165269</v>
          </cell>
          <cell r="T16">
            <v>178119</v>
          </cell>
          <cell r="U16">
            <v>180361</v>
          </cell>
          <cell r="V16">
            <v>188966</v>
          </cell>
          <cell r="W16">
            <v>190471</v>
          </cell>
          <cell r="X16">
            <v>187606</v>
          </cell>
          <cell r="Y16">
            <v>188121</v>
          </cell>
          <cell r="Z16">
            <v>177734</v>
          </cell>
          <cell r="AA16">
            <v>194065</v>
          </cell>
          <cell r="AB16">
            <v>187728</v>
          </cell>
          <cell r="AC16">
            <v>178911</v>
          </cell>
          <cell r="AD16">
            <v>170941</v>
          </cell>
          <cell r="AE16">
            <v>178370</v>
          </cell>
          <cell r="AF16">
            <v>173271</v>
          </cell>
          <cell r="AG16">
            <v>168690</v>
          </cell>
          <cell r="AH16">
            <v>177934</v>
          </cell>
          <cell r="AI16">
            <v>171823</v>
          </cell>
          <cell r="AJ16">
            <v>153622</v>
          </cell>
          <cell r="AK16">
            <v>173887</v>
          </cell>
          <cell r="AL16">
            <v>165033</v>
          </cell>
          <cell r="AM16">
            <v>185015</v>
          </cell>
          <cell r="AN16">
            <v>86857</v>
          </cell>
          <cell r="AO16">
            <v>87105</v>
          </cell>
          <cell r="AP16">
            <v>86381</v>
          </cell>
          <cell r="AQ16">
            <v>90587</v>
          </cell>
          <cell r="AR16">
            <v>97723</v>
          </cell>
          <cell r="AS16">
            <v>101364</v>
          </cell>
          <cell r="AT16">
            <v>82131</v>
          </cell>
          <cell r="AU16">
            <v>79016</v>
          </cell>
          <cell r="AV16">
            <v>66417</v>
          </cell>
          <cell r="AW16">
            <v>65813</v>
          </cell>
          <cell r="AX16">
            <v>67738</v>
          </cell>
          <cell r="AY16" t="str">
            <v xml:space="preserve">         v tom: do 1 roka vrátane</v>
          </cell>
          <cell r="AZ16">
            <v>2634024</v>
          </cell>
          <cell r="BA16">
            <v>2926086</v>
          </cell>
        </row>
        <row r="17">
          <cell r="A17">
            <v>17</v>
          </cell>
          <cell r="B17" t="str">
            <v xml:space="preserve">                       nad 3 mesiace</v>
          </cell>
          <cell r="C17">
            <v>18656</v>
          </cell>
          <cell r="D17">
            <v>18612</v>
          </cell>
          <cell r="E17">
            <v>17240</v>
          </cell>
          <cell r="F17">
            <v>17593</v>
          </cell>
          <cell r="G17">
            <v>17651</v>
          </cell>
          <cell r="H17">
            <v>16739</v>
          </cell>
          <cell r="I17">
            <v>16779</v>
          </cell>
          <cell r="J17">
            <v>16618</v>
          </cell>
          <cell r="K17">
            <v>16694</v>
          </cell>
          <cell r="L17">
            <v>17497</v>
          </cell>
          <cell r="M17">
            <v>10849</v>
          </cell>
          <cell r="N17">
            <v>9798</v>
          </cell>
          <cell r="O17">
            <v>9970</v>
          </cell>
          <cell r="P17">
            <v>11925</v>
          </cell>
          <cell r="Q17">
            <v>12066</v>
          </cell>
          <cell r="R17">
            <v>12069</v>
          </cell>
          <cell r="S17">
            <v>11716</v>
          </cell>
          <cell r="T17">
            <v>11783</v>
          </cell>
          <cell r="U17">
            <v>11782</v>
          </cell>
          <cell r="V17">
            <v>11832</v>
          </cell>
          <cell r="W17">
            <v>11929</v>
          </cell>
          <cell r="X17">
            <v>12092</v>
          </cell>
          <cell r="Y17">
            <v>12242</v>
          </cell>
          <cell r="Z17">
            <v>12270</v>
          </cell>
          <cell r="AA17">
            <v>14265</v>
          </cell>
          <cell r="AB17">
            <v>14265</v>
          </cell>
          <cell r="AC17">
            <v>12427</v>
          </cell>
          <cell r="AD17">
            <v>11996</v>
          </cell>
          <cell r="AE17">
            <v>16883</v>
          </cell>
          <cell r="AF17">
            <v>16916</v>
          </cell>
          <cell r="AG17">
            <v>10717</v>
          </cell>
          <cell r="AH17">
            <v>11228</v>
          </cell>
          <cell r="AI17">
            <v>19697</v>
          </cell>
          <cell r="AJ17">
            <v>41507</v>
          </cell>
          <cell r="AK17">
            <v>21774</v>
          </cell>
          <cell r="AL17">
            <v>20850</v>
          </cell>
          <cell r="AM17">
            <v>14542</v>
          </cell>
          <cell r="AN17">
            <v>14122</v>
          </cell>
          <cell r="AO17">
            <v>13774</v>
          </cell>
          <cell r="AP17">
            <v>13198</v>
          </cell>
          <cell r="AQ17">
            <v>13292</v>
          </cell>
          <cell r="AR17">
            <v>14008</v>
          </cell>
          <cell r="AS17">
            <v>12808</v>
          </cell>
          <cell r="AT17">
            <v>12106</v>
          </cell>
          <cell r="AU17">
            <v>12156</v>
          </cell>
          <cell r="AV17">
            <v>12001</v>
          </cell>
          <cell r="AW17">
            <v>12151</v>
          </cell>
          <cell r="AX17">
            <v>11618</v>
          </cell>
          <cell r="AY17" t="str">
            <v xml:space="preserve">                     od 1 do 2 rokov vrátane</v>
          </cell>
          <cell r="AZ17">
            <v>22818</v>
          </cell>
          <cell r="BA17">
            <v>15927</v>
          </cell>
        </row>
        <row r="18">
          <cell r="A18">
            <v>18</v>
          </cell>
          <cell r="B18" t="str">
            <v>11s.4  Repo obchody v SKK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 t="str">
            <v xml:space="preserve">                     nad 2 roky</v>
          </cell>
          <cell r="AZ18">
            <v>32892</v>
          </cell>
          <cell r="BA18">
            <v>29433</v>
          </cell>
        </row>
        <row r="19">
          <cell r="A19">
            <v>19</v>
          </cell>
          <cell r="B19" t="str">
            <v>11e.   Vklady a prijaté úvery v EUR</v>
          </cell>
          <cell r="C19">
            <v>31764992</v>
          </cell>
          <cell r="D19">
            <v>26279286</v>
          </cell>
          <cell r="E19">
            <v>25812412</v>
          </cell>
          <cell r="F19">
            <v>23813204</v>
          </cell>
          <cell r="G19">
            <v>25077673</v>
          </cell>
          <cell r="H19">
            <v>26329197</v>
          </cell>
          <cell r="I19">
            <v>27104044</v>
          </cell>
          <cell r="J19">
            <v>27709234</v>
          </cell>
          <cell r="K19">
            <v>30547363</v>
          </cell>
          <cell r="L19">
            <v>34383689</v>
          </cell>
          <cell r="M19">
            <v>35732766</v>
          </cell>
          <cell r="N19">
            <v>38249454</v>
          </cell>
          <cell r="O19">
            <v>37395237</v>
          </cell>
          <cell r="P19">
            <v>36376802</v>
          </cell>
          <cell r="Q19">
            <v>32447439</v>
          </cell>
          <cell r="R19">
            <v>36367447</v>
          </cell>
          <cell r="S19">
            <v>36464616</v>
          </cell>
          <cell r="T19">
            <v>34232355</v>
          </cell>
          <cell r="U19">
            <v>36357118</v>
          </cell>
          <cell r="V19">
            <v>38429243</v>
          </cell>
          <cell r="W19">
            <v>39035463</v>
          </cell>
          <cell r="X19">
            <v>44386933</v>
          </cell>
          <cell r="Y19">
            <v>44720565</v>
          </cell>
          <cell r="Z19">
            <v>44488977</v>
          </cell>
          <cell r="AA19">
            <v>42903255</v>
          </cell>
          <cell r="AB19">
            <v>45492315</v>
          </cell>
          <cell r="AC19">
            <v>48101802</v>
          </cell>
          <cell r="AD19">
            <v>43163562</v>
          </cell>
          <cell r="AE19">
            <v>44096998</v>
          </cell>
          <cell r="AF19">
            <v>42149785</v>
          </cell>
          <cell r="AG19">
            <v>47266042</v>
          </cell>
          <cell r="AH19">
            <v>49161370</v>
          </cell>
          <cell r="AI19">
            <v>50506046</v>
          </cell>
          <cell r="AJ19">
            <v>44395415</v>
          </cell>
          <cell r="AK19">
            <v>43557021</v>
          </cell>
          <cell r="AL19">
            <v>47876955</v>
          </cell>
          <cell r="AM19">
            <v>45009120</v>
          </cell>
          <cell r="AN19">
            <v>48630268</v>
          </cell>
          <cell r="AO19">
            <v>45578689</v>
          </cell>
          <cell r="AP19">
            <v>43654571</v>
          </cell>
          <cell r="AQ19">
            <v>44345948</v>
          </cell>
          <cell r="AR19">
            <v>42216956</v>
          </cell>
          <cell r="AS19">
            <v>42114770</v>
          </cell>
          <cell r="AT19">
            <v>42183182</v>
          </cell>
          <cell r="AU19">
            <v>42430720</v>
          </cell>
          <cell r="AV19">
            <v>40130987</v>
          </cell>
          <cell r="AW19">
            <v>41717473</v>
          </cell>
          <cell r="AX19">
            <v>47528290</v>
          </cell>
          <cell r="AY19" t="str">
            <v>11e.3  Vklady s výpovednou lehotou v EUR</v>
          </cell>
          <cell r="AZ19">
            <v>2613</v>
          </cell>
          <cell r="BA19">
            <v>3335</v>
          </cell>
        </row>
        <row r="20">
          <cell r="A20">
            <v>20</v>
          </cell>
          <cell r="B20" t="str">
            <v>11e.1  Vklady splatné na požiadanie
         v EUR</v>
          </cell>
          <cell r="C20">
            <v>26691576</v>
          </cell>
          <cell r="D20">
            <v>22836095</v>
          </cell>
          <cell r="E20">
            <v>21844944</v>
          </cell>
          <cell r="F20">
            <v>19347166</v>
          </cell>
          <cell r="G20">
            <v>21681753</v>
          </cell>
          <cell r="H20">
            <v>22604223</v>
          </cell>
          <cell r="I20">
            <v>20471616</v>
          </cell>
          <cell r="J20">
            <v>21440187</v>
          </cell>
          <cell r="K20">
            <v>23637865</v>
          </cell>
          <cell r="L20">
            <v>24459810</v>
          </cell>
          <cell r="M20">
            <v>31893336</v>
          </cell>
          <cell r="N20">
            <v>24954646</v>
          </cell>
          <cell r="O20">
            <v>26903764</v>
          </cell>
          <cell r="P20">
            <v>28797259</v>
          </cell>
          <cell r="Q20">
            <v>26206045</v>
          </cell>
          <cell r="R20">
            <v>26498800</v>
          </cell>
          <cell r="S20">
            <v>29636258</v>
          </cell>
          <cell r="T20">
            <v>28134349</v>
          </cell>
          <cell r="U20">
            <v>29615475</v>
          </cell>
          <cell r="V20">
            <v>29552906</v>
          </cell>
          <cell r="W20">
            <v>31162269</v>
          </cell>
          <cell r="X20">
            <v>32464019</v>
          </cell>
          <cell r="Y20">
            <v>36767199</v>
          </cell>
          <cell r="Z20">
            <v>33896941</v>
          </cell>
          <cell r="AA20">
            <v>34521984</v>
          </cell>
          <cell r="AB20">
            <v>36768608</v>
          </cell>
          <cell r="AC20">
            <v>36911902</v>
          </cell>
          <cell r="AD20">
            <v>30789581</v>
          </cell>
          <cell r="AE20">
            <v>34886666</v>
          </cell>
          <cell r="AF20">
            <v>35134701</v>
          </cell>
          <cell r="AG20">
            <v>37076755</v>
          </cell>
          <cell r="AH20">
            <v>33436446</v>
          </cell>
          <cell r="AI20">
            <v>36333594</v>
          </cell>
          <cell r="AJ20">
            <v>33647286</v>
          </cell>
          <cell r="AK20">
            <v>34387802</v>
          </cell>
          <cell r="AL20">
            <v>37165029</v>
          </cell>
          <cell r="AM20">
            <v>36486945</v>
          </cell>
          <cell r="AN20">
            <v>39695476</v>
          </cell>
          <cell r="AO20">
            <v>37279276</v>
          </cell>
          <cell r="AP20">
            <v>33927041</v>
          </cell>
          <cell r="AQ20">
            <v>34868769</v>
          </cell>
          <cell r="AR20">
            <v>35182599</v>
          </cell>
          <cell r="AS20">
            <v>33709659</v>
          </cell>
          <cell r="AT20">
            <v>31968244</v>
          </cell>
          <cell r="AU20">
            <v>34333341</v>
          </cell>
          <cell r="AV20">
            <v>32674852</v>
          </cell>
          <cell r="AW20">
            <v>34770804</v>
          </cell>
          <cell r="AX20">
            <v>35447478</v>
          </cell>
          <cell r="AY20" t="str">
            <v xml:space="preserve">          v tom:  do 3 mesiacov vrátane</v>
          </cell>
          <cell r="AZ20">
            <v>2177</v>
          </cell>
          <cell r="BA20">
            <v>2896</v>
          </cell>
        </row>
        <row r="21">
          <cell r="A21">
            <v>21</v>
          </cell>
          <cell r="B21" t="str">
            <v>11e.2  S dohodnutou splatnosťou
          v EUR</v>
          </cell>
          <cell r="C21">
            <v>5073416</v>
          </cell>
          <cell r="D21">
            <v>3443191</v>
          </cell>
          <cell r="E21">
            <v>3967468</v>
          </cell>
          <cell r="F21">
            <v>4466038</v>
          </cell>
          <cell r="G21">
            <v>3395920</v>
          </cell>
          <cell r="H21">
            <v>3724974</v>
          </cell>
          <cell r="I21">
            <v>6632428</v>
          </cell>
          <cell r="J21">
            <v>6269047</v>
          </cell>
          <cell r="K21">
            <v>6909498</v>
          </cell>
          <cell r="L21">
            <v>9923879</v>
          </cell>
          <cell r="M21">
            <v>3839430</v>
          </cell>
          <cell r="N21">
            <v>13294808</v>
          </cell>
          <cell r="O21">
            <v>10491473</v>
          </cell>
          <cell r="P21">
            <v>7579543</v>
          </cell>
          <cell r="Q21">
            <v>6241394</v>
          </cell>
          <cell r="R21">
            <v>9868647</v>
          </cell>
          <cell r="S21">
            <v>6828358</v>
          </cell>
          <cell r="T21">
            <v>6098006</v>
          </cell>
          <cell r="U21">
            <v>6741643</v>
          </cell>
          <cell r="V21">
            <v>8876337</v>
          </cell>
          <cell r="W21">
            <v>7873194</v>
          </cell>
          <cell r="X21">
            <v>11922914</v>
          </cell>
          <cell r="Y21">
            <v>7953366</v>
          </cell>
          <cell r="Z21">
            <v>10592036</v>
          </cell>
          <cell r="AA21">
            <v>8381271</v>
          </cell>
          <cell r="AB21">
            <v>8723707</v>
          </cell>
          <cell r="AC21">
            <v>11189900</v>
          </cell>
          <cell r="AD21">
            <v>12373981</v>
          </cell>
          <cell r="AE21">
            <v>9210329</v>
          </cell>
          <cell r="AF21">
            <v>7015081</v>
          </cell>
          <cell r="AG21">
            <v>10189284</v>
          </cell>
          <cell r="AH21">
            <v>15724921</v>
          </cell>
          <cell r="AI21">
            <v>14172448</v>
          </cell>
          <cell r="AJ21">
            <v>10748126</v>
          </cell>
          <cell r="AK21">
            <v>9169216</v>
          </cell>
          <cell r="AL21">
            <v>10711923</v>
          </cell>
          <cell r="AM21">
            <v>8521623</v>
          </cell>
          <cell r="AN21">
            <v>8934697</v>
          </cell>
          <cell r="AO21">
            <v>8299316</v>
          </cell>
          <cell r="AP21">
            <v>9727436</v>
          </cell>
          <cell r="AQ21">
            <v>9477179</v>
          </cell>
          <cell r="AR21">
            <v>7034357</v>
          </cell>
          <cell r="AS21">
            <v>8404039</v>
          </cell>
          <cell r="AT21">
            <v>10214936</v>
          </cell>
          <cell r="AU21">
            <v>8097377</v>
          </cell>
          <cell r="AV21">
            <v>7456133</v>
          </cell>
          <cell r="AW21">
            <v>6946663</v>
          </cell>
          <cell r="AX21">
            <v>12080063</v>
          </cell>
          <cell r="AY21" t="str">
            <v xml:space="preserve">                       nad 3 mesiace</v>
          </cell>
          <cell r="AZ21">
            <v>436</v>
          </cell>
          <cell r="BA21">
            <v>439</v>
          </cell>
        </row>
        <row r="22">
          <cell r="A22">
            <v>22</v>
          </cell>
          <cell r="B22" t="str">
            <v xml:space="preserve">         v tom: do 1 roka vrátane</v>
          </cell>
          <cell r="C22">
            <v>5068760</v>
          </cell>
          <cell r="D22">
            <v>3439189</v>
          </cell>
          <cell r="E22">
            <v>3963366</v>
          </cell>
          <cell r="F22">
            <v>4460870</v>
          </cell>
          <cell r="G22">
            <v>3382906</v>
          </cell>
          <cell r="H22">
            <v>3709089</v>
          </cell>
          <cell r="I22">
            <v>6616235</v>
          </cell>
          <cell r="J22">
            <v>6252996</v>
          </cell>
          <cell r="K22">
            <v>6893407</v>
          </cell>
          <cell r="L22">
            <v>9907107</v>
          </cell>
          <cell r="M22">
            <v>3821023</v>
          </cell>
          <cell r="N22">
            <v>13246589</v>
          </cell>
          <cell r="O22">
            <v>10443039</v>
          </cell>
          <cell r="P22">
            <v>7531221</v>
          </cell>
          <cell r="Q22">
            <v>6180472</v>
          </cell>
          <cell r="R22">
            <v>9812360</v>
          </cell>
          <cell r="S22">
            <v>6774003</v>
          </cell>
          <cell r="T22">
            <v>6064319</v>
          </cell>
          <cell r="U22">
            <v>6704675</v>
          </cell>
          <cell r="V22">
            <v>8843153</v>
          </cell>
          <cell r="W22">
            <v>7837068</v>
          </cell>
          <cell r="X22">
            <v>11885366</v>
          </cell>
          <cell r="Y22">
            <v>7913540</v>
          </cell>
          <cell r="Z22">
            <v>10553672</v>
          </cell>
          <cell r="AA22">
            <v>8342121</v>
          </cell>
          <cell r="AB22">
            <v>8693483</v>
          </cell>
          <cell r="AC22">
            <v>11160627</v>
          </cell>
          <cell r="AD22">
            <v>12373792</v>
          </cell>
          <cell r="AE22">
            <v>9209490</v>
          </cell>
          <cell r="AF22">
            <v>7014032</v>
          </cell>
          <cell r="AG22">
            <v>10188649</v>
          </cell>
          <cell r="AH22">
            <v>15724144</v>
          </cell>
          <cell r="AI22">
            <v>14171669</v>
          </cell>
          <cell r="AJ22">
            <v>10747358</v>
          </cell>
          <cell r="AK22">
            <v>9167832</v>
          </cell>
          <cell r="AL22">
            <v>10699324</v>
          </cell>
          <cell r="AM22">
            <v>8506307</v>
          </cell>
          <cell r="AN22">
            <v>8919774</v>
          </cell>
          <cell r="AO22">
            <v>8287089</v>
          </cell>
          <cell r="AP22">
            <v>9715349</v>
          </cell>
          <cell r="AQ22">
            <v>9466415</v>
          </cell>
          <cell r="AR22">
            <v>7020982</v>
          </cell>
          <cell r="AS22">
            <v>8174232</v>
          </cell>
          <cell r="AT22">
            <v>10183962</v>
          </cell>
          <cell r="AU22">
            <v>8053146</v>
          </cell>
          <cell r="AV22">
            <v>7387291</v>
          </cell>
          <cell r="AW22">
            <v>6861575</v>
          </cell>
          <cell r="AX22">
            <v>11961701</v>
          </cell>
          <cell r="AY22" t="str">
            <v>11e.4  Repo obchody v EUR</v>
          </cell>
          <cell r="AZ22">
            <v>0</v>
          </cell>
          <cell r="BA22">
            <v>0</v>
          </cell>
        </row>
        <row r="23">
          <cell r="A23">
            <v>23</v>
          </cell>
          <cell r="B23" t="str">
            <v xml:space="preserve">                     od 1 do 2 rokov vrátane</v>
          </cell>
          <cell r="C23">
            <v>1473</v>
          </cell>
          <cell r="D23">
            <v>379</v>
          </cell>
          <cell r="E23">
            <v>388</v>
          </cell>
          <cell r="F23">
            <v>991</v>
          </cell>
          <cell r="G23">
            <v>977</v>
          </cell>
          <cell r="H23">
            <v>960</v>
          </cell>
          <cell r="I23">
            <v>978</v>
          </cell>
          <cell r="J23">
            <v>970</v>
          </cell>
          <cell r="K23">
            <v>972</v>
          </cell>
          <cell r="L23">
            <v>1680</v>
          </cell>
          <cell r="M23">
            <v>1626</v>
          </cell>
          <cell r="N23">
            <v>29564</v>
          </cell>
          <cell r="O23">
            <v>29181</v>
          </cell>
          <cell r="P23">
            <v>29113</v>
          </cell>
          <cell r="Q23">
            <v>10478</v>
          </cell>
          <cell r="R23">
            <v>10399</v>
          </cell>
          <cell r="S23">
            <v>10208</v>
          </cell>
          <cell r="T23">
            <v>11526</v>
          </cell>
          <cell r="U23">
            <v>14953</v>
          </cell>
          <cell r="V23">
            <v>11354</v>
          </cell>
          <cell r="W23">
            <v>11243</v>
          </cell>
          <cell r="X23">
            <v>9587</v>
          </cell>
          <cell r="Y23">
            <v>9342</v>
          </cell>
          <cell r="Z23">
            <v>9106</v>
          </cell>
          <cell r="AA23">
            <v>9292</v>
          </cell>
          <cell r="AB23">
            <v>351</v>
          </cell>
          <cell r="AC23">
            <v>340</v>
          </cell>
          <cell r="AD23">
            <v>0</v>
          </cell>
          <cell r="AE23">
            <v>648</v>
          </cell>
          <cell r="AF23">
            <v>1049</v>
          </cell>
          <cell r="AG23">
            <v>635</v>
          </cell>
          <cell r="AH23">
            <v>642</v>
          </cell>
          <cell r="AI23">
            <v>644</v>
          </cell>
          <cell r="AJ23">
            <v>635</v>
          </cell>
          <cell r="AK23">
            <v>1250</v>
          </cell>
          <cell r="AL23">
            <v>12599</v>
          </cell>
          <cell r="AM23">
            <v>15316</v>
          </cell>
          <cell r="AN23">
            <v>14923</v>
          </cell>
          <cell r="AO23">
            <v>12227</v>
          </cell>
          <cell r="AP23">
            <v>12087</v>
          </cell>
          <cell r="AQ23">
            <v>10764</v>
          </cell>
          <cell r="AR23">
            <v>11827</v>
          </cell>
          <cell r="AS23">
            <v>228255</v>
          </cell>
          <cell r="AT23">
            <v>29426</v>
          </cell>
          <cell r="AU23">
            <v>42684</v>
          </cell>
          <cell r="AV23">
            <v>67130</v>
          </cell>
          <cell r="AW23">
            <v>79589</v>
          </cell>
          <cell r="AX23">
            <v>116666</v>
          </cell>
          <cell r="AY23" t="str">
            <v>11x.   Vklady a prijaté úvery v CM</v>
          </cell>
          <cell r="AZ23">
            <v>357036</v>
          </cell>
          <cell r="BA23">
            <v>317472</v>
          </cell>
        </row>
        <row r="24">
          <cell r="A24">
            <v>24</v>
          </cell>
          <cell r="B24" t="str">
            <v xml:space="preserve">                     nad 2 roky</v>
          </cell>
          <cell r="C24">
            <v>3183</v>
          </cell>
          <cell r="D24">
            <v>3623</v>
          </cell>
          <cell r="E24">
            <v>3714</v>
          </cell>
          <cell r="F24">
            <v>4177</v>
          </cell>
          <cell r="G24">
            <v>12037</v>
          </cell>
          <cell r="H24">
            <v>14925</v>
          </cell>
          <cell r="I24">
            <v>15215</v>
          </cell>
          <cell r="J24">
            <v>15081</v>
          </cell>
          <cell r="K24">
            <v>15119</v>
          </cell>
          <cell r="L24">
            <v>15092</v>
          </cell>
          <cell r="M24">
            <v>16781</v>
          </cell>
          <cell r="N24">
            <v>18655</v>
          </cell>
          <cell r="O24">
            <v>19253</v>
          </cell>
          <cell r="P24">
            <v>19209</v>
          </cell>
          <cell r="Q24">
            <v>50444</v>
          </cell>
          <cell r="R24">
            <v>45888</v>
          </cell>
          <cell r="S24">
            <v>44147</v>
          </cell>
          <cell r="T24">
            <v>22161</v>
          </cell>
          <cell r="U24">
            <v>22015</v>
          </cell>
          <cell r="V24">
            <v>21830</v>
          </cell>
          <cell r="W24">
            <v>24883</v>
          </cell>
          <cell r="X24">
            <v>27961</v>
          </cell>
          <cell r="Y24">
            <v>30484</v>
          </cell>
          <cell r="Z24">
            <v>29258</v>
          </cell>
          <cell r="AA24">
            <v>29858</v>
          </cell>
          <cell r="AB24">
            <v>29873</v>
          </cell>
          <cell r="AC24">
            <v>28933</v>
          </cell>
          <cell r="AD24">
            <v>189</v>
          </cell>
          <cell r="AE24">
            <v>191</v>
          </cell>
          <cell r="AF24">
            <v>0</v>
          </cell>
          <cell r="AG24">
            <v>0</v>
          </cell>
          <cell r="AH24">
            <v>135</v>
          </cell>
          <cell r="AI24">
            <v>135</v>
          </cell>
          <cell r="AJ24">
            <v>133</v>
          </cell>
          <cell r="AK24">
            <v>134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1548</v>
          </cell>
          <cell r="AS24">
            <v>1552</v>
          </cell>
          <cell r="AT24">
            <v>1548</v>
          </cell>
          <cell r="AU24">
            <v>1547</v>
          </cell>
          <cell r="AV24">
            <v>1712</v>
          </cell>
          <cell r="AW24">
            <v>5499</v>
          </cell>
          <cell r="AX24">
            <v>1696</v>
          </cell>
          <cell r="AY24" t="str">
            <v>11x.1  Vklady splatné na požiadanie v CM</v>
          </cell>
          <cell r="AZ24">
            <v>306971</v>
          </cell>
          <cell r="BA24">
            <v>274025</v>
          </cell>
        </row>
        <row r="25">
          <cell r="A25">
            <v>25</v>
          </cell>
          <cell r="B25" t="str">
            <v>11e.3  S výpovednou lehotou v EUR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3</v>
          </cell>
          <cell r="AF25">
            <v>3</v>
          </cell>
          <cell r="AG25">
            <v>3</v>
          </cell>
          <cell r="AH25">
            <v>3</v>
          </cell>
          <cell r="AI25">
            <v>4</v>
          </cell>
          <cell r="AJ25">
            <v>3</v>
          </cell>
          <cell r="AK25">
            <v>3</v>
          </cell>
          <cell r="AL25">
            <v>3</v>
          </cell>
          <cell r="AM25">
            <v>552</v>
          </cell>
          <cell r="AN25">
            <v>95</v>
          </cell>
          <cell r="AO25">
            <v>97</v>
          </cell>
          <cell r="AP25">
            <v>94</v>
          </cell>
          <cell r="AQ25">
            <v>0</v>
          </cell>
          <cell r="AR25">
            <v>0</v>
          </cell>
          <cell r="AS25">
            <v>1072</v>
          </cell>
          <cell r="AT25">
            <v>2</v>
          </cell>
          <cell r="AU25">
            <v>2</v>
          </cell>
          <cell r="AV25">
            <v>2</v>
          </cell>
          <cell r="AW25">
            <v>6</v>
          </cell>
          <cell r="AX25">
            <v>749</v>
          </cell>
          <cell r="AY25" t="str">
            <v xml:space="preserve">11x.2  Vklady s dohodnutou splatnosťou v CM        </v>
          </cell>
          <cell r="AZ25">
            <v>50065</v>
          </cell>
          <cell r="BA25">
            <v>43447</v>
          </cell>
        </row>
        <row r="26">
          <cell r="A26">
            <v>26</v>
          </cell>
          <cell r="B26" t="str">
            <v xml:space="preserve">          v tom:  do 3 mesiacov vrátane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3</v>
          </cell>
          <cell r="AF26">
            <v>3</v>
          </cell>
          <cell r="AG26">
            <v>3</v>
          </cell>
          <cell r="AH26">
            <v>3</v>
          </cell>
          <cell r="AI26">
            <v>4</v>
          </cell>
          <cell r="AJ26">
            <v>3</v>
          </cell>
          <cell r="AK26">
            <v>3</v>
          </cell>
          <cell r="AL26">
            <v>3</v>
          </cell>
          <cell r="AM26">
            <v>552</v>
          </cell>
          <cell r="AN26">
            <v>95</v>
          </cell>
          <cell r="AO26">
            <v>97</v>
          </cell>
          <cell r="AP26">
            <v>94</v>
          </cell>
          <cell r="AQ26">
            <v>0</v>
          </cell>
          <cell r="AR26">
            <v>0</v>
          </cell>
          <cell r="AS26">
            <v>1072</v>
          </cell>
          <cell r="AT26">
            <v>2</v>
          </cell>
          <cell r="AU26">
            <v>2</v>
          </cell>
          <cell r="AV26">
            <v>2</v>
          </cell>
          <cell r="AW26">
            <v>6</v>
          </cell>
          <cell r="AX26">
            <v>749</v>
          </cell>
          <cell r="AY26" t="str">
            <v xml:space="preserve">         v tom: do 1 roka vrátane</v>
          </cell>
          <cell r="AZ26">
            <v>50065</v>
          </cell>
          <cell r="BA26">
            <v>43447</v>
          </cell>
        </row>
        <row r="27">
          <cell r="A27">
            <v>27</v>
          </cell>
          <cell r="B27" t="str">
            <v xml:space="preserve">                       nad 3 mesiace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 t="str">
            <v xml:space="preserve">                     od 1 do 2 rokov vrátane</v>
          </cell>
          <cell r="AZ27">
            <v>0</v>
          </cell>
          <cell r="BA27">
            <v>0</v>
          </cell>
        </row>
        <row r="28">
          <cell r="A28">
            <v>28</v>
          </cell>
          <cell r="B28" t="str">
            <v>11e.4  Repo obchody v EUR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 t="str">
            <v xml:space="preserve">                     nad 2 roky</v>
          </cell>
          <cell r="AZ28">
            <v>0</v>
          </cell>
          <cell r="BA28">
            <v>0</v>
          </cell>
        </row>
        <row r="29">
          <cell r="A29">
            <v>29</v>
          </cell>
          <cell r="B29" t="str">
            <v xml:space="preserve">11x.   Vklady a prijaté úvery
            v ostatných cudzích menách </v>
          </cell>
          <cell r="C29">
            <v>11214414</v>
          </cell>
          <cell r="D29">
            <v>10951023</v>
          </cell>
          <cell r="E29">
            <v>9292972</v>
          </cell>
          <cell r="F29">
            <v>10801779</v>
          </cell>
          <cell r="G29">
            <v>8550226</v>
          </cell>
          <cell r="H29">
            <v>11216104</v>
          </cell>
          <cell r="I29">
            <v>11804332</v>
          </cell>
          <cell r="J29">
            <v>12916426</v>
          </cell>
          <cell r="K29">
            <v>12304921</v>
          </cell>
          <cell r="L29">
            <v>9157192</v>
          </cell>
          <cell r="M29">
            <v>10718686</v>
          </cell>
          <cell r="N29">
            <v>14933285</v>
          </cell>
          <cell r="O29">
            <v>13927669</v>
          </cell>
          <cell r="P29">
            <v>13859127</v>
          </cell>
          <cell r="Q29">
            <v>15076543</v>
          </cell>
          <cell r="R29">
            <v>14120273</v>
          </cell>
          <cell r="S29">
            <v>11809405</v>
          </cell>
          <cell r="T29">
            <v>10819509</v>
          </cell>
          <cell r="U29">
            <v>11421462</v>
          </cell>
          <cell r="V29">
            <v>11887443</v>
          </cell>
          <cell r="W29">
            <v>11519108</v>
          </cell>
          <cell r="X29">
            <v>12414676</v>
          </cell>
          <cell r="Y29">
            <v>12834924</v>
          </cell>
          <cell r="Z29">
            <v>12138961</v>
          </cell>
          <cell r="AA29">
            <v>12631166</v>
          </cell>
          <cell r="AB29">
            <v>13140466</v>
          </cell>
          <cell r="AC29">
            <v>12122345</v>
          </cell>
          <cell r="AD29">
            <v>11635514</v>
          </cell>
          <cell r="AE29">
            <v>10439636</v>
          </cell>
          <cell r="AF29">
            <v>11690950</v>
          </cell>
          <cell r="AG29">
            <v>12365526</v>
          </cell>
          <cell r="AH29">
            <v>13172807</v>
          </cell>
          <cell r="AI29">
            <v>13893846</v>
          </cell>
          <cell r="AJ29">
            <v>12542916</v>
          </cell>
          <cell r="AK29">
            <v>12697321</v>
          </cell>
          <cell r="AL29">
            <v>13169137</v>
          </cell>
          <cell r="AM29">
            <v>13644242</v>
          </cell>
          <cell r="AN29">
            <v>11933908</v>
          </cell>
          <cell r="AO29">
            <v>11984019</v>
          </cell>
          <cell r="AP29">
            <v>11318704</v>
          </cell>
          <cell r="AQ29">
            <v>9735880</v>
          </cell>
          <cell r="AR29">
            <v>9148005</v>
          </cell>
          <cell r="AS29">
            <v>9640374</v>
          </cell>
          <cell r="AT29">
            <v>11341199</v>
          </cell>
          <cell r="AU29">
            <v>11570613</v>
          </cell>
          <cell r="AV29">
            <v>11310556</v>
          </cell>
          <cell r="AW29">
            <v>12771752</v>
          </cell>
          <cell r="AX29">
            <v>10861396</v>
          </cell>
          <cell r="AY29" t="str">
            <v>11x.3  Vklady s výpovednou lehotou  v CM</v>
          </cell>
          <cell r="AZ29">
            <v>0</v>
          </cell>
          <cell r="BA29">
            <v>0</v>
          </cell>
        </row>
        <row r="30">
          <cell r="A30">
            <v>30</v>
          </cell>
          <cell r="B30" t="str">
            <v>11x.1  Vklady splatné na požiadanie
           v ostatných cudzích menách</v>
          </cell>
          <cell r="C30">
            <v>8257267</v>
          </cell>
          <cell r="D30">
            <v>5999926</v>
          </cell>
          <cell r="E30">
            <v>6766258</v>
          </cell>
          <cell r="F30">
            <v>8124978</v>
          </cell>
          <cell r="G30">
            <v>6345826</v>
          </cell>
          <cell r="H30">
            <v>7499668</v>
          </cell>
          <cell r="I30">
            <v>6274628</v>
          </cell>
          <cell r="J30">
            <v>8522040</v>
          </cell>
          <cell r="K30">
            <v>9853229</v>
          </cell>
          <cell r="L30">
            <v>6801751</v>
          </cell>
          <cell r="M30">
            <v>7955414</v>
          </cell>
          <cell r="N30">
            <v>6910620</v>
          </cell>
          <cell r="O30">
            <v>7241955</v>
          </cell>
          <cell r="P30">
            <v>7375421</v>
          </cell>
          <cell r="Q30">
            <v>8460947</v>
          </cell>
          <cell r="R30">
            <v>7558458</v>
          </cell>
          <cell r="S30">
            <v>9185915</v>
          </cell>
          <cell r="T30">
            <v>7859737</v>
          </cell>
          <cell r="U30">
            <v>8236899</v>
          </cell>
          <cell r="V30">
            <v>7839872</v>
          </cell>
          <cell r="W30">
            <v>7781339</v>
          </cell>
          <cell r="X30">
            <v>8991338</v>
          </cell>
          <cell r="Y30">
            <v>9634551</v>
          </cell>
          <cell r="Z30">
            <v>8940098</v>
          </cell>
          <cell r="AA30">
            <v>9813660</v>
          </cell>
          <cell r="AB30">
            <v>9901909</v>
          </cell>
          <cell r="AC30">
            <v>9261989</v>
          </cell>
          <cell r="AD30">
            <v>7574669</v>
          </cell>
          <cell r="AE30">
            <v>7856626</v>
          </cell>
          <cell r="AF30">
            <v>8869420</v>
          </cell>
          <cell r="AG30">
            <v>9507460</v>
          </cell>
          <cell r="AH30">
            <v>10625846</v>
          </cell>
          <cell r="AI30">
            <v>9516221</v>
          </cell>
          <cell r="AJ30">
            <v>8577218</v>
          </cell>
          <cell r="AK30">
            <v>9524465</v>
          </cell>
          <cell r="AL30">
            <v>9281530</v>
          </cell>
          <cell r="AM30">
            <v>10070708</v>
          </cell>
          <cell r="AN30">
            <v>8208436</v>
          </cell>
          <cell r="AO30">
            <v>8277029</v>
          </cell>
          <cell r="AP30">
            <v>7806166</v>
          </cell>
          <cell r="AQ30">
            <v>7842495</v>
          </cell>
          <cell r="AR30">
            <v>7167720</v>
          </cell>
          <cell r="AS30">
            <v>7688825</v>
          </cell>
          <cell r="AT30">
            <v>8211445</v>
          </cell>
          <cell r="AU30">
            <v>8850262</v>
          </cell>
          <cell r="AV30">
            <v>8831477</v>
          </cell>
          <cell r="AW30">
            <v>10598605</v>
          </cell>
          <cell r="AX30">
            <v>8631403</v>
          </cell>
          <cell r="AY30" t="str">
            <v xml:space="preserve">          v tom:  do 3 mesiacov vrátane</v>
          </cell>
          <cell r="AZ30">
            <v>0</v>
          </cell>
          <cell r="BA30">
            <v>0</v>
          </cell>
        </row>
        <row r="31">
          <cell r="A31">
            <v>31</v>
          </cell>
          <cell r="B31" t="str">
            <v>11x.2  S dohodnutou splatnosťou
           v ostatných cudzích menách</v>
          </cell>
          <cell r="C31">
            <v>2957147</v>
          </cell>
          <cell r="D31">
            <v>4951097</v>
          </cell>
          <cell r="E31">
            <v>2526714</v>
          </cell>
          <cell r="F31">
            <v>2676801</v>
          </cell>
          <cell r="G31">
            <v>2204400</v>
          </cell>
          <cell r="H31">
            <v>3716436</v>
          </cell>
          <cell r="I31">
            <v>5529704</v>
          </cell>
          <cell r="J31">
            <v>4394386</v>
          </cell>
          <cell r="K31">
            <v>2451692</v>
          </cell>
          <cell r="L31">
            <v>2355441</v>
          </cell>
          <cell r="M31">
            <v>2763272</v>
          </cell>
          <cell r="N31">
            <v>8022665</v>
          </cell>
          <cell r="O31">
            <v>6685714</v>
          </cell>
          <cell r="P31">
            <v>6483706</v>
          </cell>
          <cell r="Q31">
            <v>6615596</v>
          </cell>
          <cell r="R31">
            <v>6561815</v>
          </cell>
          <cell r="S31">
            <v>2623490</v>
          </cell>
          <cell r="T31">
            <v>2959772</v>
          </cell>
          <cell r="U31">
            <v>3184563</v>
          </cell>
          <cell r="V31">
            <v>4047571</v>
          </cell>
          <cell r="W31">
            <v>3737769</v>
          </cell>
          <cell r="X31">
            <v>3423338</v>
          </cell>
          <cell r="Y31">
            <v>3200373</v>
          </cell>
          <cell r="Z31">
            <v>3198863</v>
          </cell>
          <cell r="AA31">
            <v>2817506</v>
          </cell>
          <cell r="AB31">
            <v>3238557</v>
          </cell>
          <cell r="AC31">
            <v>2860356</v>
          </cell>
          <cell r="AD31">
            <v>4060845</v>
          </cell>
          <cell r="AE31">
            <v>2583010</v>
          </cell>
          <cell r="AF31">
            <v>2821530</v>
          </cell>
          <cell r="AG31">
            <v>2858066</v>
          </cell>
          <cell r="AH31">
            <v>2546961</v>
          </cell>
          <cell r="AI31">
            <v>4377625</v>
          </cell>
          <cell r="AJ31">
            <v>3965698</v>
          </cell>
          <cell r="AK31">
            <v>3172856</v>
          </cell>
          <cell r="AL31">
            <v>3887607</v>
          </cell>
          <cell r="AM31">
            <v>3573534</v>
          </cell>
          <cell r="AN31">
            <v>3725472</v>
          </cell>
          <cell r="AO31">
            <v>3706990</v>
          </cell>
          <cell r="AP31">
            <v>3512538</v>
          </cell>
          <cell r="AQ31">
            <v>1893385</v>
          </cell>
          <cell r="AR31">
            <v>1980285</v>
          </cell>
          <cell r="AS31">
            <v>1951549</v>
          </cell>
          <cell r="AT31">
            <v>3129754</v>
          </cell>
          <cell r="AU31">
            <v>2720351</v>
          </cell>
          <cell r="AV31">
            <v>2479079</v>
          </cell>
          <cell r="AW31">
            <v>2173147</v>
          </cell>
          <cell r="AX31">
            <v>2229993</v>
          </cell>
          <cell r="AY31" t="str">
            <v xml:space="preserve">                       nad 3 mesiace</v>
          </cell>
          <cell r="AZ31">
            <v>0</v>
          </cell>
          <cell r="BA31">
            <v>0</v>
          </cell>
        </row>
        <row r="32">
          <cell r="A32">
            <v>32</v>
          </cell>
          <cell r="B32" t="str">
            <v xml:space="preserve">         v tom: do 1 roka vrátane</v>
          </cell>
          <cell r="C32">
            <v>2946739</v>
          </cell>
          <cell r="D32">
            <v>4940997</v>
          </cell>
          <cell r="E32">
            <v>2516182</v>
          </cell>
          <cell r="F32">
            <v>2666016</v>
          </cell>
          <cell r="G32">
            <v>2193424</v>
          </cell>
          <cell r="H32">
            <v>3716385</v>
          </cell>
          <cell r="I32">
            <v>5529652</v>
          </cell>
          <cell r="J32">
            <v>4394386</v>
          </cell>
          <cell r="K32">
            <v>2442495</v>
          </cell>
          <cell r="L32">
            <v>2346227</v>
          </cell>
          <cell r="M32">
            <v>2715693</v>
          </cell>
          <cell r="N32">
            <v>7975157</v>
          </cell>
          <cell r="O32">
            <v>6639145</v>
          </cell>
          <cell r="P32">
            <v>6436503</v>
          </cell>
          <cell r="Q32">
            <v>6568771</v>
          </cell>
          <cell r="R32">
            <v>6516267</v>
          </cell>
          <cell r="S32">
            <v>2578809</v>
          </cell>
          <cell r="T32">
            <v>2913547</v>
          </cell>
          <cell r="U32">
            <v>3138753</v>
          </cell>
          <cell r="V32">
            <v>4002774</v>
          </cell>
          <cell r="W32">
            <v>3701634</v>
          </cell>
          <cell r="X32">
            <v>3388156</v>
          </cell>
          <cell r="Y32">
            <v>3194723</v>
          </cell>
          <cell r="Z32">
            <v>3198106</v>
          </cell>
          <cell r="AA32">
            <v>2816721</v>
          </cell>
          <cell r="AB32">
            <v>3236503</v>
          </cell>
          <cell r="AC32">
            <v>2858974</v>
          </cell>
          <cell r="AD32">
            <v>4060845</v>
          </cell>
          <cell r="AE32">
            <v>2583010</v>
          </cell>
          <cell r="AF32">
            <v>2820751</v>
          </cell>
          <cell r="AG32">
            <v>2857311</v>
          </cell>
          <cell r="AH32">
            <v>2546193</v>
          </cell>
          <cell r="AI32">
            <v>4377625</v>
          </cell>
          <cell r="AJ32">
            <v>3965698</v>
          </cell>
          <cell r="AK32">
            <v>3172856</v>
          </cell>
          <cell r="AL32">
            <v>3887607</v>
          </cell>
          <cell r="AM32">
            <v>3573534</v>
          </cell>
          <cell r="AN32">
            <v>3725472</v>
          </cell>
          <cell r="AO32">
            <v>3706990</v>
          </cell>
          <cell r="AP32">
            <v>3512538</v>
          </cell>
          <cell r="AQ32">
            <v>1893385</v>
          </cell>
          <cell r="AR32">
            <v>1980285</v>
          </cell>
          <cell r="AS32">
            <v>1951549</v>
          </cell>
          <cell r="AT32">
            <v>3108501</v>
          </cell>
          <cell r="AU32">
            <v>2698545</v>
          </cell>
          <cell r="AV32">
            <v>2479079</v>
          </cell>
          <cell r="AW32">
            <v>2173147</v>
          </cell>
          <cell r="AX32">
            <v>2229993</v>
          </cell>
          <cell r="AY32" t="str">
            <v>11x.4  Repo obchody v CM</v>
          </cell>
          <cell r="AZ32">
            <v>0</v>
          </cell>
          <cell r="BA32">
            <v>0</v>
          </cell>
        </row>
        <row r="33">
          <cell r="A33">
            <v>33</v>
          </cell>
          <cell r="B33" t="str">
            <v xml:space="preserve">                     od 1 do 2 rokov vrátane</v>
          </cell>
          <cell r="C33">
            <v>10408</v>
          </cell>
          <cell r="D33">
            <v>10100</v>
          </cell>
          <cell r="E33">
            <v>10532</v>
          </cell>
          <cell r="F33">
            <v>10785</v>
          </cell>
          <cell r="G33">
            <v>10976</v>
          </cell>
          <cell r="H33">
            <v>51</v>
          </cell>
          <cell r="I33">
            <v>52</v>
          </cell>
          <cell r="J33">
            <v>0</v>
          </cell>
          <cell r="K33">
            <v>9197</v>
          </cell>
          <cell r="L33">
            <v>9214</v>
          </cell>
          <cell r="M33">
            <v>47579</v>
          </cell>
          <cell r="N33">
            <v>47508</v>
          </cell>
          <cell r="O33">
            <v>46306</v>
          </cell>
          <cell r="P33">
            <v>46940</v>
          </cell>
          <cell r="Q33">
            <v>46562</v>
          </cell>
          <cell r="R33">
            <v>45285</v>
          </cell>
          <cell r="S33">
            <v>44681</v>
          </cell>
          <cell r="T33">
            <v>46225</v>
          </cell>
          <cell r="U33">
            <v>45542</v>
          </cell>
          <cell r="V33">
            <v>44797</v>
          </cell>
          <cell r="W33">
            <v>36135</v>
          </cell>
          <cell r="X33">
            <v>35182</v>
          </cell>
          <cell r="Y33">
            <v>779</v>
          </cell>
          <cell r="Z33">
            <v>757</v>
          </cell>
          <cell r="AA33">
            <v>785</v>
          </cell>
          <cell r="AB33">
            <v>752</v>
          </cell>
          <cell r="AC33">
            <v>132</v>
          </cell>
          <cell r="AD33">
            <v>0</v>
          </cell>
          <cell r="AE33">
            <v>0</v>
          </cell>
          <cell r="AF33">
            <v>779</v>
          </cell>
          <cell r="AG33">
            <v>755</v>
          </cell>
          <cell r="AH33">
            <v>768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21253</v>
          </cell>
          <cell r="AU33">
            <v>21806</v>
          </cell>
          <cell r="AV33">
            <v>0</v>
          </cell>
          <cell r="AW33">
            <v>0</v>
          </cell>
          <cell r="AX33">
            <v>0</v>
          </cell>
        </row>
        <row r="34">
          <cell r="A34">
            <v>34</v>
          </cell>
          <cell r="B34" t="str">
            <v xml:space="preserve">                     nad 2 roky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263</v>
          </cell>
          <cell r="P34">
            <v>263</v>
          </cell>
          <cell r="Q34">
            <v>263</v>
          </cell>
          <cell r="R34">
            <v>263</v>
          </cell>
          <cell r="S34">
            <v>0</v>
          </cell>
          <cell r="T34">
            <v>0</v>
          </cell>
          <cell r="U34">
            <v>268</v>
          </cell>
          <cell r="V34">
            <v>0</v>
          </cell>
          <cell r="W34">
            <v>0</v>
          </cell>
          <cell r="X34">
            <v>0</v>
          </cell>
          <cell r="Y34">
            <v>4871</v>
          </cell>
          <cell r="Z34">
            <v>0</v>
          </cell>
          <cell r="AA34">
            <v>0</v>
          </cell>
          <cell r="AB34">
            <v>1302</v>
          </cell>
          <cell r="AC34">
            <v>1250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A35">
            <v>35</v>
          </cell>
          <cell r="B35" t="str">
            <v>11x.3  S výpovednou lehotou
          v ostatných cudzích menách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A36">
            <v>36</v>
          </cell>
          <cell r="B36" t="str">
            <v xml:space="preserve">          v tom:  do 3 mesiacov vrátane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A37">
            <v>37</v>
          </cell>
          <cell r="B37" t="str">
            <v xml:space="preserve">                       nad 3 mesiace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A38">
            <v>38</v>
          </cell>
          <cell r="B38" t="str">
            <v>11x.4  Repo obchody
           v ostatných cudzích menách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A39">
            <v>39</v>
          </cell>
        </row>
        <row r="40">
          <cell r="A40">
            <v>40</v>
          </cell>
          <cell r="B40" t="str">
            <v>EA</v>
          </cell>
        </row>
        <row r="41">
          <cell r="A41">
            <v>41</v>
          </cell>
          <cell r="B41" t="str">
            <v>P A S Í V A   CELKOM</v>
          </cell>
          <cell r="AY41" t="str">
            <v>P A S Í V A   CELKOM</v>
          </cell>
        </row>
        <row r="42">
          <cell r="A42">
            <v>42</v>
          </cell>
          <cell r="B42" t="str">
            <v>10. Emisia obeživa</v>
          </cell>
          <cell r="AY42" t="str">
            <v>10. Emisia obeživa</v>
          </cell>
        </row>
        <row r="43">
          <cell r="A43">
            <v>43</v>
          </cell>
          <cell r="B43" t="str">
            <v xml:space="preserve">        v tom: bankovky</v>
          </cell>
          <cell r="AY43" t="str">
            <v xml:space="preserve">        v tom: bankovky</v>
          </cell>
        </row>
        <row r="44">
          <cell r="A44">
            <v>44</v>
          </cell>
          <cell r="B44" t="str">
            <v xml:space="preserve">                   mince</v>
          </cell>
          <cell r="AY44" t="str">
            <v xml:space="preserve">                   v tom:   eurobankovky</v>
          </cell>
        </row>
        <row r="45">
          <cell r="A45">
            <v>45</v>
          </cell>
          <cell r="B45" t="str">
            <v>11.    Vklady a prijaté úvery</v>
          </cell>
          <cell r="C45">
            <v>966862</v>
          </cell>
          <cell r="D45">
            <v>7215253</v>
          </cell>
          <cell r="E45">
            <v>7249884</v>
          </cell>
          <cell r="F45">
            <v>7368399</v>
          </cell>
          <cell r="G45">
            <v>7561389</v>
          </cell>
          <cell r="H45">
            <v>7486134</v>
          </cell>
          <cell r="I45">
            <v>7255890</v>
          </cell>
          <cell r="J45">
            <v>7118732</v>
          </cell>
          <cell r="K45">
            <v>7452845</v>
          </cell>
          <cell r="L45">
            <v>7396133</v>
          </cell>
          <cell r="M45">
            <v>7587339</v>
          </cell>
          <cell r="N45">
            <v>7675605</v>
          </cell>
          <cell r="O45">
            <v>7771083</v>
          </cell>
          <cell r="P45">
            <v>7431463</v>
          </cell>
          <cell r="Q45">
            <v>7538042</v>
          </cell>
          <cell r="R45">
            <v>831211</v>
          </cell>
          <cell r="S45">
            <v>866421</v>
          </cell>
          <cell r="T45">
            <v>1589640</v>
          </cell>
          <cell r="U45">
            <v>1446685</v>
          </cell>
          <cell r="V45">
            <v>1073664</v>
          </cell>
          <cell r="W45">
            <v>1087615</v>
          </cell>
          <cell r="X45">
            <v>1728901</v>
          </cell>
          <cell r="Y45">
            <v>1497042</v>
          </cell>
          <cell r="Z45">
            <v>1333959</v>
          </cell>
          <cell r="AA45">
            <v>1453090</v>
          </cell>
          <cell r="AB45">
            <v>1328576</v>
          </cell>
          <cell r="AC45">
            <v>1350629</v>
          </cell>
          <cell r="AD45">
            <v>1356112</v>
          </cell>
          <cell r="AE45">
            <v>1483980</v>
          </cell>
          <cell r="AF45">
            <v>1974922</v>
          </cell>
          <cell r="AG45">
            <v>2391016</v>
          </cell>
          <cell r="AH45">
            <v>2115199</v>
          </cell>
          <cell r="AI45">
            <v>3077113</v>
          </cell>
          <cell r="AJ45">
            <v>4023281</v>
          </cell>
          <cell r="AK45">
            <v>2250519</v>
          </cell>
          <cell r="AL45">
            <v>6212546</v>
          </cell>
          <cell r="AM45">
            <v>3706250</v>
          </cell>
          <cell r="AN45">
            <v>4356423</v>
          </cell>
          <cell r="AO45">
            <v>2984354</v>
          </cell>
          <cell r="AP45">
            <v>2818662</v>
          </cell>
          <cell r="AQ45">
            <v>2642489</v>
          </cell>
          <cell r="AR45">
            <v>3570930</v>
          </cell>
          <cell r="AS45">
            <v>4350397</v>
          </cell>
          <cell r="AT45">
            <v>2475495</v>
          </cell>
          <cell r="AU45">
            <v>6071610</v>
          </cell>
          <cell r="AV45">
            <v>2654839</v>
          </cell>
          <cell r="AW45">
            <v>2682698</v>
          </cell>
          <cell r="AX45">
            <v>7053573</v>
          </cell>
          <cell r="AY45" t="str">
            <v xml:space="preserve">                                SKK bankovky</v>
          </cell>
        </row>
        <row r="46">
          <cell r="A46">
            <v>46</v>
          </cell>
          <cell r="B46" t="str">
            <v xml:space="preserve">          v tom:  do 1 roka  vrátane</v>
          </cell>
          <cell r="AY46" t="str">
            <v xml:space="preserve">                   mince</v>
          </cell>
        </row>
        <row r="47">
          <cell r="A47">
            <v>47</v>
          </cell>
          <cell r="B47" t="str">
            <v xml:space="preserve">                      nad 1 rok</v>
          </cell>
          <cell r="AY47" t="str">
            <v xml:space="preserve">                   v tom:   euromince</v>
          </cell>
        </row>
        <row r="48">
          <cell r="A48">
            <v>48</v>
          </cell>
          <cell r="B48" t="str">
            <v>11s.   Vklady a prijaté úvery v SKK</v>
          </cell>
          <cell r="C48">
            <v>651344</v>
          </cell>
          <cell r="D48">
            <v>591074</v>
          </cell>
          <cell r="E48">
            <v>507909</v>
          </cell>
          <cell r="F48">
            <v>508010</v>
          </cell>
          <cell r="G48">
            <v>594522</v>
          </cell>
          <cell r="H48">
            <v>675367</v>
          </cell>
          <cell r="I48">
            <v>432789</v>
          </cell>
          <cell r="J48">
            <v>235868</v>
          </cell>
          <cell r="K48">
            <v>399371</v>
          </cell>
          <cell r="L48">
            <v>378235</v>
          </cell>
          <cell r="M48">
            <v>706584</v>
          </cell>
          <cell r="N48">
            <v>623440</v>
          </cell>
          <cell r="O48">
            <v>561529</v>
          </cell>
          <cell r="P48">
            <v>535407</v>
          </cell>
          <cell r="Q48">
            <v>778547</v>
          </cell>
          <cell r="R48">
            <v>505243</v>
          </cell>
          <cell r="S48">
            <v>609453</v>
          </cell>
          <cell r="T48">
            <v>770417</v>
          </cell>
          <cell r="U48">
            <v>1024824</v>
          </cell>
          <cell r="V48">
            <v>672440</v>
          </cell>
          <cell r="W48">
            <v>681436</v>
          </cell>
          <cell r="X48">
            <v>1357267</v>
          </cell>
          <cell r="Y48">
            <v>1026735</v>
          </cell>
          <cell r="Z48">
            <v>864544</v>
          </cell>
          <cell r="AA48">
            <v>930839</v>
          </cell>
          <cell r="AB48">
            <v>740450</v>
          </cell>
          <cell r="AC48">
            <v>865313</v>
          </cell>
          <cell r="AD48">
            <v>1002241</v>
          </cell>
          <cell r="AE48">
            <v>972348</v>
          </cell>
          <cell r="AF48">
            <v>1056345</v>
          </cell>
          <cell r="AG48">
            <v>1409002</v>
          </cell>
          <cell r="AH48">
            <v>1218581</v>
          </cell>
          <cell r="AI48">
            <v>1186009</v>
          </cell>
          <cell r="AJ48">
            <v>1377593</v>
          </cell>
          <cell r="AK48">
            <v>1485367</v>
          </cell>
          <cell r="AL48">
            <v>3085758</v>
          </cell>
          <cell r="AM48">
            <v>1979198</v>
          </cell>
          <cell r="AN48">
            <v>1709230</v>
          </cell>
          <cell r="AO48">
            <v>2021678</v>
          </cell>
          <cell r="AP48">
            <v>1918495</v>
          </cell>
          <cell r="AQ48">
            <v>1844546</v>
          </cell>
          <cell r="AR48">
            <v>1953089</v>
          </cell>
          <cell r="AS48">
            <v>2932410</v>
          </cell>
          <cell r="AT48">
            <v>1491977</v>
          </cell>
          <cell r="AU48">
            <v>3376018</v>
          </cell>
          <cell r="AV48">
            <v>1771055</v>
          </cell>
          <cell r="AW48">
            <v>1730298</v>
          </cell>
          <cell r="AX48">
            <v>3710884</v>
          </cell>
          <cell r="AY48" t="str">
            <v xml:space="preserve">                                SKK mince</v>
          </cell>
        </row>
        <row r="49">
          <cell r="A49">
            <v>49</v>
          </cell>
          <cell r="B49" t="str">
            <v>11s.1  Vklady splatné na požiadanie
         v SKK</v>
          </cell>
          <cell r="C49">
            <v>472104</v>
          </cell>
          <cell r="D49">
            <v>503296</v>
          </cell>
          <cell r="E49">
            <v>394278</v>
          </cell>
          <cell r="F49">
            <v>371448</v>
          </cell>
          <cell r="G49">
            <v>394643</v>
          </cell>
          <cell r="H49">
            <v>580167</v>
          </cell>
          <cell r="I49">
            <v>254484</v>
          </cell>
          <cell r="J49">
            <v>216563</v>
          </cell>
          <cell r="K49">
            <v>382676</v>
          </cell>
          <cell r="L49">
            <v>308197</v>
          </cell>
          <cell r="M49">
            <v>698507</v>
          </cell>
          <cell r="N49">
            <v>616095</v>
          </cell>
          <cell r="O49">
            <v>396324</v>
          </cell>
          <cell r="P49">
            <v>370104</v>
          </cell>
          <cell r="Q49">
            <v>603623</v>
          </cell>
          <cell r="R49">
            <v>362505</v>
          </cell>
          <cell r="S49">
            <v>539504</v>
          </cell>
          <cell r="T49">
            <v>667523</v>
          </cell>
          <cell r="U49">
            <v>914759</v>
          </cell>
          <cell r="V49">
            <v>562663</v>
          </cell>
          <cell r="W49">
            <v>641530</v>
          </cell>
          <cell r="X49">
            <v>860117</v>
          </cell>
          <cell r="Y49">
            <v>688218</v>
          </cell>
          <cell r="Z49">
            <v>743084</v>
          </cell>
          <cell r="AA49">
            <v>816647</v>
          </cell>
          <cell r="AB49">
            <v>630603</v>
          </cell>
          <cell r="AC49">
            <v>777641</v>
          </cell>
          <cell r="AD49">
            <v>921958</v>
          </cell>
          <cell r="AE49">
            <v>847561</v>
          </cell>
          <cell r="AF49">
            <v>930856</v>
          </cell>
          <cell r="AG49">
            <v>1270084</v>
          </cell>
          <cell r="AH49">
            <v>1148039</v>
          </cell>
          <cell r="AI49">
            <v>1078805</v>
          </cell>
          <cell r="AJ49">
            <v>1015812</v>
          </cell>
          <cell r="AK49">
            <v>1078689</v>
          </cell>
          <cell r="AL49">
            <v>1819515</v>
          </cell>
          <cell r="AM49">
            <v>1544411</v>
          </cell>
          <cell r="AN49">
            <v>1390501</v>
          </cell>
          <cell r="AO49">
            <v>1630110</v>
          </cell>
          <cell r="AP49">
            <v>1485127</v>
          </cell>
          <cell r="AQ49">
            <v>1253711</v>
          </cell>
          <cell r="AR49">
            <v>1714218</v>
          </cell>
          <cell r="AS49">
            <v>2894309</v>
          </cell>
          <cell r="AT49">
            <v>1224989</v>
          </cell>
          <cell r="AU49">
            <v>2220102</v>
          </cell>
          <cell r="AV49">
            <v>1442275</v>
          </cell>
          <cell r="AW49">
            <v>1225615</v>
          </cell>
          <cell r="AX49">
            <v>2212521</v>
          </cell>
          <cell r="AY49" t="str">
            <v>11.    Vklady a prijaté úvery</v>
          </cell>
          <cell r="AZ49">
            <v>197217</v>
          </cell>
          <cell r="BA49">
            <v>161215</v>
          </cell>
        </row>
        <row r="50">
          <cell r="A50">
            <v>50</v>
          </cell>
          <cell r="B50" t="str">
            <v>11s.2  S dohodnutou splatnosťou
          v SKK</v>
          </cell>
          <cell r="C50">
            <v>178622</v>
          </cell>
          <cell r="D50">
            <v>87049</v>
          </cell>
          <cell r="E50">
            <v>113631</v>
          </cell>
          <cell r="F50">
            <v>136562</v>
          </cell>
          <cell r="G50">
            <v>199879</v>
          </cell>
          <cell r="H50">
            <v>95200</v>
          </cell>
          <cell r="I50">
            <v>178305</v>
          </cell>
          <cell r="J50">
            <v>19305</v>
          </cell>
          <cell r="K50">
            <v>16695</v>
          </cell>
          <cell r="L50">
            <v>70038</v>
          </cell>
          <cell r="M50">
            <v>8077</v>
          </cell>
          <cell r="N50">
            <v>7345</v>
          </cell>
          <cell r="O50">
            <v>165205</v>
          </cell>
          <cell r="P50">
            <v>165303</v>
          </cell>
          <cell r="Q50">
            <v>174924</v>
          </cell>
          <cell r="R50">
            <v>142738</v>
          </cell>
          <cell r="S50">
            <v>69949</v>
          </cell>
          <cell r="T50">
            <v>102894</v>
          </cell>
          <cell r="U50">
            <v>110065</v>
          </cell>
          <cell r="V50">
            <v>109777</v>
          </cell>
          <cell r="W50">
            <v>39906</v>
          </cell>
          <cell r="X50">
            <v>497150</v>
          </cell>
          <cell r="Y50">
            <v>338517</v>
          </cell>
          <cell r="Z50">
            <v>121460</v>
          </cell>
          <cell r="AA50">
            <v>114192</v>
          </cell>
          <cell r="AB50">
            <v>109847</v>
          </cell>
          <cell r="AC50">
            <v>87672</v>
          </cell>
          <cell r="AD50">
            <v>80283</v>
          </cell>
          <cell r="AE50">
            <v>124787</v>
          </cell>
          <cell r="AF50">
            <v>125489</v>
          </cell>
          <cell r="AG50">
            <v>138918</v>
          </cell>
          <cell r="AH50">
            <v>70542</v>
          </cell>
          <cell r="AI50">
            <v>107204</v>
          </cell>
          <cell r="AJ50">
            <v>361781</v>
          </cell>
          <cell r="AK50">
            <v>406678</v>
          </cell>
          <cell r="AL50">
            <v>1266243</v>
          </cell>
          <cell r="AM50">
            <v>434787</v>
          </cell>
          <cell r="AN50">
            <v>318729</v>
          </cell>
          <cell r="AO50">
            <v>391568</v>
          </cell>
          <cell r="AP50">
            <v>433368</v>
          </cell>
          <cell r="AQ50">
            <v>590835</v>
          </cell>
          <cell r="AR50">
            <v>238871</v>
          </cell>
          <cell r="AS50">
            <v>38101</v>
          </cell>
          <cell r="AT50">
            <v>266988</v>
          </cell>
          <cell r="AU50">
            <v>1155916</v>
          </cell>
          <cell r="AV50">
            <v>328780</v>
          </cell>
          <cell r="AW50">
            <v>504683</v>
          </cell>
          <cell r="AX50">
            <v>1498363</v>
          </cell>
          <cell r="AY50" t="str">
            <v xml:space="preserve">          v tom:  do 1 roka  vrátane</v>
          </cell>
        </row>
        <row r="51">
          <cell r="A51">
            <v>51</v>
          </cell>
          <cell r="B51" t="str">
            <v xml:space="preserve">         v tom: do 1 roka vrátane</v>
          </cell>
          <cell r="C51">
            <v>178622</v>
          </cell>
          <cell r="D51">
            <v>87049</v>
          </cell>
          <cell r="E51">
            <v>113631</v>
          </cell>
          <cell r="F51">
            <v>136562</v>
          </cell>
          <cell r="G51">
            <v>199879</v>
          </cell>
          <cell r="H51">
            <v>95200</v>
          </cell>
          <cell r="I51">
            <v>178305</v>
          </cell>
          <cell r="J51">
            <v>19305</v>
          </cell>
          <cell r="K51">
            <v>16695</v>
          </cell>
          <cell r="L51">
            <v>70038</v>
          </cell>
          <cell r="M51">
            <v>8077</v>
          </cell>
          <cell r="N51">
            <v>7345</v>
          </cell>
          <cell r="O51">
            <v>165205</v>
          </cell>
          <cell r="P51">
            <v>165303</v>
          </cell>
          <cell r="Q51">
            <v>174924</v>
          </cell>
          <cell r="R51">
            <v>142738</v>
          </cell>
          <cell r="S51">
            <v>69949</v>
          </cell>
          <cell r="T51">
            <v>102894</v>
          </cell>
          <cell r="U51">
            <v>110065</v>
          </cell>
          <cell r="V51">
            <v>109777</v>
          </cell>
          <cell r="W51">
            <v>39906</v>
          </cell>
          <cell r="X51">
            <v>497150</v>
          </cell>
          <cell r="Y51">
            <v>338517</v>
          </cell>
          <cell r="Z51">
            <v>121460</v>
          </cell>
          <cell r="AA51">
            <v>114192</v>
          </cell>
          <cell r="AB51">
            <v>109847</v>
          </cell>
          <cell r="AC51">
            <v>87672</v>
          </cell>
          <cell r="AD51">
            <v>80283</v>
          </cell>
          <cell r="AE51">
            <v>124787</v>
          </cell>
          <cell r="AF51">
            <v>125489</v>
          </cell>
          <cell r="AG51">
            <v>138918</v>
          </cell>
          <cell r="AH51">
            <v>70542</v>
          </cell>
          <cell r="AI51">
            <v>107204</v>
          </cell>
          <cell r="AJ51">
            <v>361781</v>
          </cell>
          <cell r="AK51">
            <v>406678</v>
          </cell>
          <cell r="AL51">
            <v>1266243</v>
          </cell>
          <cell r="AM51">
            <v>434787</v>
          </cell>
          <cell r="AN51">
            <v>318729</v>
          </cell>
          <cell r="AO51">
            <v>331568</v>
          </cell>
          <cell r="AP51">
            <v>433368</v>
          </cell>
          <cell r="AQ51">
            <v>590835</v>
          </cell>
          <cell r="AR51">
            <v>238871</v>
          </cell>
          <cell r="AS51">
            <v>38101</v>
          </cell>
          <cell r="AT51">
            <v>266988</v>
          </cell>
          <cell r="AU51">
            <v>1124316</v>
          </cell>
          <cell r="AV51">
            <v>324180</v>
          </cell>
          <cell r="AW51">
            <v>500083</v>
          </cell>
          <cell r="AX51">
            <v>1493763</v>
          </cell>
          <cell r="AY51" t="str">
            <v xml:space="preserve">                      nad 1 rok</v>
          </cell>
        </row>
        <row r="52">
          <cell r="A52">
            <v>52</v>
          </cell>
          <cell r="B52" t="str">
            <v xml:space="preserve">                     od 1 do 2 rokov vrátane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60000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31600</v>
          </cell>
          <cell r="AV52">
            <v>4600</v>
          </cell>
          <cell r="AW52">
            <v>4600</v>
          </cell>
          <cell r="AX52">
            <v>0</v>
          </cell>
          <cell r="AY52" t="str">
            <v>11e.   Vklady a prijaté úvery v EUR</v>
          </cell>
          <cell r="AZ52">
            <v>135106</v>
          </cell>
          <cell r="BA52">
            <v>103540</v>
          </cell>
        </row>
        <row r="53">
          <cell r="A53">
            <v>53</v>
          </cell>
          <cell r="B53" t="str">
            <v xml:space="preserve">                     nad 2 roky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4600</v>
          </cell>
          <cell r="AY53" t="str">
            <v>11e.1  Vklady splatné na požiadanie v EUR</v>
          </cell>
          <cell r="AZ53">
            <v>86397</v>
          </cell>
          <cell r="BA53">
            <v>87900</v>
          </cell>
        </row>
        <row r="54">
          <cell r="A54">
            <v>54</v>
          </cell>
          <cell r="B54" t="str">
            <v>11s.3  S výpovednou lehotou v SKK</v>
          </cell>
          <cell r="C54">
            <v>618</v>
          </cell>
          <cell r="D54">
            <v>729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 t="str">
            <v>11e.2  Vklady s dohodnutou splatnosťou v EUR</v>
          </cell>
          <cell r="AZ54">
            <v>48709</v>
          </cell>
          <cell r="BA54">
            <v>15640</v>
          </cell>
        </row>
        <row r="55">
          <cell r="A55">
            <v>55</v>
          </cell>
          <cell r="B55" t="str">
            <v xml:space="preserve">          v tom:  do 3 mesiacov vrátane</v>
          </cell>
          <cell r="C55">
            <v>618</v>
          </cell>
          <cell r="D55">
            <v>729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 t="str">
            <v xml:space="preserve">         v tom: do 1 roka vrátane</v>
          </cell>
          <cell r="AZ55">
            <v>48423</v>
          </cell>
          <cell r="BA55">
            <v>14913</v>
          </cell>
        </row>
        <row r="56">
          <cell r="A56">
            <v>56</v>
          </cell>
          <cell r="B56" t="str">
            <v xml:space="preserve">                       nad 3 mesiace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 t="str">
            <v xml:space="preserve">                     od 1 do 2 rokov vrátane</v>
          </cell>
          <cell r="AZ56">
            <v>0</v>
          </cell>
          <cell r="BA56">
            <v>0</v>
          </cell>
        </row>
        <row r="57">
          <cell r="A57">
            <v>57</v>
          </cell>
          <cell r="B57" t="str">
            <v>11s.4  Repo obchody v SKK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 t="str">
            <v xml:space="preserve">                     nad 2 roky</v>
          </cell>
          <cell r="AZ57">
            <v>286</v>
          </cell>
          <cell r="BA57">
            <v>727</v>
          </cell>
        </row>
        <row r="58">
          <cell r="A58">
            <v>58</v>
          </cell>
          <cell r="B58" t="str">
            <v>11e.   Vklady a prijaté úvery v EUR</v>
          </cell>
          <cell r="C58">
            <v>175727</v>
          </cell>
          <cell r="D58">
            <v>6528556</v>
          </cell>
          <cell r="E58">
            <v>6703717</v>
          </cell>
          <cell r="F58">
            <v>6830039</v>
          </cell>
          <cell r="G58">
            <v>6776928</v>
          </cell>
          <cell r="H58">
            <v>6637056</v>
          </cell>
          <cell r="I58">
            <v>6788439</v>
          </cell>
          <cell r="J58">
            <v>6762898</v>
          </cell>
          <cell r="K58">
            <v>6965059</v>
          </cell>
          <cell r="L58">
            <v>6951797</v>
          </cell>
          <cell r="M58">
            <v>6806068</v>
          </cell>
          <cell r="N58">
            <v>6975572</v>
          </cell>
          <cell r="O58">
            <v>7155272</v>
          </cell>
          <cell r="P58">
            <v>6822342</v>
          </cell>
          <cell r="Q58">
            <v>6736641</v>
          </cell>
          <cell r="R58">
            <v>298673</v>
          </cell>
          <cell r="S58">
            <v>241021</v>
          </cell>
          <cell r="T58">
            <v>797229</v>
          </cell>
          <cell r="U58">
            <v>360997</v>
          </cell>
          <cell r="V58">
            <v>368994</v>
          </cell>
          <cell r="W58">
            <v>391928</v>
          </cell>
          <cell r="X58">
            <v>357382</v>
          </cell>
          <cell r="Y58">
            <v>429586</v>
          </cell>
          <cell r="Z58">
            <v>431569</v>
          </cell>
          <cell r="AA58">
            <v>476294</v>
          </cell>
          <cell r="AB58">
            <v>493750</v>
          </cell>
          <cell r="AC58">
            <v>438014</v>
          </cell>
          <cell r="AD58">
            <v>329442</v>
          </cell>
          <cell r="AE58">
            <v>410577</v>
          </cell>
          <cell r="AF58">
            <v>804176</v>
          </cell>
          <cell r="AG58">
            <v>881786</v>
          </cell>
          <cell r="AH58">
            <v>794592</v>
          </cell>
          <cell r="AI58">
            <v>1659107</v>
          </cell>
          <cell r="AJ58">
            <v>2127049</v>
          </cell>
          <cell r="AK58">
            <v>689601</v>
          </cell>
          <cell r="AL58">
            <v>2418755</v>
          </cell>
          <cell r="AM58">
            <v>1612093</v>
          </cell>
          <cell r="AN58">
            <v>2308900</v>
          </cell>
          <cell r="AO58">
            <v>880358</v>
          </cell>
          <cell r="AP58">
            <v>628253</v>
          </cell>
          <cell r="AQ58">
            <v>641260</v>
          </cell>
          <cell r="AR58">
            <v>671377</v>
          </cell>
          <cell r="AS58">
            <v>750677</v>
          </cell>
          <cell r="AT58">
            <v>881748</v>
          </cell>
          <cell r="AU58">
            <v>1093733</v>
          </cell>
          <cell r="AV58">
            <v>791063</v>
          </cell>
          <cell r="AW58">
            <v>795652</v>
          </cell>
          <cell r="AX58">
            <v>1554807</v>
          </cell>
          <cell r="AY58" t="str">
            <v>11e.3  Vklady s výpovednou lehotou v EUR</v>
          </cell>
          <cell r="AZ58">
            <v>0</v>
          </cell>
          <cell r="BA58">
            <v>0</v>
          </cell>
        </row>
        <row r="59">
          <cell r="A59">
            <v>59</v>
          </cell>
          <cell r="B59" t="str">
            <v>11e.1  Vklady splatné na požiadanie
         v EUR</v>
          </cell>
          <cell r="C59">
            <v>156573</v>
          </cell>
          <cell r="D59">
            <v>6505451</v>
          </cell>
          <cell r="E59">
            <v>6697893</v>
          </cell>
          <cell r="F59">
            <v>6817928</v>
          </cell>
          <cell r="G59">
            <v>6765258</v>
          </cell>
          <cell r="H59">
            <v>6625587</v>
          </cell>
          <cell r="I59">
            <v>6764938</v>
          </cell>
          <cell r="J59">
            <v>6739598</v>
          </cell>
          <cell r="K59">
            <v>6937805</v>
          </cell>
          <cell r="L59">
            <v>6914636</v>
          </cell>
          <cell r="M59">
            <v>6781395</v>
          </cell>
          <cell r="N59">
            <v>6950871</v>
          </cell>
          <cell r="O59">
            <v>6996229</v>
          </cell>
          <cell r="P59">
            <v>6690348</v>
          </cell>
          <cell r="Q59">
            <v>6712016</v>
          </cell>
          <cell r="R59">
            <v>274327</v>
          </cell>
          <cell r="S59">
            <v>204063</v>
          </cell>
          <cell r="T59">
            <v>774413</v>
          </cell>
          <cell r="U59">
            <v>322463</v>
          </cell>
          <cell r="V59">
            <v>332513</v>
          </cell>
          <cell r="W59">
            <v>332232</v>
          </cell>
          <cell r="X59">
            <v>299238</v>
          </cell>
          <cell r="Y59">
            <v>372900</v>
          </cell>
          <cell r="Z59">
            <v>272604</v>
          </cell>
          <cell r="AA59">
            <v>349337</v>
          </cell>
          <cell r="AB59">
            <v>471843</v>
          </cell>
          <cell r="AC59">
            <v>320760</v>
          </cell>
          <cell r="AD59">
            <v>312164</v>
          </cell>
          <cell r="AE59">
            <v>394322</v>
          </cell>
          <cell r="AF59">
            <v>788020</v>
          </cell>
          <cell r="AG59">
            <v>863010</v>
          </cell>
          <cell r="AH59">
            <v>778431</v>
          </cell>
          <cell r="AI59">
            <v>1642846</v>
          </cell>
          <cell r="AJ59">
            <v>2111012</v>
          </cell>
          <cell r="AK59">
            <v>663854</v>
          </cell>
          <cell r="AL59">
            <v>2392808</v>
          </cell>
          <cell r="AM59">
            <v>1121171</v>
          </cell>
          <cell r="AN59">
            <v>1865365</v>
          </cell>
          <cell r="AO59">
            <v>512872</v>
          </cell>
          <cell r="AP59">
            <v>420630</v>
          </cell>
          <cell r="AQ59">
            <v>437479</v>
          </cell>
          <cell r="AR59">
            <v>649968</v>
          </cell>
          <cell r="AS59">
            <v>530320</v>
          </cell>
          <cell r="AT59">
            <v>648871</v>
          </cell>
          <cell r="AU59">
            <v>836591</v>
          </cell>
          <cell r="AV59">
            <v>646559</v>
          </cell>
          <cell r="AW59">
            <v>688169</v>
          </cell>
          <cell r="AX59">
            <v>988712</v>
          </cell>
          <cell r="AY59" t="str">
            <v xml:space="preserve">          v tom:  do 3 mesiacov vrátane</v>
          </cell>
          <cell r="AZ59">
            <v>0</v>
          </cell>
          <cell r="BA59">
            <v>0</v>
          </cell>
        </row>
        <row r="60">
          <cell r="A60">
            <v>60</v>
          </cell>
          <cell r="B60" t="str">
            <v>11e.2  S dohodnutou splatnosťou
          v EUR</v>
          </cell>
          <cell r="C60">
            <v>19128</v>
          </cell>
          <cell r="D60">
            <v>23079</v>
          </cell>
          <cell r="E60">
            <v>5824</v>
          </cell>
          <cell r="F60">
            <v>12111</v>
          </cell>
          <cell r="G60">
            <v>11670</v>
          </cell>
          <cell r="H60">
            <v>11469</v>
          </cell>
          <cell r="I60">
            <v>23501</v>
          </cell>
          <cell r="J60">
            <v>23300</v>
          </cell>
          <cell r="K60">
            <v>27254</v>
          </cell>
          <cell r="L60">
            <v>37161</v>
          </cell>
          <cell r="M60">
            <v>24673</v>
          </cell>
          <cell r="N60">
            <v>24701</v>
          </cell>
          <cell r="O60">
            <v>159043</v>
          </cell>
          <cell r="P60">
            <v>131994</v>
          </cell>
          <cell r="Q60">
            <v>24625</v>
          </cell>
          <cell r="R60">
            <v>24346</v>
          </cell>
          <cell r="S60">
            <v>36958</v>
          </cell>
          <cell r="T60">
            <v>22816</v>
          </cell>
          <cell r="U60">
            <v>38534</v>
          </cell>
          <cell r="V60">
            <v>36481</v>
          </cell>
          <cell r="W60">
            <v>59696</v>
          </cell>
          <cell r="X60">
            <v>58144</v>
          </cell>
          <cell r="Y60">
            <v>56686</v>
          </cell>
          <cell r="Z60">
            <v>158965</v>
          </cell>
          <cell r="AA60">
            <v>126957</v>
          </cell>
          <cell r="AB60">
            <v>21907</v>
          </cell>
          <cell r="AC60">
            <v>117254</v>
          </cell>
          <cell r="AD60">
            <v>17278</v>
          </cell>
          <cell r="AE60">
            <v>16255</v>
          </cell>
          <cell r="AF60">
            <v>16156</v>
          </cell>
          <cell r="AG60">
            <v>18776</v>
          </cell>
          <cell r="AH60">
            <v>16161</v>
          </cell>
          <cell r="AI60">
            <v>16261</v>
          </cell>
          <cell r="AJ60">
            <v>16037</v>
          </cell>
          <cell r="AK60">
            <v>25747</v>
          </cell>
          <cell r="AL60">
            <v>25947</v>
          </cell>
          <cell r="AM60">
            <v>490922</v>
          </cell>
          <cell r="AN60">
            <v>443535</v>
          </cell>
          <cell r="AO60">
            <v>367486</v>
          </cell>
          <cell r="AP60">
            <v>207623</v>
          </cell>
          <cell r="AQ60">
            <v>203781</v>
          </cell>
          <cell r="AR60">
            <v>21409</v>
          </cell>
          <cell r="AS60">
            <v>220357</v>
          </cell>
          <cell r="AT60">
            <v>232877</v>
          </cell>
          <cell r="AU60">
            <v>257142</v>
          </cell>
          <cell r="AV60">
            <v>144504</v>
          </cell>
          <cell r="AW60">
            <v>107483</v>
          </cell>
          <cell r="AX60">
            <v>566095</v>
          </cell>
          <cell r="AY60" t="str">
            <v xml:space="preserve">                       nad 3 mesiace</v>
          </cell>
          <cell r="AZ60">
            <v>0</v>
          </cell>
          <cell r="BA60">
            <v>0</v>
          </cell>
        </row>
        <row r="61">
          <cell r="A61">
            <v>61</v>
          </cell>
          <cell r="B61" t="str">
            <v xml:space="preserve">         v tom: do 1 roka vrátane</v>
          </cell>
          <cell r="C61">
            <v>19128</v>
          </cell>
          <cell r="D61">
            <v>23079</v>
          </cell>
          <cell r="E61">
            <v>5824</v>
          </cell>
          <cell r="F61">
            <v>12111</v>
          </cell>
          <cell r="G61">
            <v>11670</v>
          </cell>
          <cell r="H61">
            <v>11469</v>
          </cell>
          <cell r="I61">
            <v>23501</v>
          </cell>
          <cell r="J61">
            <v>23300</v>
          </cell>
          <cell r="K61">
            <v>27254</v>
          </cell>
          <cell r="L61">
            <v>37161</v>
          </cell>
          <cell r="M61">
            <v>24673</v>
          </cell>
          <cell r="N61">
            <v>24701</v>
          </cell>
          <cell r="O61">
            <v>159043</v>
          </cell>
          <cell r="P61">
            <v>131994</v>
          </cell>
          <cell r="Q61">
            <v>24625</v>
          </cell>
          <cell r="R61">
            <v>24346</v>
          </cell>
          <cell r="S61">
            <v>36958</v>
          </cell>
          <cell r="T61">
            <v>22816</v>
          </cell>
          <cell r="U61">
            <v>38534</v>
          </cell>
          <cell r="V61">
            <v>36481</v>
          </cell>
          <cell r="W61">
            <v>59696</v>
          </cell>
          <cell r="X61">
            <v>58144</v>
          </cell>
          <cell r="Y61">
            <v>56686</v>
          </cell>
          <cell r="Z61">
            <v>158965</v>
          </cell>
          <cell r="AA61">
            <v>126957</v>
          </cell>
          <cell r="AB61">
            <v>21907</v>
          </cell>
          <cell r="AC61">
            <v>117254</v>
          </cell>
          <cell r="AD61">
            <v>17278</v>
          </cell>
          <cell r="AE61">
            <v>16255</v>
          </cell>
          <cell r="AF61">
            <v>16156</v>
          </cell>
          <cell r="AG61">
            <v>18776</v>
          </cell>
          <cell r="AH61">
            <v>16161</v>
          </cell>
          <cell r="AI61">
            <v>16261</v>
          </cell>
          <cell r="AJ61">
            <v>16037</v>
          </cell>
          <cell r="AK61">
            <v>25747</v>
          </cell>
          <cell r="AL61">
            <v>25947</v>
          </cell>
          <cell r="AM61">
            <v>490922</v>
          </cell>
          <cell r="AN61">
            <v>443535</v>
          </cell>
          <cell r="AO61">
            <v>367486</v>
          </cell>
          <cell r="AP61">
            <v>207623</v>
          </cell>
          <cell r="AQ61">
            <v>203781</v>
          </cell>
          <cell r="AR61">
            <v>21409</v>
          </cell>
          <cell r="AS61">
            <v>220357</v>
          </cell>
          <cell r="AT61">
            <v>232877</v>
          </cell>
          <cell r="AU61">
            <v>257142</v>
          </cell>
          <cell r="AV61">
            <v>144504</v>
          </cell>
          <cell r="AW61">
            <v>107483</v>
          </cell>
          <cell r="AX61">
            <v>566095</v>
          </cell>
          <cell r="AY61" t="str">
            <v>11e.4  Repo obchody v EUR</v>
          </cell>
          <cell r="AZ61">
            <v>0</v>
          </cell>
          <cell r="BA61">
            <v>0</v>
          </cell>
        </row>
        <row r="62">
          <cell r="A62">
            <v>62</v>
          </cell>
          <cell r="B62" t="str">
            <v xml:space="preserve">                     od 1 do 2 rokov vrátane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 t="str">
            <v>11x.   Vklady a prijaté úvery v CM</v>
          </cell>
          <cell r="AZ62">
            <v>62111</v>
          </cell>
          <cell r="BA62">
            <v>57675</v>
          </cell>
        </row>
        <row r="63">
          <cell r="A63">
            <v>63</v>
          </cell>
          <cell r="B63" t="str">
            <v xml:space="preserve">                     nad 2 roky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 t="str">
            <v>11x.1  Vklady splatné na požiadanie v CM</v>
          </cell>
          <cell r="AZ63">
            <v>957</v>
          </cell>
          <cell r="BA63">
            <v>1249</v>
          </cell>
        </row>
        <row r="64">
          <cell r="A64">
            <v>64</v>
          </cell>
          <cell r="B64" t="str">
            <v>11e.3  S výpovednou lehotou v EUR</v>
          </cell>
          <cell r="C64">
            <v>26</v>
          </cell>
          <cell r="D64">
            <v>26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 t="str">
            <v xml:space="preserve">11x.2  Vklady s dohodnutou splatnosťou v CM        </v>
          </cell>
          <cell r="AZ64">
            <v>61154</v>
          </cell>
          <cell r="BA64">
            <v>56426</v>
          </cell>
        </row>
        <row r="65">
          <cell r="A65">
            <v>65</v>
          </cell>
          <cell r="B65" t="str">
            <v xml:space="preserve">          v tom:  do 3 mesiacov vrátane</v>
          </cell>
          <cell r="C65">
            <v>26</v>
          </cell>
          <cell r="D65">
            <v>26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 t="str">
            <v xml:space="preserve">         v tom: do 1 roka vrátane</v>
          </cell>
          <cell r="AZ65">
            <v>61154</v>
          </cell>
          <cell r="BA65">
            <v>56426</v>
          </cell>
        </row>
        <row r="66">
          <cell r="A66">
            <v>66</v>
          </cell>
          <cell r="B66" t="str">
            <v xml:space="preserve">                       nad 3 mesiace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 t="str">
            <v xml:space="preserve">                     od 1 do 2 rokov vrátane</v>
          </cell>
          <cell r="AZ66">
            <v>0</v>
          </cell>
          <cell r="BA66">
            <v>0</v>
          </cell>
        </row>
        <row r="67">
          <cell r="A67">
            <v>67</v>
          </cell>
          <cell r="B67" t="str">
            <v>11e.4  Repo obchody v EUR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 t="str">
            <v xml:space="preserve">                     nad 2 roky</v>
          </cell>
          <cell r="AZ67">
            <v>0</v>
          </cell>
          <cell r="BA67">
            <v>0</v>
          </cell>
        </row>
        <row r="68">
          <cell r="A68">
            <v>68</v>
          </cell>
          <cell r="B68" t="str">
            <v xml:space="preserve">11x.   Vklady a prijaté úvery
            v ostatných cudzích menách </v>
          </cell>
          <cell r="C68">
            <v>139791</v>
          </cell>
          <cell r="D68">
            <v>95623</v>
          </cell>
          <cell r="E68">
            <v>38258</v>
          </cell>
          <cell r="F68">
            <v>30350</v>
          </cell>
          <cell r="G68">
            <v>189939</v>
          </cell>
          <cell r="H68">
            <v>173711</v>
          </cell>
          <cell r="I68">
            <v>34662</v>
          </cell>
          <cell r="J68">
            <v>119966</v>
          </cell>
          <cell r="K68">
            <v>88415</v>
          </cell>
          <cell r="L68">
            <v>66101</v>
          </cell>
          <cell r="M68">
            <v>74687</v>
          </cell>
          <cell r="N68">
            <v>76593</v>
          </cell>
          <cell r="O68">
            <v>54282</v>
          </cell>
          <cell r="P68">
            <v>73714</v>
          </cell>
          <cell r="Q68">
            <v>22854</v>
          </cell>
          <cell r="R68">
            <v>27295</v>
          </cell>
          <cell r="S68">
            <v>15947</v>
          </cell>
          <cell r="T68">
            <v>21994</v>
          </cell>
          <cell r="U68">
            <v>60864</v>
          </cell>
          <cell r="V68">
            <v>32230</v>
          </cell>
          <cell r="W68">
            <v>14251</v>
          </cell>
          <cell r="X68">
            <v>14252</v>
          </cell>
          <cell r="Y68">
            <v>40721</v>
          </cell>
          <cell r="Z68">
            <v>37846</v>
          </cell>
          <cell r="AA68">
            <v>45957</v>
          </cell>
          <cell r="AB68">
            <v>94376</v>
          </cell>
          <cell r="AC68">
            <v>47302</v>
          </cell>
          <cell r="AD68">
            <v>24429</v>
          </cell>
          <cell r="AE68">
            <v>101055</v>
          </cell>
          <cell r="AF68">
            <v>114401</v>
          </cell>
          <cell r="AG68">
            <v>100228</v>
          </cell>
          <cell r="AH68">
            <v>102026</v>
          </cell>
          <cell r="AI68">
            <v>231997</v>
          </cell>
          <cell r="AJ68">
            <v>518639</v>
          </cell>
          <cell r="AK68">
            <v>75551</v>
          </cell>
          <cell r="AL68">
            <v>708033</v>
          </cell>
          <cell r="AM68">
            <v>114959</v>
          </cell>
          <cell r="AN68">
            <v>338293</v>
          </cell>
          <cell r="AO68">
            <v>82318</v>
          </cell>
          <cell r="AP68">
            <v>271914</v>
          </cell>
          <cell r="AQ68">
            <v>156683</v>
          </cell>
          <cell r="AR68">
            <v>946464</v>
          </cell>
          <cell r="AS68">
            <v>667310</v>
          </cell>
          <cell r="AT68">
            <v>101770</v>
          </cell>
          <cell r="AU68">
            <v>1601859</v>
          </cell>
          <cell r="AV68">
            <v>92721</v>
          </cell>
          <cell r="AW68">
            <v>156748</v>
          </cell>
          <cell r="AX68">
            <v>1787882</v>
          </cell>
          <cell r="AY68" t="str">
            <v>11x.3  Vklady s výpovednou lehotou  v CM</v>
          </cell>
          <cell r="AZ68">
            <v>0</v>
          </cell>
          <cell r="BA68">
            <v>0</v>
          </cell>
        </row>
        <row r="69">
          <cell r="A69">
            <v>69</v>
          </cell>
          <cell r="B69" t="str">
            <v>11x.1  Vklady splatné na požiadanie
           v ostatných cudzích menách</v>
          </cell>
          <cell r="C69">
            <v>139785</v>
          </cell>
          <cell r="D69">
            <v>95617</v>
          </cell>
          <cell r="E69">
            <v>38258</v>
          </cell>
          <cell r="F69">
            <v>30350</v>
          </cell>
          <cell r="G69">
            <v>188018</v>
          </cell>
          <cell r="H69">
            <v>173711</v>
          </cell>
          <cell r="I69">
            <v>34662</v>
          </cell>
          <cell r="J69">
            <v>119966</v>
          </cell>
          <cell r="K69">
            <v>88415</v>
          </cell>
          <cell r="L69">
            <v>33858</v>
          </cell>
          <cell r="M69">
            <v>42573</v>
          </cell>
          <cell r="N69">
            <v>44548</v>
          </cell>
          <cell r="O69">
            <v>23129</v>
          </cell>
          <cell r="P69">
            <v>41936</v>
          </cell>
          <cell r="Q69">
            <v>12209</v>
          </cell>
          <cell r="R69">
            <v>25699</v>
          </cell>
          <cell r="S69">
            <v>15947</v>
          </cell>
          <cell r="T69">
            <v>21994</v>
          </cell>
          <cell r="U69">
            <v>21792</v>
          </cell>
          <cell r="V69">
            <v>32230</v>
          </cell>
          <cell r="W69">
            <v>14251</v>
          </cell>
          <cell r="X69">
            <v>14252</v>
          </cell>
          <cell r="Y69">
            <v>40721</v>
          </cell>
          <cell r="Z69">
            <v>30151</v>
          </cell>
          <cell r="AA69">
            <v>45957</v>
          </cell>
          <cell r="AB69">
            <v>16707</v>
          </cell>
          <cell r="AC69">
            <v>23332</v>
          </cell>
          <cell r="AD69">
            <v>21790</v>
          </cell>
          <cell r="AE69">
            <v>60134</v>
          </cell>
          <cell r="AF69">
            <v>58804</v>
          </cell>
          <cell r="AG69">
            <v>38333</v>
          </cell>
          <cell r="AH69">
            <v>41837</v>
          </cell>
          <cell r="AI69">
            <v>203182</v>
          </cell>
          <cell r="AJ69">
            <v>492453</v>
          </cell>
          <cell r="AK69">
            <v>31809</v>
          </cell>
          <cell r="AL69">
            <v>692880</v>
          </cell>
          <cell r="AM69">
            <v>49983</v>
          </cell>
          <cell r="AN69">
            <v>334541</v>
          </cell>
          <cell r="AO69">
            <v>76674</v>
          </cell>
          <cell r="AP69">
            <v>223576</v>
          </cell>
          <cell r="AQ69">
            <v>131497</v>
          </cell>
          <cell r="AR69">
            <v>269211</v>
          </cell>
          <cell r="AS69">
            <v>106051</v>
          </cell>
          <cell r="AT69">
            <v>96946</v>
          </cell>
          <cell r="AU69">
            <v>263371</v>
          </cell>
          <cell r="AV69">
            <v>74375</v>
          </cell>
          <cell r="AW69">
            <v>131576</v>
          </cell>
          <cell r="AX69">
            <v>57283</v>
          </cell>
          <cell r="AY69" t="str">
            <v xml:space="preserve">          v tom:  do 3 mesiacov vrátane</v>
          </cell>
          <cell r="AZ69">
            <v>0</v>
          </cell>
          <cell r="BA69">
            <v>0</v>
          </cell>
        </row>
        <row r="70">
          <cell r="A70">
            <v>70</v>
          </cell>
          <cell r="B70" t="str">
            <v>11x.2  S dohodnutou splatnosťou
           v ostatných cudzích menách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1921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32243</v>
          </cell>
          <cell r="M70">
            <v>32114</v>
          </cell>
          <cell r="N70">
            <v>32045</v>
          </cell>
          <cell r="O70">
            <v>31153</v>
          </cell>
          <cell r="P70">
            <v>31778</v>
          </cell>
          <cell r="Q70">
            <v>10645</v>
          </cell>
          <cell r="R70">
            <v>1596</v>
          </cell>
          <cell r="S70">
            <v>0</v>
          </cell>
          <cell r="T70">
            <v>0</v>
          </cell>
          <cell r="U70">
            <v>39072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7695</v>
          </cell>
          <cell r="AA70">
            <v>0</v>
          </cell>
          <cell r="AB70">
            <v>77669</v>
          </cell>
          <cell r="AC70">
            <v>23970</v>
          </cell>
          <cell r="AD70">
            <v>2639</v>
          </cell>
          <cell r="AE70">
            <v>40921</v>
          </cell>
          <cell r="AF70">
            <v>55597</v>
          </cell>
          <cell r="AG70">
            <v>61895</v>
          </cell>
          <cell r="AH70">
            <v>60189</v>
          </cell>
          <cell r="AI70">
            <v>28815</v>
          </cell>
          <cell r="AJ70">
            <v>26186</v>
          </cell>
          <cell r="AK70">
            <v>43742</v>
          </cell>
          <cell r="AL70">
            <v>15153</v>
          </cell>
          <cell r="AM70">
            <v>64976</v>
          </cell>
          <cell r="AN70">
            <v>3752</v>
          </cell>
          <cell r="AO70">
            <v>5644</v>
          </cell>
          <cell r="AP70">
            <v>48338</v>
          </cell>
          <cell r="AQ70">
            <v>25186</v>
          </cell>
          <cell r="AR70">
            <v>677253</v>
          </cell>
          <cell r="AS70">
            <v>561259</v>
          </cell>
          <cell r="AT70">
            <v>4824</v>
          </cell>
          <cell r="AU70">
            <v>1338488</v>
          </cell>
          <cell r="AV70">
            <v>18346</v>
          </cell>
          <cell r="AW70">
            <v>25172</v>
          </cell>
          <cell r="AX70">
            <v>1730599</v>
          </cell>
          <cell r="AY70" t="str">
            <v xml:space="preserve">                       nad 3 mesiace</v>
          </cell>
          <cell r="AZ70">
            <v>0</v>
          </cell>
          <cell r="BA70">
            <v>0</v>
          </cell>
        </row>
        <row r="71">
          <cell r="A71">
            <v>71</v>
          </cell>
          <cell r="B71" t="str">
            <v xml:space="preserve">         v tom: do 1 roka vrátane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1921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32243</v>
          </cell>
          <cell r="M71">
            <v>32114</v>
          </cell>
          <cell r="N71">
            <v>32045</v>
          </cell>
          <cell r="O71">
            <v>31153</v>
          </cell>
          <cell r="P71">
            <v>31778</v>
          </cell>
          <cell r="Q71">
            <v>10645</v>
          </cell>
          <cell r="R71">
            <v>1596</v>
          </cell>
          <cell r="S71">
            <v>0</v>
          </cell>
          <cell r="T71">
            <v>0</v>
          </cell>
          <cell r="U71">
            <v>39072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7695</v>
          </cell>
          <cell r="AA71">
            <v>0</v>
          </cell>
          <cell r="AB71">
            <v>77669</v>
          </cell>
          <cell r="AC71">
            <v>23970</v>
          </cell>
          <cell r="AD71">
            <v>2639</v>
          </cell>
          <cell r="AE71">
            <v>40921</v>
          </cell>
          <cell r="AF71">
            <v>55597</v>
          </cell>
          <cell r="AG71">
            <v>61895</v>
          </cell>
          <cell r="AH71">
            <v>60189</v>
          </cell>
          <cell r="AI71">
            <v>28815</v>
          </cell>
          <cell r="AJ71">
            <v>26186</v>
          </cell>
          <cell r="AK71">
            <v>43742</v>
          </cell>
          <cell r="AL71">
            <v>15153</v>
          </cell>
          <cell r="AM71">
            <v>64976</v>
          </cell>
          <cell r="AN71">
            <v>3752</v>
          </cell>
          <cell r="AO71">
            <v>5644</v>
          </cell>
          <cell r="AP71">
            <v>48338</v>
          </cell>
          <cell r="AQ71">
            <v>25186</v>
          </cell>
          <cell r="AR71">
            <v>677253</v>
          </cell>
          <cell r="AS71">
            <v>561259</v>
          </cell>
          <cell r="AT71">
            <v>4824</v>
          </cell>
          <cell r="AU71">
            <v>1338488</v>
          </cell>
          <cell r="AV71">
            <v>18346</v>
          </cell>
          <cell r="AW71">
            <v>25172</v>
          </cell>
          <cell r="AX71">
            <v>1730599</v>
          </cell>
          <cell r="AY71" t="str">
            <v>11x.4  Repo obchody v CM</v>
          </cell>
          <cell r="AZ71">
            <v>0</v>
          </cell>
          <cell r="BA71">
            <v>0</v>
          </cell>
        </row>
        <row r="72">
          <cell r="A72">
            <v>72</v>
          </cell>
          <cell r="B72" t="str">
            <v xml:space="preserve">                     od 1 do 2 rokov vrátane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A73">
            <v>73</v>
          </cell>
          <cell r="B73" t="str">
            <v xml:space="preserve">                     nad 2 roky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A74">
            <v>74</v>
          </cell>
          <cell r="B74" t="str">
            <v>11x.3  S výpovednou lehotou
          v ostatných cudzích menách</v>
          </cell>
          <cell r="C74">
            <v>6</v>
          </cell>
          <cell r="D74">
            <v>6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A75">
            <v>75</v>
          </cell>
          <cell r="B75" t="str">
            <v xml:space="preserve">          v tom:  do 3 mesiacov vrátane</v>
          </cell>
          <cell r="C75">
            <v>6</v>
          </cell>
          <cell r="D75">
            <v>6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</row>
        <row r="76">
          <cell r="A76">
            <v>76</v>
          </cell>
          <cell r="B76" t="str">
            <v xml:space="preserve">                       nad 3 mesiace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A77">
            <v>77</v>
          </cell>
          <cell r="B77" t="str">
            <v>11x.4  Repo obchody
           v ostatných cudzích menách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A78">
            <v>78</v>
          </cell>
        </row>
        <row r="79">
          <cell r="A79">
            <v>79</v>
          </cell>
          <cell r="C79">
            <v>30.126000000000001</v>
          </cell>
        </row>
        <row r="80">
          <cell r="A80">
            <v>80</v>
          </cell>
        </row>
        <row r="81">
          <cell r="A81">
            <v>81</v>
          </cell>
          <cell r="B81" t="str">
            <v>Vklady celkom</v>
          </cell>
          <cell r="C81">
            <v>7127347.2083914224</v>
          </cell>
          <cell r="D81">
            <v>7309223.0299409144</v>
          </cell>
          <cell r="E81">
            <v>7312901.613224457</v>
          </cell>
          <cell r="F81">
            <v>7534345.3163380465</v>
          </cell>
          <cell r="G81">
            <v>7210140.6758281877</v>
          </cell>
          <cell r="H81">
            <v>7214350.5941711478</v>
          </cell>
          <cell r="I81">
            <v>7301578.6363938125</v>
          </cell>
          <cell r="J81">
            <v>7422624.4440018581</v>
          </cell>
          <cell r="K81">
            <v>7582666.3347274773</v>
          </cell>
          <cell r="L81">
            <v>7885293.0691097388</v>
          </cell>
          <cell r="M81">
            <v>7968873.5975569272</v>
          </cell>
          <cell r="N81">
            <v>8798562.902476266</v>
          </cell>
          <cell r="O81">
            <v>8335321.7486556461</v>
          </cell>
          <cell r="P81">
            <v>8457067.0849100444</v>
          </cell>
          <cell r="Q81">
            <v>8477554.9691296555</v>
          </cell>
          <cell r="R81">
            <v>8373964.7480581552</v>
          </cell>
          <cell r="S81">
            <v>8112881.6304852944</v>
          </cell>
          <cell r="T81">
            <v>8023062.4709553206</v>
          </cell>
          <cell r="U81">
            <v>8245108.9756356636</v>
          </cell>
          <cell r="V81">
            <v>8622314.246829981</v>
          </cell>
          <cell r="W81">
            <v>8426281.8827590775</v>
          </cell>
          <cell r="X81">
            <v>8966144.625904534</v>
          </cell>
          <cell r="Y81">
            <v>9362131.447918741</v>
          </cell>
          <cell r="Z81">
            <v>9932843.3247029148</v>
          </cell>
          <cell r="AA81">
            <v>9619422.4258115906</v>
          </cell>
          <cell r="AB81">
            <v>9864505.4769966137</v>
          </cell>
          <cell r="AC81">
            <v>10060542.919737104</v>
          </cell>
          <cell r="AD81">
            <v>10043963.287525725</v>
          </cell>
          <cell r="AE81">
            <v>10229797.317931354</v>
          </cell>
          <cell r="AF81">
            <v>10373418.409347408</v>
          </cell>
          <cell r="AG81">
            <v>9753815.2094536275</v>
          </cell>
          <cell r="AH81">
            <v>10204162.650202483</v>
          </cell>
          <cell r="AI81">
            <v>10330340.237668458</v>
          </cell>
          <cell r="AJ81">
            <v>10418312.985461064</v>
          </cell>
          <cell r="AK81">
            <v>10011252.539334793</v>
          </cell>
          <cell r="AL81">
            <v>11021657.671114651</v>
          </cell>
          <cell r="AM81">
            <v>10351971.187678417</v>
          </cell>
          <cell r="AN81">
            <v>10488827.192458341</v>
          </cell>
          <cell r="AO81">
            <v>10118996.979353381</v>
          </cell>
          <cell r="AP81">
            <v>10009396.80010622</v>
          </cell>
          <cell r="AQ81">
            <v>10434143.928832237</v>
          </cell>
          <cell r="AR81">
            <v>9718257.9499435704</v>
          </cell>
          <cell r="AS81">
            <v>9851792.6707827114</v>
          </cell>
          <cell r="AT81">
            <v>10019452.300338577</v>
          </cell>
          <cell r="AU81">
            <v>10011876.053906923</v>
          </cell>
          <cell r="AV81">
            <v>9392980.1832304318</v>
          </cell>
          <cell r="AW81">
            <v>9649253.3027949277</v>
          </cell>
          <cell r="AX81">
            <v>10770680.906857863</v>
          </cell>
          <cell r="AZ81">
            <v>8998583</v>
          </cell>
          <cell r="BA81">
            <v>8934780</v>
          </cell>
        </row>
        <row r="82">
          <cell r="A82">
            <v>82</v>
          </cell>
          <cell r="B82" t="str">
            <v>Vklady celkom EUR</v>
          </cell>
          <cell r="C82">
            <v>6750456.6487419503</v>
          </cell>
          <cell r="D82">
            <v>6942541.5587864304</v>
          </cell>
          <cell r="E82">
            <v>7003161.5216092411</v>
          </cell>
          <cell r="F82">
            <v>7174784.5050786696</v>
          </cell>
          <cell r="G82">
            <v>6920020.3478722693</v>
          </cell>
          <cell r="H82">
            <v>6836277.9990705699</v>
          </cell>
          <cell r="I82">
            <v>6908596.0300073028</v>
          </cell>
          <cell r="J82">
            <v>6989895.5055433838</v>
          </cell>
          <cell r="K82">
            <v>7171282.9449644824</v>
          </cell>
          <cell r="L82">
            <v>7579135.8295160327</v>
          </cell>
          <cell r="M82">
            <v>7610599.2498174328</v>
          </cell>
          <cell r="N82">
            <v>8300326.2298346935</v>
          </cell>
          <cell r="O82">
            <v>7871206.0014605317</v>
          </cell>
          <cell r="P82">
            <v>7994581.4910708359</v>
          </cell>
          <cell r="Q82">
            <v>7976346.8100643959</v>
          </cell>
          <cell r="R82">
            <v>7904351.5236008763</v>
          </cell>
          <cell r="S82">
            <v>7720351.8555400651</v>
          </cell>
          <cell r="T82">
            <v>7663190.4999004183</v>
          </cell>
          <cell r="U82">
            <v>7863965.5779061271</v>
          </cell>
          <cell r="V82">
            <v>8226653.5882626297</v>
          </cell>
          <cell r="W82">
            <v>8043444.4997676425</v>
          </cell>
          <cell r="X82">
            <v>8553579.7981809732</v>
          </cell>
          <cell r="Y82">
            <v>8934738.3323375154</v>
          </cell>
          <cell r="Z82">
            <v>9528647.3809997998</v>
          </cell>
          <cell r="AA82">
            <v>9198619.0333930813</v>
          </cell>
          <cell r="AB82">
            <v>9425189.2053375822</v>
          </cell>
          <cell r="AC82">
            <v>9656584.6444931291</v>
          </cell>
          <cell r="AD82">
            <v>9656924.0855075344</v>
          </cell>
          <cell r="AE82">
            <v>9879910.476000797</v>
          </cell>
          <cell r="AF82">
            <v>9981552.5459735766</v>
          </cell>
          <cell r="AG82">
            <v>9340027.98247361</v>
          </cell>
          <cell r="AH82">
            <v>9763518.9205337577</v>
          </cell>
          <cell r="AI82">
            <v>9861448.1510987189</v>
          </cell>
          <cell r="AJ82">
            <v>9984748.7884219605</v>
          </cell>
          <cell r="AK82">
            <v>9587270.8623780124</v>
          </cell>
          <cell r="AL82">
            <v>10561020.015933082</v>
          </cell>
          <cell r="AM82">
            <v>9895249.3859125003</v>
          </cell>
          <cell r="AN82">
            <v>10081464.748058155</v>
          </cell>
          <cell r="AO82">
            <v>9718467.9678682853</v>
          </cell>
          <cell r="AP82">
            <v>9624658.7665139735</v>
          </cell>
          <cell r="AQ82">
            <v>10105770.995153688</v>
          </cell>
          <cell r="AR82">
            <v>9383182.9648808334</v>
          </cell>
          <cell r="AS82">
            <v>9509640.2443072423</v>
          </cell>
          <cell r="AT82">
            <v>9639615.315674169</v>
          </cell>
          <cell r="AU82">
            <v>9574630.0869680662</v>
          </cell>
          <cell r="AV82">
            <v>9014460.7315939721</v>
          </cell>
          <cell r="AW82">
            <v>9220105.7226316128</v>
          </cell>
          <cell r="AX82">
            <v>10350801.799110403</v>
          </cell>
          <cell r="AZ82">
            <v>8579436</v>
          </cell>
          <cell r="BA82">
            <v>8559633</v>
          </cell>
        </row>
        <row r="83">
          <cell r="A83">
            <v>83</v>
          </cell>
          <cell r="B83" t="str">
            <v>vklady celkom CM</v>
          </cell>
          <cell r="C83">
            <v>376890.55964947218</v>
          </cell>
          <cell r="D83">
            <v>366681.47115448449</v>
          </cell>
          <cell r="E83">
            <v>309740.09161521611</v>
          </cell>
          <cell r="F83">
            <v>359560.81125937728</v>
          </cell>
          <cell r="G83">
            <v>290120.32795591844</v>
          </cell>
          <cell r="H83">
            <v>378072.59510057757</v>
          </cell>
          <cell r="I83">
            <v>392982.60638650996</v>
          </cell>
          <cell r="J83">
            <v>432728.93845847441</v>
          </cell>
          <cell r="K83">
            <v>411383.38976299542</v>
          </cell>
          <cell r="L83">
            <v>306157.23959370644</v>
          </cell>
          <cell r="M83">
            <v>358274.34773949411</v>
          </cell>
          <cell r="N83">
            <v>498236.67264157202</v>
          </cell>
          <cell r="O83">
            <v>464115.74719511386</v>
          </cell>
          <cell r="P83">
            <v>462485.59383920865</v>
          </cell>
          <cell r="Q83">
            <v>501208.15906525921</v>
          </cell>
          <cell r="R83">
            <v>469613.22445727943</v>
          </cell>
          <cell r="S83">
            <v>392529.77494522999</v>
          </cell>
          <cell r="T83">
            <v>359871.97105490271</v>
          </cell>
          <cell r="U83">
            <v>381143.39772953594</v>
          </cell>
          <cell r="V83">
            <v>395660.65856735047</v>
          </cell>
          <cell r="W83">
            <v>382837.38299143594</v>
          </cell>
          <cell r="X83">
            <v>412564.82772356103</v>
          </cell>
          <cell r="Y83">
            <v>427393.11558122549</v>
          </cell>
          <cell r="Z83">
            <v>404195.94370311359</v>
          </cell>
          <cell r="AA83">
            <v>420803.39241850888</v>
          </cell>
          <cell r="AB83">
            <v>439316.27165903203</v>
          </cell>
          <cell r="AC83">
            <v>403958.27524397528</v>
          </cell>
          <cell r="AD83">
            <v>387039.20201819023</v>
          </cell>
          <cell r="AE83">
            <v>349886.84193055832</v>
          </cell>
          <cell r="AF83">
            <v>391865.86337382992</v>
          </cell>
          <cell r="AG83">
            <v>413787.22698001727</v>
          </cell>
          <cell r="AH83">
            <v>440643.7296687247</v>
          </cell>
          <cell r="AI83">
            <v>468892.08656974038</v>
          </cell>
          <cell r="AJ83">
            <v>433564.19703910244</v>
          </cell>
          <cell r="AK83">
            <v>423981.67695678148</v>
          </cell>
          <cell r="AL83">
            <v>460637.65518157074</v>
          </cell>
          <cell r="AM83">
            <v>456721.80176591646</v>
          </cell>
          <cell r="AN83">
            <v>407362.44440018589</v>
          </cell>
          <cell r="AO83">
            <v>400529.01148509589</v>
          </cell>
          <cell r="AP83">
            <v>384738.03359224589</v>
          </cell>
          <cell r="AQ83">
            <v>328372.93367855006</v>
          </cell>
          <cell r="AR83">
            <v>335074.98506273649</v>
          </cell>
          <cell r="AS83">
            <v>342152.42647546966</v>
          </cell>
          <cell r="AT83">
            <v>379836.98466440948</v>
          </cell>
          <cell r="AU83">
            <v>437245.96693885676</v>
          </cell>
          <cell r="AV83">
            <v>378519.4516364602</v>
          </cell>
          <cell r="AW83">
            <v>429147.58016331407</v>
          </cell>
          <cell r="AX83">
            <v>419879.10774746066</v>
          </cell>
          <cell r="AZ83">
            <v>419147</v>
          </cell>
          <cell r="BA83">
            <v>375147</v>
          </cell>
        </row>
        <row r="84">
          <cell r="A84">
            <v>84</v>
          </cell>
          <cell r="B84" t="str">
            <v>vklady splatné na požiadanie celkom</v>
          </cell>
          <cell r="C84">
            <v>4155536.4137290046</v>
          </cell>
          <cell r="D84">
            <v>4818358.0959968129</v>
          </cell>
          <cell r="E84">
            <v>4422024.5966938855</v>
          </cell>
          <cell r="F84">
            <v>4072690.3671247424</v>
          </cell>
          <cell r="G84">
            <v>4426889.9621589324</v>
          </cell>
          <cell r="H84">
            <v>4522025.9576445594</v>
          </cell>
          <cell r="I84">
            <v>4213887.2734515034</v>
          </cell>
          <cell r="J84">
            <v>4434329.6156144189</v>
          </cell>
          <cell r="K84">
            <v>4601553.8737303326</v>
          </cell>
          <cell r="L84">
            <v>4651626.8339640172</v>
          </cell>
          <cell r="M84">
            <v>5095599.5153687838</v>
          </cell>
          <cell r="N84">
            <v>5373644.4267410208</v>
          </cell>
          <cell r="O84">
            <v>5154233.1872800905</v>
          </cell>
          <cell r="P84">
            <v>5243353.48204209</v>
          </cell>
          <cell r="Q84">
            <v>5036493.6931554135</v>
          </cell>
          <cell r="R84">
            <v>4545960.6984000532</v>
          </cell>
          <cell r="S84">
            <v>5108657.9034720836</v>
          </cell>
          <cell r="T84">
            <v>5220079.565823541</v>
          </cell>
          <cell r="U84">
            <v>5272498.4730797317</v>
          </cell>
          <cell r="V84">
            <v>5027739.0294098118</v>
          </cell>
          <cell r="W84">
            <v>5056461.295890593</v>
          </cell>
          <cell r="X84">
            <v>5176208.1922591776</v>
          </cell>
          <cell r="Y84">
            <v>5739887.2734515034</v>
          </cell>
          <cell r="Z84">
            <v>6056662.0527119432</v>
          </cell>
          <cell r="AA84">
            <v>5658376.6513974639</v>
          </cell>
          <cell r="AB84">
            <v>5818787.8576644752</v>
          </cell>
          <cell r="AC84">
            <v>5857498.2075283807</v>
          </cell>
          <cell r="AD84">
            <v>5393070.3047201755</v>
          </cell>
          <cell r="AE84">
            <v>5805478.7890858389</v>
          </cell>
          <cell r="AF84">
            <v>5972979.1542189466</v>
          </cell>
          <cell r="AG84">
            <v>5903528.2480249619</v>
          </cell>
          <cell r="AH84">
            <v>5916733.1540861707</v>
          </cell>
          <cell r="AI84">
            <v>5873435.2718581958</v>
          </cell>
          <cell r="AJ84">
            <v>5596528.1816371242</v>
          </cell>
          <cell r="AK84">
            <v>6064316.7031799769</v>
          </cell>
          <cell r="AL84">
            <v>7041187.8775808271</v>
          </cell>
          <cell r="AM84">
            <v>6265443.9686649404</v>
          </cell>
          <cell r="AN84">
            <v>6305046.6374560175</v>
          </cell>
          <cell r="AO84">
            <v>6210347.307973179</v>
          </cell>
          <cell r="AP84">
            <v>5554194.0184558183</v>
          </cell>
          <cell r="AQ84">
            <v>6134796.0897563566</v>
          </cell>
          <cell r="AR84">
            <v>6058597.7228971655</v>
          </cell>
          <cell r="AS84">
            <v>5788342.3620792665</v>
          </cell>
          <cell r="AT84">
            <v>5490327.1924583418</v>
          </cell>
          <cell r="AU84">
            <v>5955714.3663280886</v>
          </cell>
          <cell r="AV84">
            <v>5772415.322312952</v>
          </cell>
          <cell r="AW84">
            <v>6165376.2530704373</v>
          </cell>
          <cell r="AX84">
            <v>7060053.3758215494</v>
          </cell>
          <cell r="AZ84">
            <v>6146308</v>
          </cell>
          <cell r="BA84">
            <v>5844486</v>
          </cell>
        </row>
        <row r="85">
          <cell r="A85">
            <v>85</v>
          </cell>
          <cell r="B85" t="str">
            <v>vklady splatné na požiadanie EUR</v>
          </cell>
          <cell r="C85">
            <v>3876805.3508597221</v>
          </cell>
          <cell r="D85">
            <v>4616023.136161455</v>
          </cell>
          <cell r="E85">
            <v>4196156.0446126265</v>
          </cell>
          <cell r="F85">
            <v>3801983.071101374</v>
          </cell>
          <cell r="G85">
            <v>4210006.0744871534</v>
          </cell>
          <cell r="H85">
            <v>4267316.4376286259</v>
          </cell>
          <cell r="I85">
            <v>4004457.2130385712</v>
          </cell>
          <cell r="J85">
            <v>4147467.5695412597</v>
          </cell>
          <cell r="K85">
            <v>4271551.7493195245</v>
          </cell>
          <cell r="L85">
            <v>4424726.1833632076</v>
          </cell>
          <cell r="M85">
            <v>4830114.9837349793</v>
          </cell>
          <cell r="N85">
            <v>5142775.1443935465</v>
          </cell>
          <cell r="O85">
            <v>4913076.5783708422</v>
          </cell>
          <cell r="P85">
            <v>4997142.3355241315</v>
          </cell>
          <cell r="Q85">
            <v>4755236.4402841395</v>
          </cell>
          <cell r="R85">
            <v>4294212.8062139014</v>
          </cell>
          <cell r="S85">
            <v>4803212.0427537672</v>
          </cell>
          <cell r="T85">
            <v>4958454.026422359</v>
          </cell>
          <cell r="U85">
            <v>4998360.1540197833</v>
          </cell>
          <cell r="V85">
            <v>4766433.1142534688</v>
          </cell>
          <cell r="W85">
            <v>4797695.1138551412</v>
          </cell>
          <cell r="X85">
            <v>4877277.3683861112</v>
          </cell>
          <cell r="Y85">
            <v>5418727.0795990173</v>
          </cell>
          <cell r="Z85">
            <v>5758904.3351258049</v>
          </cell>
          <cell r="AA85">
            <v>5331097.3245701389</v>
          </cell>
          <cell r="AB85">
            <v>5489550.1228174996</v>
          </cell>
          <cell r="AC85">
            <v>5549282.0155347539</v>
          </cell>
          <cell r="AD85">
            <v>5140914.0609440347</v>
          </cell>
          <cell r="AE85">
            <v>5542690.4999004183</v>
          </cell>
          <cell r="AF85">
            <v>5676616.411073491</v>
          </cell>
          <cell r="AG85">
            <v>5586665.9695943696</v>
          </cell>
          <cell r="AH85">
            <v>5562630.9500099579</v>
          </cell>
          <cell r="AI85">
            <v>5550810.1971718781</v>
          </cell>
          <cell r="AJ85">
            <v>5295470.2582486887</v>
          </cell>
          <cell r="AK85">
            <v>5747106.5192856668</v>
          </cell>
          <cell r="AL85">
            <v>6710098.121224191</v>
          </cell>
          <cell r="AM85">
            <v>5929498.5726614883</v>
          </cell>
          <cell r="AN85">
            <v>6021471.7519750381</v>
          </cell>
          <cell r="AO85">
            <v>5933055.1682931688</v>
          </cell>
          <cell r="AP85">
            <v>5287655.4139281679</v>
          </cell>
          <cell r="AQ85">
            <v>5870108.0462059351</v>
          </cell>
          <cell r="AR85">
            <v>5811736.838611166</v>
          </cell>
          <cell r="AS85">
            <v>5529599.8805018915</v>
          </cell>
          <cell r="AT85">
            <v>5214539.1356303524</v>
          </cell>
          <cell r="AU85">
            <v>5653197.1718781115</v>
          </cell>
          <cell r="AV85">
            <v>5476795.1935205469</v>
          </cell>
          <cell r="AW85">
            <v>5809199.4954524329</v>
          </cell>
          <cell r="AX85">
            <v>6771641.8376153484</v>
          </cell>
          <cell r="AZ85">
            <v>5838380</v>
          </cell>
          <cell r="BA85">
            <v>5569212</v>
          </cell>
        </row>
        <row r="86">
          <cell r="A86">
            <v>86</v>
          </cell>
          <cell r="B86" t="str">
            <v>vklady splatné na požiadanie CM</v>
          </cell>
          <cell r="C86">
            <v>278731.06286928232</v>
          </cell>
          <cell r="D86">
            <v>202334.95983535817</v>
          </cell>
          <cell r="E86">
            <v>225868.55208125871</v>
          </cell>
          <cell r="F86">
            <v>270707.29602336849</v>
          </cell>
          <cell r="G86">
            <v>216883.88767177853</v>
          </cell>
          <cell r="H86">
            <v>254709.52001593309</v>
          </cell>
          <cell r="I86">
            <v>209430.06041293233</v>
          </cell>
          <cell r="J86">
            <v>286862.04607315938</v>
          </cell>
          <cell r="K86">
            <v>330002.12441080791</v>
          </cell>
          <cell r="L86">
            <v>226900.65060080992</v>
          </cell>
          <cell r="M86">
            <v>265484.53163380467</v>
          </cell>
          <cell r="N86">
            <v>230869.28234747393</v>
          </cell>
          <cell r="O86">
            <v>241156.60890924782</v>
          </cell>
          <cell r="P86">
            <v>246211.14651795791</v>
          </cell>
          <cell r="Q86">
            <v>281257.25287127396</v>
          </cell>
          <cell r="R86">
            <v>251747.8921861515</v>
          </cell>
          <cell r="S86">
            <v>305445.8607183164</v>
          </cell>
          <cell r="T86">
            <v>261625.53940118168</v>
          </cell>
          <cell r="U86">
            <v>274138.3190599482</v>
          </cell>
          <cell r="V86">
            <v>261305.91515634334</v>
          </cell>
          <cell r="W86">
            <v>258766.18203545109</v>
          </cell>
          <cell r="X86">
            <v>298930.82387306646</v>
          </cell>
          <cell r="Y86">
            <v>321160.19385248621</v>
          </cell>
          <cell r="Z86">
            <v>297757.71758613823</v>
          </cell>
          <cell r="AA86">
            <v>327279.32682732522</v>
          </cell>
          <cell r="AB86">
            <v>329237.734846976</v>
          </cell>
          <cell r="AC86">
            <v>308216.19199362677</v>
          </cell>
          <cell r="AD86">
            <v>252156.24377614021</v>
          </cell>
          <cell r="AE86">
            <v>262788.28918542119</v>
          </cell>
          <cell r="AF86">
            <v>296362.74314545572</v>
          </cell>
          <cell r="AG86">
            <v>316862.27843059151</v>
          </cell>
          <cell r="AH86">
            <v>354102.20407621324</v>
          </cell>
          <cell r="AI86">
            <v>322625.07468631747</v>
          </cell>
          <cell r="AJ86">
            <v>301057.92338843521</v>
          </cell>
          <cell r="AK86">
            <v>317210.18389431055</v>
          </cell>
          <cell r="AL86">
            <v>331089.75635663542</v>
          </cell>
          <cell r="AM86">
            <v>335945.39600345213</v>
          </cell>
          <cell r="AN86">
            <v>283574.88548097986</v>
          </cell>
          <cell r="AO86">
            <v>277292.13968001062</v>
          </cell>
          <cell r="AP86">
            <v>266538.60452765052</v>
          </cell>
          <cell r="AQ86">
            <v>264688.04355042154</v>
          </cell>
          <cell r="AR86">
            <v>246860.88428599879</v>
          </cell>
          <cell r="AS86">
            <v>258742.481577375</v>
          </cell>
          <cell r="AT86">
            <v>275788.05682798912</v>
          </cell>
          <cell r="AU86">
            <v>302517.19444997673</v>
          </cell>
          <cell r="AV86">
            <v>295620.12879240524</v>
          </cell>
          <cell r="AW86">
            <v>356176.75761800434</v>
          </cell>
          <cell r="AX86">
            <v>288411.53820620064</v>
          </cell>
          <cell r="AZ86">
            <v>307928</v>
          </cell>
          <cell r="BA86">
            <v>275274</v>
          </cell>
        </row>
        <row r="87">
          <cell r="A87">
            <v>87</v>
          </cell>
          <cell r="B87" t="str">
            <v>Vklady s dohodnutou splatnosťou celkom</v>
          </cell>
          <cell r="C87">
            <v>2964861.9464914026</v>
          </cell>
          <cell r="D87">
            <v>2483313.1182367387</v>
          </cell>
          <cell r="E87">
            <v>2883540.7621323774</v>
          </cell>
          <cell r="F87">
            <v>3454792.3720374424</v>
          </cell>
          <cell r="G87">
            <v>2776634.6013410343</v>
          </cell>
          <cell r="H87">
            <v>2686069.1429330148</v>
          </cell>
          <cell r="I87">
            <v>3081494.1578702782</v>
          </cell>
          <cell r="J87">
            <v>2981808.5042820154</v>
          </cell>
          <cell r="K87">
            <v>2974601.9053309434</v>
          </cell>
          <cell r="L87">
            <v>3227385.0494589391</v>
          </cell>
          <cell r="M87">
            <v>2868514.8376817368</v>
          </cell>
          <cell r="N87">
            <v>3419991.0376419039</v>
          </cell>
          <cell r="O87">
            <v>3175126.8339640177</v>
          </cell>
          <cell r="P87">
            <v>3207363.9049326163</v>
          </cell>
          <cell r="Q87">
            <v>3435613.4900086303</v>
          </cell>
          <cell r="R87">
            <v>3822296.4880833831</v>
          </cell>
          <cell r="S87">
            <v>2998348.9012812851</v>
          </cell>
          <cell r="T87">
            <v>2796679.3135497575</v>
          </cell>
          <cell r="U87">
            <v>2966232.5234017125</v>
          </cell>
          <cell r="V87">
            <v>3587909.9448980945</v>
          </cell>
          <cell r="W87">
            <v>3363102.1376883755</v>
          </cell>
          <cell r="X87">
            <v>3783307.6744340435</v>
          </cell>
          <cell r="Y87">
            <v>3615593.3412998738</v>
          </cell>
          <cell r="Z87">
            <v>3869874.2946292236</v>
          </cell>
          <cell r="AA87">
            <v>3954130.4852950936</v>
          </cell>
          <cell r="AB87">
            <v>4039012.6800770098</v>
          </cell>
          <cell r="AC87">
            <v>4196693.4541591983</v>
          </cell>
          <cell r="AD87">
            <v>4644820.5868684854</v>
          </cell>
          <cell r="AE87">
            <v>4417837.2170218416</v>
          </cell>
          <cell r="AF87">
            <v>4394126.1036978019</v>
          </cell>
          <cell r="AG87">
            <v>3844331.6404434708</v>
          </cell>
          <cell r="AH87">
            <v>4281150.3684524996</v>
          </cell>
          <cell r="AI87">
            <v>4450547.5336918272</v>
          </cell>
          <cell r="AJ87">
            <v>4815307.6080462057</v>
          </cell>
          <cell r="AK87">
            <v>3940440.9812122416</v>
          </cell>
          <cell r="AL87">
            <v>3974299.5087300004</v>
          </cell>
          <cell r="AM87">
            <v>4079884.817101507</v>
          </cell>
          <cell r="AN87">
            <v>4180425.5128460466</v>
          </cell>
          <cell r="AO87">
            <v>3905297.8822279759</v>
          </cell>
          <cell r="AP87">
            <v>4451894.2441744674</v>
          </cell>
          <cell r="AQ87">
            <v>4295899.6879771622</v>
          </cell>
          <cell r="AR87">
            <v>3655951.4372966872</v>
          </cell>
          <cell r="AS87">
            <v>4059624.9087167229</v>
          </cell>
          <cell r="AT87">
            <v>4525996.9461594634</v>
          </cell>
          <cell r="AU87">
            <v>4053135.2652194118</v>
          </cell>
          <cell r="AV87">
            <v>3617961.7937993756</v>
          </cell>
          <cell r="AW87">
            <v>3481288.9198698797</v>
          </cell>
          <cell r="AX87">
            <v>3707968.5321649071</v>
          </cell>
          <cell r="AZ87">
            <v>2849662</v>
          </cell>
          <cell r="BA87">
            <v>3086959</v>
          </cell>
        </row>
        <row r="88">
          <cell r="A88">
            <v>88</v>
          </cell>
          <cell r="B88" t="str">
            <v>Vklady s dohodnutou splatnosťou  EUR</v>
          </cell>
          <cell r="C88">
            <v>2866702.6488747261</v>
          </cell>
          <cell r="D88">
            <v>2318966.806081126</v>
          </cell>
          <cell r="E88">
            <v>2799669.22259842</v>
          </cell>
          <cell r="F88">
            <v>3365938.856801434</v>
          </cell>
          <cell r="G88">
            <v>2703398.1610568943</v>
          </cell>
          <cell r="H88">
            <v>2562706.0678483699</v>
          </cell>
          <cell r="I88">
            <v>2897941.6118967002</v>
          </cell>
          <cell r="J88">
            <v>2835941.6118967002</v>
          </cell>
          <cell r="K88">
            <v>2893220.6399787557</v>
          </cell>
          <cell r="L88">
            <v>3148128.4604660426</v>
          </cell>
          <cell r="M88">
            <v>2775725.0215760469</v>
          </cell>
          <cell r="N88">
            <v>3152623.6473478056</v>
          </cell>
          <cell r="O88">
            <v>2952167.6956781517</v>
          </cell>
          <cell r="P88">
            <v>2991089.4576113652</v>
          </cell>
          <cell r="Q88">
            <v>3215662.5838146452</v>
          </cell>
          <cell r="R88">
            <v>3604431.1558122551</v>
          </cell>
          <cell r="S88">
            <v>2911264.9870543717</v>
          </cell>
          <cell r="T88">
            <v>2698432.8818960367</v>
          </cell>
          <cell r="U88">
            <v>2859227.4447321249</v>
          </cell>
          <cell r="V88">
            <v>3453555.2014870876</v>
          </cell>
          <cell r="W88">
            <v>3239030.9367323904</v>
          </cell>
          <cell r="X88">
            <v>3669673.670583549</v>
          </cell>
          <cell r="Y88">
            <v>3509360.4195711343</v>
          </cell>
          <cell r="Z88">
            <v>3763436.0685122483</v>
          </cell>
          <cell r="AA88">
            <v>3860606.4197039101</v>
          </cell>
          <cell r="AB88">
            <v>3928934.1432649535</v>
          </cell>
          <cell r="AC88">
            <v>4100951.3709088494</v>
          </cell>
          <cell r="AD88">
            <v>4509937.6286264351</v>
          </cell>
          <cell r="AE88">
            <v>4330738.6642767042</v>
          </cell>
          <cell r="AF88">
            <v>4298622.9834694285</v>
          </cell>
          <cell r="AG88">
            <v>3747406.6918940446</v>
          </cell>
          <cell r="AH88">
            <v>4194608.8428599881</v>
          </cell>
          <cell r="AI88">
            <v>4304280.5218084045</v>
          </cell>
          <cell r="AJ88">
            <v>4682801.3343955381</v>
          </cell>
          <cell r="AK88">
            <v>3833669.488149771</v>
          </cell>
          <cell r="AL88">
            <v>3844751.609905065</v>
          </cell>
          <cell r="AM88">
            <v>3959108.4113390427</v>
          </cell>
          <cell r="AN88">
            <v>4056637.9539268403</v>
          </cell>
          <cell r="AO88">
            <v>3782061.0104228905</v>
          </cell>
          <cell r="AP88">
            <v>4333694.8151098713</v>
          </cell>
          <cell r="AQ88">
            <v>4232214.797849034</v>
          </cell>
          <cell r="AR88">
            <v>3567737.3365199496</v>
          </cell>
          <cell r="AS88">
            <v>3976214.9638186283</v>
          </cell>
          <cell r="AT88">
            <v>4421948.0183230434</v>
          </cell>
          <cell r="AU88">
            <v>3918406.4927305314</v>
          </cell>
          <cell r="AV88">
            <v>3535062.4709553206</v>
          </cell>
          <cell r="AW88">
            <v>3408318.0973245702</v>
          </cell>
          <cell r="AX88">
            <v>3576500.9626236474</v>
          </cell>
          <cell r="AZ88">
            <v>2738443</v>
          </cell>
          <cell r="BA88">
            <v>2987086</v>
          </cell>
        </row>
        <row r="89">
          <cell r="A89">
            <v>89</v>
          </cell>
          <cell r="B89" t="str">
            <v>Vklady s dohodnutou splatnosťou CM</v>
          </cell>
          <cell r="C89">
            <v>98159.297616676617</v>
          </cell>
          <cell r="D89">
            <v>164346.31215561309</v>
          </cell>
          <cell r="E89">
            <v>83871.539533957373</v>
          </cell>
          <cell r="F89">
            <v>88853.515236008767</v>
          </cell>
          <cell r="G89">
            <v>73236.440284139942</v>
          </cell>
          <cell r="H89">
            <v>123363.07508464449</v>
          </cell>
          <cell r="I89">
            <v>183552.54597357762</v>
          </cell>
          <cell r="J89">
            <v>145866.892385315</v>
          </cell>
          <cell r="K89">
            <v>81381.265352187474</v>
          </cell>
          <cell r="L89">
            <v>79256.588992896504</v>
          </cell>
          <cell r="M89">
            <v>92789.816105689431</v>
          </cell>
          <cell r="N89">
            <v>267367.39029409812</v>
          </cell>
          <cell r="O89">
            <v>222959.13828586601</v>
          </cell>
          <cell r="P89">
            <v>216274.44732125074</v>
          </cell>
          <cell r="Q89">
            <v>219950.90619398525</v>
          </cell>
          <cell r="R89">
            <v>217865.33227112793</v>
          </cell>
          <cell r="S89">
            <v>87083.914226913621</v>
          </cell>
          <cell r="T89">
            <v>98246.43165372104</v>
          </cell>
          <cell r="U89">
            <v>107005.07866958773</v>
          </cell>
          <cell r="V89">
            <v>134354.7434110071</v>
          </cell>
          <cell r="W89">
            <v>124071.20095598485</v>
          </cell>
          <cell r="X89">
            <v>113634.00385049458</v>
          </cell>
          <cell r="Y89">
            <v>106232.9217287393</v>
          </cell>
          <cell r="Z89">
            <v>106438.22611697536</v>
          </cell>
          <cell r="AA89">
            <v>93524.065591183695</v>
          </cell>
          <cell r="AB89">
            <v>110078.53681205603</v>
          </cell>
          <cell r="AC89">
            <v>95742.083250348529</v>
          </cell>
          <cell r="AD89">
            <v>134882.95824205005</v>
          </cell>
          <cell r="AE89">
            <v>87098.552745137087</v>
          </cell>
          <cell r="AF89">
            <v>95503.120228374159</v>
          </cell>
          <cell r="AG89">
            <v>96924.948549425739</v>
          </cell>
          <cell r="AH89">
            <v>86541.525592511447</v>
          </cell>
          <cell r="AI89">
            <v>146267.01188342297</v>
          </cell>
          <cell r="AJ89">
            <v>132506.27365066719</v>
          </cell>
          <cell r="AK89">
            <v>106771.49306247095</v>
          </cell>
          <cell r="AL89">
            <v>129547.89882493527</v>
          </cell>
          <cell r="AM89">
            <v>120776.40576246432</v>
          </cell>
          <cell r="AN89">
            <v>123787.558919206</v>
          </cell>
          <cell r="AO89">
            <v>123236.87180508531</v>
          </cell>
          <cell r="AP89">
            <v>118199.42906459536</v>
          </cell>
          <cell r="AQ89">
            <v>63684.890128128522</v>
          </cell>
          <cell r="AR89">
            <v>88214.100776737701</v>
          </cell>
          <cell r="AS89">
            <v>83409.944898094662</v>
          </cell>
          <cell r="AT89">
            <v>104048.92783642036</v>
          </cell>
          <cell r="AU89">
            <v>134728.77248888003</v>
          </cell>
          <cell r="AV89">
            <v>82899.322844054972</v>
          </cell>
          <cell r="AW89">
            <v>72970.822545309697</v>
          </cell>
          <cell r="AX89">
            <v>131467.56954126005</v>
          </cell>
          <cell r="AZ89">
            <v>111219</v>
          </cell>
          <cell r="BA89">
            <v>99873</v>
          </cell>
        </row>
        <row r="90">
          <cell r="A90">
            <v>90</v>
          </cell>
          <cell r="B90" t="str">
            <v>s dohodnutou splatnosťou do 2 rokov</v>
          </cell>
          <cell r="C90">
            <v>2947987.8178317733</v>
          </cell>
          <cell r="D90">
            <v>2466225.7518422622</v>
          </cell>
          <cell r="E90">
            <v>2877201.5202814844</v>
          </cell>
          <cell r="F90">
            <v>3448594.5694748722</v>
          </cell>
          <cell r="G90">
            <v>2770405.4969129656</v>
          </cell>
          <cell r="H90">
            <v>2679953.1633804687</v>
          </cell>
          <cell r="I90">
            <v>3074900.6506008096</v>
          </cell>
          <cell r="J90">
            <v>2974909.546571068</v>
          </cell>
          <cell r="K90">
            <v>2967577.9061275972</v>
          </cell>
          <cell r="L90">
            <v>3219998.2075283807</v>
          </cell>
          <cell r="M90">
            <v>2860582.6860519154</v>
          </cell>
          <cell r="N90">
            <v>3411152.028148443</v>
          </cell>
          <cell r="O90">
            <v>3165340.735577242</v>
          </cell>
          <cell r="P90">
            <v>3197268.3728340967</v>
          </cell>
          <cell r="Q90">
            <v>3422854.9093806013</v>
          </cell>
          <cell r="R90">
            <v>3809522.3395074019</v>
          </cell>
          <cell r="S90">
            <v>2985342.5612427802</v>
          </cell>
          <cell r="T90">
            <v>2784326.5285799638</v>
          </cell>
          <cell r="U90">
            <v>2945420.4673703779</v>
          </cell>
          <cell r="V90">
            <v>3568726.3161388831</v>
          </cell>
          <cell r="W90">
            <v>3343264.8542786962</v>
          </cell>
          <cell r="X90">
            <v>3764609.5731262029</v>
          </cell>
          <cell r="Y90">
            <v>3596275.1775874658</v>
          </cell>
          <cell r="Z90">
            <v>3850238.0335922455</v>
          </cell>
          <cell r="AA90">
            <v>3934365.597822479</v>
          </cell>
          <cell r="AB90">
            <v>4022331.042952931</v>
          </cell>
          <cell r="AC90">
            <v>4180060.1141870809</v>
          </cell>
          <cell r="AD90">
            <v>4633474.2415189538</v>
          </cell>
          <cell r="AE90">
            <v>4406153.8206200618</v>
          </cell>
          <cell r="AF90">
            <v>4381944.7653189935</v>
          </cell>
          <cell r="AG90">
            <v>3831936.6660027881</v>
          </cell>
          <cell r="AH90">
            <v>4268284.1067516431</v>
          </cell>
          <cell r="AI90">
            <v>4437679.4131315146</v>
          </cell>
          <cell r="AJ90">
            <v>4802190.3007369051</v>
          </cell>
          <cell r="AK90">
            <v>3918592.8433910906</v>
          </cell>
          <cell r="AL90">
            <v>3950961.5946358624</v>
          </cell>
          <cell r="AM90">
            <v>4057357.9632211379</v>
          </cell>
          <cell r="AN90">
            <v>4157502.4231560775</v>
          </cell>
          <cell r="AO90">
            <v>3882141.9371971055</v>
          </cell>
          <cell r="AP90">
            <v>4429465.2127730194</v>
          </cell>
          <cell r="AQ90">
            <v>4274104.9259775607</v>
          </cell>
          <cell r="AR90">
            <v>3626228.5401314478</v>
          </cell>
          <cell r="AS90">
            <v>4029496.1826993292</v>
          </cell>
          <cell r="AT90">
            <v>4502782.3474739427</v>
          </cell>
          <cell r="AU90">
            <v>4026548.1643762863</v>
          </cell>
          <cell r="AV90">
            <v>3595048.1643762863</v>
          </cell>
          <cell r="AW90">
            <v>3457923.9195379405</v>
          </cell>
          <cell r="AX90">
            <v>3683785.8660293431</v>
          </cell>
          <cell r="AZ90">
            <v>2816484</v>
          </cell>
          <cell r="BA90">
            <v>3056799</v>
          </cell>
        </row>
        <row r="91">
          <cell r="A91">
            <v>91</v>
          </cell>
          <cell r="B91" t="str">
            <v>s dohodnutou splatnosťou do 2 rokov EUR</v>
          </cell>
          <cell r="C91">
            <v>2849828.5202150964</v>
          </cell>
          <cell r="D91">
            <v>2301879.4396866495</v>
          </cell>
          <cell r="E91">
            <v>2793329.980747527</v>
          </cell>
          <cell r="F91">
            <v>3359741.0542388633</v>
          </cell>
          <cell r="G91">
            <v>2697169.0566288256</v>
          </cell>
          <cell r="H91">
            <v>2556590.0882958239</v>
          </cell>
          <cell r="I91">
            <v>2891348.1046272321</v>
          </cell>
          <cell r="J91">
            <v>2829042.6541857529</v>
          </cell>
          <cell r="K91">
            <v>2886196.64077541</v>
          </cell>
          <cell r="L91">
            <v>3140741.6185354842</v>
          </cell>
          <cell r="M91">
            <v>2767792.8699462255</v>
          </cell>
          <cell r="N91">
            <v>3143784.6378543451</v>
          </cell>
          <cell r="O91">
            <v>2942390.32729204</v>
          </cell>
          <cell r="P91">
            <v>2981002.6555135096</v>
          </cell>
          <cell r="Q91">
            <v>3202912.7331872801</v>
          </cell>
          <cell r="R91">
            <v>3591665.737236938</v>
          </cell>
          <cell r="S91">
            <v>2898258.6470158664</v>
          </cell>
          <cell r="T91">
            <v>2686080.096926243</v>
          </cell>
          <cell r="U91">
            <v>2838424.2846710482</v>
          </cell>
          <cell r="V91">
            <v>3434371.5727278762</v>
          </cell>
          <cell r="W91">
            <v>3219193.6533227111</v>
          </cell>
          <cell r="X91">
            <v>3650975.5692757084</v>
          </cell>
          <cell r="Y91">
            <v>3490203.9434375623</v>
          </cell>
          <cell r="Z91">
            <v>3743799.8074752702</v>
          </cell>
          <cell r="AA91">
            <v>3840841.532231295</v>
          </cell>
          <cell r="AB91">
            <v>3912295.7246232489</v>
          </cell>
          <cell r="AC91">
            <v>4084359.5233353246</v>
          </cell>
          <cell r="AD91">
            <v>4498591.2832769034</v>
          </cell>
          <cell r="AE91">
            <v>4319055.2678749254</v>
          </cell>
          <cell r="AF91">
            <v>4286441.6450906191</v>
          </cell>
          <cell r="AG91">
            <v>3735011.7174533624</v>
          </cell>
          <cell r="AH91">
            <v>4181742.5811591316</v>
          </cell>
          <cell r="AI91">
            <v>4291412.4012480909</v>
          </cell>
          <cell r="AJ91">
            <v>4669684.0270862374</v>
          </cell>
          <cell r="AK91">
            <v>3811821.3503286196</v>
          </cell>
          <cell r="AL91">
            <v>3821413.6958109271</v>
          </cell>
          <cell r="AM91">
            <v>3936581.5574586736</v>
          </cell>
          <cell r="AN91">
            <v>4033714.8642368717</v>
          </cell>
          <cell r="AO91">
            <v>3758905.0653920202</v>
          </cell>
          <cell r="AP91">
            <v>4311265.7837084243</v>
          </cell>
          <cell r="AQ91">
            <v>4210420.0358494325</v>
          </cell>
          <cell r="AR91">
            <v>3538014.4393547103</v>
          </cell>
          <cell r="AS91">
            <v>3946086.2378012347</v>
          </cell>
          <cell r="AT91">
            <v>4398733.4196375227</v>
          </cell>
          <cell r="AU91">
            <v>3891819.3918874059</v>
          </cell>
          <cell r="AV91">
            <v>3512148.8415322313</v>
          </cell>
          <cell r="AW91">
            <v>3384953.096992631</v>
          </cell>
          <cell r="AX91">
            <v>3552318.2964880834</v>
          </cell>
          <cell r="AZ91">
            <v>2705265</v>
          </cell>
          <cell r="BA91">
            <v>2956926</v>
          </cell>
        </row>
        <row r="92">
          <cell r="A92">
            <v>92</v>
          </cell>
          <cell r="B92" t="str">
            <v>s dohodnutou splatnosťou do 2 rokov CM</v>
          </cell>
          <cell r="C92">
            <v>98159.297616676617</v>
          </cell>
          <cell r="D92">
            <v>164346.31215561309</v>
          </cell>
          <cell r="E92">
            <v>83871.539533957373</v>
          </cell>
          <cell r="F92">
            <v>88853.515236008767</v>
          </cell>
          <cell r="G92">
            <v>73236.440284139942</v>
          </cell>
          <cell r="H92">
            <v>123363.07508464449</v>
          </cell>
          <cell r="I92">
            <v>183552.54597357762</v>
          </cell>
          <cell r="J92">
            <v>145866.892385315</v>
          </cell>
          <cell r="K92">
            <v>81381.265352187474</v>
          </cell>
          <cell r="L92">
            <v>79256.588992896504</v>
          </cell>
          <cell r="M92">
            <v>92789.816105689431</v>
          </cell>
          <cell r="N92">
            <v>267367.39029409812</v>
          </cell>
          <cell r="O92">
            <v>222950.40828520214</v>
          </cell>
          <cell r="P92">
            <v>216265.71732058685</v>
          </cell>
          <cell r="Q92">
            <v>219942.17619332139</v>
          </cell>
          <cell r="R92">
            <v>217856.60227046403</v>
          </cell>
          <cell r="S92">
            <v>87083.914226913621</v>
          </cell>
          <cell r="T92">
            <v>98246.43165372104</v>
          </cell>
          <cell r="U92">
            <v>106996.18269932948</v>
          </cell>
          <cell r="V92">
            <v>134354.7434110071</v>
          </cell>
          <cell r="W92">
            <v>124071.20095598485</v>
          </cell>
          <cell r="X92">
            <v>113634.00385049458</v>
          </cell>
          <cell r="Y92">
            <v>106071.23414990373</v>
          </cell>
          <cell r="Z92">
            <v>106438.22611697536</v>
          </cell>
          <cell r="AA92">
            <v>93524.065591183695</v>
          </cell>
          <cell r="AB92">
            <v>110035.31832968199</v>
          </cell>
          <cell r="AC92">
            <v>95700.590851755958</v>
          </cell>
          <cell r="AD92">
            <v>134882.95824205005</v>
          </cell>
          <cell r="AE92">
            <v>87098.552745137087</v>
          </cell>
          <cell r="AF92">
            <v>95503.120228374159</v>
          </cell>
          <cell r="AG92">
            <v>96924.948549425739</v>
          </cell>
          <cell r="AH92">
            <v>86541.525592511447</v>
          </cell>
          <cell r="AI92">
            <v>146267.01188342297</v>
          </cell>
          <cell r="AJ92">
            <v>132506.27365066719</v>
          </cell>
          <cell r="AK92">
            <v>106771.49306247095</v>
          </cell>
          <cell r="AL92">
            <v>129547.89882493527</v>
          </cell>
          <cell r="AM92">
            <v>120776.40576246432</v>
          </cell>
          <cell r="AN92">
            <v>123787.558919206</v>
          </cell>
          <cell r="AO92">
            <v>123236.87180508531</v>
          </cell>
          <cell r="AP92">
            <v>118199.42906459536</v>
          </cell>
          <cell r="AQ92">
            <v>63684.890128128522</v>
          </cell>
          <cell r="AR92">
            <v>88214.100776737701</v>
          </cell>
          <cell r="AS92">
            <v>83409.944898094662</v>
          </cell>
          <cell r="AT92">
            <v>104048.92783642036</v>
          </cell>
          <cell r="AU92">
            <v>134728.77248888003</v>
          </cell>
          <cell r="AV92">
            <v>82899.322844054972</v>
          </cell>
          <cell r="AW92">
            <v>72970.822545309697</v>
          </cell>
          <cell r="AX92">
            <v>131467.56954126005</v>
          </cell>
          <cell r="AZ92">
            <v>111219</v>
          </cell>
          <cell r="BA92">
            <v>99873</v>
          </cell>
        </row>
        <row r="93">
          <cell r="A93">
            <v>93</v>
          </cell>
          <cell r="B93" t="str">
            <v>s dohodnutou splatnosťou nad 2 roky</v>
          </cell>
          <cell r="C93">
            <v>16874.128659629554</v>
          </cell>
          <cell r="D93">
            <v>17087.366394476532</v>
          </cell>
          <cell r="E93">
            <v>6339.2418508929159</v>
          </cell>
          <cell r="F93">
            <v>6197.8025625705368</v>
          </cell>
          <cell r="G93">
            <v>6229.1044280687775</v>
          </cell>
          <cell r="H93">
            <v>6115.9795525459731</v>
          </cell>
          <cell r="I93">
            <v>6593.5072694682331</v>
          </cell>
          <cell r="J93">
            <v>6898.9577109473539</v>
          </cell>
          <cell r="K93">
            <v>7023.9992033459466</v>
          </cell>
          <cell r="L93">
            <v>7386.8419305583211</v>
          </cell>
          <cell r="M93">
            <v>7932.1516298214165</v>
          </cell>
          <cell r="N93">
            <v>8839.0094934607969</v>
          </cell>
          <cell r="O93">
            <v>9786.0983867755422</v>
          </cell>
          <cell r="P93">
            <v>10095.53209851955</v>
          </cell>
          <cell r="Q93">
            <v>12758.580628028945</v>
          </cell>
          <cell r="R93">
            <v>12774.14857598088</v>
          </cell>
          <cell r="S93">
            <v>13006.340038504944</v>
          </cell>
          <cell r="T93">
            <v>12352.784969793533</v>
          </cell>
          <cell r="U93">
            <v>20812.056031335058</v>
          </cell>
          <cell r="V93">
            <v>19183.628759211311</v>
          </cell>
          <cell r="W93">
            <v>19837.283409679345</v>
          </cell>
          <cell r="X93">
            <v>18698.101307840403</v>
          </cell>
          <cell r="Y93">
            <v>19318.163712407884</v>
          </cell>
          <cell r="Z93">
            <v>19636.261036978023</v>
          </cell>
          <cell r="AA93">
            <v>19764.887472615017</v>
          </cell>
          <cell r="AB93">
            <v>16681.637124078869</v>
          </cell>
          <cell r="AC93">
            <v>16633.339972117108</v>
          </cell>
          <cell r="AD93">
            <v>11346.345349531965</v>
          </cell>
          <cell r="AE93">
            <v>11683.396401779193</v>
          </cell>
          <cell r="AF93">
            <v>12181.338378809001</v>
          </cell>
          <cell r="AG93">
            <v>12394.974440682467</v>
          </cell>
          <cell r="AH93">
            <v>12866.261700856403</v>
          </cell>
          <cell r="AI93">
            <v>12868.120560313349</v>
          </cell>
          <cell r="AJ93">
            <v>13117.307309300935</v>
          </cell>
          <cell r="AK93">
            <v>21848.137821151166</v>
          </cell>
          <cell r="AL93">
            <v>23337.914094137952</v>
          </cell>
          <cell r="AM93">
            <v>22526.853880369115</v>
          </cell>
          <cell r="AN93">
            <v>22923.089689968798</v>
          </cell>
          <cell r="AO93">
            <v>23155.945030870345</v>
          </cell>
          <cell r="AP93">
            <v>22429.031401447253</v>
          </cell>
          <cell r="AQ93">
            <v>21794.761999601673</v>
          </cell>
          <cell r="AR93">
            <v>29722.897165239327</v>
          </cell>
          <cell r="AS93">
            <v>30128.726017393612</v>
          </cell>
          <cell r="AT93">
            <v>23214.59868552081</v>
          </cell>
          <cell r="AU93">
            <v>26587.10084312554</v>
          </cell>
          <cell r="AV93">
            <v>22913.629423089689</v>
          </cell>
          <cell r="AW93">
            <v>23365.000331939187</v>
          </cell>
          <cell r="AX93">
            <v>24182.666135563963</v>
          </cell>
          <cell r="AZ93">
            <v>33178</v>
          </cell>
          <cell r="BA93">
            <v>30160</v>
          </cell>
        </row>
        <row r="94">
          <cell r="A94">
            <v>94</v>
          </cell>
          <cell r="B94" t="str">
            <v>s dohodnutou splatnosťou nad 2 roky EUR</v>
          </cell>
          <cell r="C94">
            <v>16874.128659629554</v>
          </cell>
          <cell r="D94">
            <v>17087.366394476532</v>
          </cell>
          <cell r="E94">
            <v>6339.2418508929159</v>
          </cell>
          <cell r="F94">
            <v>6197.8025625705368</v>
          </cell>
          <cell r="G94">
            <v>6229.1044280687775</v>
          </cell>
          <cell r="H94">
            <v>6115.9795525459731</v>
          </cell>
          <cell r="I94">
            <v>6593.5072694682331</v>
          </cell>
          <cell r="J94">
            <v>6898.9577109473539</v>
          </cell>
          <cell r="K94">
            <v>7023.9992033459466</v>
          </cell>
          <cell r="L94">
            <v>7386.8419305583211</v>
          </cell>
          <cell r="M94">
            <v>7932.1516298214165</v>
          </cell>
          <cell r="N94">
            <v>8839.0094934607969</v>
          </cell>
          <cell r="O94">
            <v>9777.3683861116642</v>
          </cell>
          <cell r="P94">
            <v>10086.802097855672</v>
          </cell>
          <cell r="Q94">
            <v>12749.850627365066</v>
          </cell>
          <cell r="R94">
            <v>12765.418575317002</v>
          </cell>
          <cell r="S94">
            <v>13006.340038504944</v>
          </cell>
          <cell r="T94">
            <v>12352.784969793533</v>
          </cell>
          <cell r="U94">
            <v>20803.160061076811</v>
          </cell>
          <cell r="V94">
            <v>19183.628759211311</v>
          </cell>
          <cell r="W94">
            <v>19837.283409679345</v>
          </cell>
          <cell r="X94">
            <v>18698.101307840403</v>
          </cell>
          <cell r="Y94">
            <v>19156.476133572331</v>
          </cell>
          <cell r="Z94">
            <v>19636.261036978023</v>
          </cell>
          <cell r="AA94">
            <v>19764.887472615017</v>
          </cell>
          <cell r="AB94">
            <v>16638.41864170484</v>
          </cell>
          <cell r="AC94">
            <v>16591.84757352453</v>
          </cell>
          <cell r="AD94">
            <v>11346.345349531965</v>
          </cell>
          <cell r="AE94">
            <v>11683.396401779193</v>
          </cell>
          <cell r="AF94">
            <v>12181.338378809001</v>
          </cell>
          <cell r="AG94">
            <v>12394.974440682467</v>
          </cell>
          <cell r="AH94">
            <v>12866.261700856403</v>
          </cell>
          <cell r="AI94">
            <v>12868.120560313349</v>
          </cell>
          <cell r="AJ94">
            <v>13117.307309300935</v>
          </cell>
          <cell r="AK94">
            <v>21848.137821151166</v>
          </cell>
          <cell r="AL94">
            <v>23337.914094137952</v>
          </cell>
          <cell r="AM94">
            <v>22526.853880369115</v>
          </cell>
          <cell r="AN94">
            <v>22923.089689968798</v>
          </cell>
          <cell r="AO94">
            <v>23155.945030870345</v>
          </cell>
          <cell r="AP94">
            <v>22429.031401447253</v>
          </cell>
          <cell r="AQ94">
            <v>21794.761999601673</v>
          </cell>
          <cell r="AR94">
            <v>29722.897165239327</v>
          </cell>
          <cell r="AS94">
            <v>30128.726017393612</v>
          </cell>
          <cell r="AT94">
            <v>23214.59868552081</v>
          </cell>
          <cell r="AU94">
            <v>26587.10084312554</v>
          </cell>
          <cell r="AV94">
            <v>22913.629423089689</v>
          </cell>
          <cell r="AW94">
            <v>23365.000331939187</v>
          </cell>
          <cell r="AX94">
            <v>24182.666135563963</v>
          </cell>
          <cell r="AZ94">
            <v>33178</v>
          </cell>
          <cell r="BA94">
            <v>30160</v>
          </cell>
        </row>
        <row r="95">
          <cell r="A95">
            <v>95</v>
          </cell>
          <cell r="B95" t="str">
            <v>s dohodnutou splatnosťou nad 2 roky CM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8.7300006638783767</v>
          </cell>
          <cell r="P95">
            <v>8.7300006638783767</v>
          </cell>
          <cell r="Q95">
            <v>8.7300006638783767</v>
          </cell>
          <cell r="R95">
            <v>8.7300006638783767</v>
          </cell>
          <cell r="S95">
            <v>0</v>
          </cell>
          <cell r="T95">
            <v>0</v>
          </cell>
          <cell r="U95">
            <v>8.8959702582486884</v>
          </cell>
          <cell r="V95">
            <v>0</v>
          </cell>
          <cell r="W95">
            <v>0</v>
          </cell>
          <cell r="X95">
            <v>0</v>
          </cell>
          <cell r="Y95">
            <v>161.68757883555733</v>
          </cell>
          <cell r="Z95">
            <v>0</v>
          </cell>
          <cell r="AA95">
            <v>0</v>
          </cell>
          <cell r="AB95">
            <v>43.21848237402908</v>
          </cell>
          <cell r="AC95">
            <v>41.492398592577835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Z95">
            <v>0</v>
          </cell>
          <cell r="BA95">
            <v>0</v>
          </cell>
        </row>
        <row r="96">
          <cell r="A96">
            <v>96</v>
          </cell>
          <cell r="B96" t="str">
            <v>Vklady s výpovednou lehotou celkom</v>
          </cell>
          <cell r="C96">
            <v>6948.84817101507</v>
          </cell>
          <cell r="D96">
            <v>7551.8157073624106</v>
          </cell>
          <cell r="E96">
            <v>7336.2543981942508</v>
          </cell>
          <cell r="F96">
            <v>6862.5771758613819</v>
          </cell>
          <cell r="G96">
            <v>6616.1123282214694</v>
          </cell>
          <cell r="H96">
            <v>6255.4935935736567</v>
          </cell>
          <cell r="I96">
            <v>6197.2050720308034</v>
          </cell>
          <cell r="J96">
            <v>6486.3241054238861</v>
          </cell>
          <cell r="K96">
            <v>6510.5556662019517</v>
          </cell>
          <cell r="L96">
            <v>6281.1856867821816</v>
          </cell>
          <cell r="M96">
            <v>4759.2445064064259</v>
          </cell>
          <cell r="N96">
            <v>4927.4380933412995</v>
          </cell>
          <cell r="O96">
            <v>5961.7274115382061</v>
          </cell>
          <cell r="P96">
            <v>6349.6979353382458</v>
          </cell>
          <cell r="Q96">
            <v>5447.7859656110995</v>
          </cell>
          <cell r="R96">
            <v>5707.5615747195116</v>
          </cell>
          <cell r="S96">
            <v>5874.825731925911</v>
          </cell>
          <cell r="T96">
            <v>6303.5915820221735</v>
          </cell>
          <cell r="U96">
            <v>6377.9791542189469</v>
          </cell>
          <cell r="V96">
            <v>6665.2725220739558</v>
          </cell>
          <cell r="W96">
            <v>6718.4491801102031</v>
          </cell>
          <cell r="X96">
            <v>6628.7592113124874</v>
          </cell>
          <cell r="Y96">
            <v>6650.8331673637385</v>
          </cell>
          <cell r="Z96">
            <v>6306.9773617473274</v>
          </cell>
          <cell r="AA96">
            <v>6915.289119033393</v>
          </cell>
          <cell r="AB96">
            <v>6704.93925512846</v>
          </cell>
          <cell r="AC96">
            <v>6351.2580495253269</v>
          </cell>
          <cell r="AD96">
            <v>6072.3959370643297</v>
          </cell>
          <cell r="AE96">
            <v>6481.3118236739028</v>
          </cell>
          <cell r="AF96">
            <v>6313.1514306579029</v>
          </cell>
          <cell r="AG96">
            <v>5955.3209851955116</v>
          </cell>
          <cell r="AH96">
            <v>6279.1276638119898</v>
          </cell>
          <cell r="AI96">
            <v>6357.4321184359023</v>
          </cell>
          <cell r="AJ96">
            <v>6477.1957777335192</v>
          </cell>
          <cell r="AK96">
            <v>6494.8549425745205</v>
          </cell>
          <cell r="AL96">
            <v>6170.284803823939</v>
          </cell>
          <cell r="AM96">
            <v>6642.4019119697268</v>
          </cell>
          <cell r="AN96">
            <v>3355.0421562769698</v>
          </cell>
          <cell r="AO96">
            <v>3351.7891522273117</v>
          </cell>
          <cell r="AP96">
            <v>3308.5374759344086</v>
          </cell>
          <cell r="AQ96">
            <v>3448.1510987187144</v>
          </cell>
          <cell r="AR96">
            <v>3708.7897497178515</v>
          </cell>
          <cell r="AS96">
            <v>3825.3999867224325</v>
          </cell>
          <cell r="AT96">
            <v>3128.1617207727545</v>
          </cell>
          <cell r="AU96">
            <v>3026.4223594237533</v>
          </cell>
          <cell r="AV96">
            <v>2603.0671181039634</v>
          </cell>
          <cell r="AW96">
            <v>2588.1298546106354</v>
          </cell>
          <cell r="AX96">
            <v>2658.9988714067581</v>
          </cell>
          <cell r="AZ96">
            <v>2613</v>
          </cell>
          <cell r="BA96">
            <v>3335</v>
          </cell>
        </row>
        <row r="97">
          <cell r="A97">
            <v>97</v>
          </cell>
          <cell r="B97" t="str">
            <v>Vklady s výpovednou lehotou EUR</v>
          </cell>
          <cell r="C97">
            <v>6948.6490075018255</v>
          </cell>
          <cell r="D97">
            <v>7551.6165438491662</v>
          </cell>
          <cell r="E97">
            <v>7336.2543981942508</v>
          </cell>
          <cell r="F97">
            <v>6862.5771758613819</v>
          </cell>
          <cell r="G97">
            <v>6616.1123282214694</v>
          </cell>
          <cell r="H97">
            <v>6255.4935935736567</v>
          </cell>
          <cell r="I97">
            <v>6197.2050720308034</v>
          </cell>
          <cell r="J97">
            <v>6486.3241054238861</v>
          </cell>
          <cell r="K97">
            <v>6510.5556662019517</v>
          </cell>
          <cell r="L97">
            <v>6281.1856867821816</v>
          </cell>
          <cell r="M97">
            <v>4759.2445064064259</v>
          </cell>
          <cell r="N97">
            <v>4927.4380933412995</v>
          </cell>
          <cell r="O97">
            <v>5961.7274115382061</v>
          </cell>
          <cell r="P97">
            <v>6349.6979353382458</v>
          </cell>
          <cell r="Q97">
            <v>5447.7859656110995</v>
          </cell>
          <cell r="R97">
            <v>5707.5615747195116</v>
          </cell>
          <cell r="S97">
            <v>5874.825731925911</v>
          </cell>
          <cell r="T97">
            <v>6303.5915820221735</v>
          </cell>
          <cell r="U97">
            <v>6377.9791542189469</v>
          </cell>
          <cell r="V97">
            <v>6665.2725220739558</v>
          </cell>
          <cell r="W97">
            <v>6718.4491801102031</v>
          </cell>
          <cell r="X97">
            <v>6628.7592113124874</v>
          </cell>
          <cell r="Y97">
            <v>6650.8331673637385</v>
          </cell>
          <cell r="Z97">
            <v>6306.9773617473274</v>
          </cell>
          <cell r="AA97">
            <v>6915.289119033393</v>
          </cell>
          <cell r="AB97">
            <v>6704.93925512846</v>
          </cell>
          <cell r="AC97">
            <v>6351.2580495253269</v>
          </cell>
          <cell r="AD97">
            <v>6072.3959370643297</v>
          </cell>
          <cell r="AE97">
            <v>6481.3118236739028</v>
          </cell>
          <cell r="AF97">
            <v>6313.1514306579029</v>
          </cell>
          <cell r="AG97">
            <v>5955.3209851955116</v>
          </cell>
          <cell r="AH97">
            <v>6279.1276638119898</v>
          </cell>
          <cell r="AI97">
            <v>6357.4321184359023</v>
          </cell>
          <cell r="AJ97">
            <v>6477.1957777335192</v>
          </cell>
          <cell r="AK97">
            <v>6494.8549425745205</v>
          </cell>
          <cell r="AL97">
            <v>6170.284803823939</v>
          </cell>
          <cell r="AM97">
            <v>6642.4019119697268</v>
          </cell>
          <cell r="AN97">
            <v>3355.0421562769698</v>
          </cell>
          <cell r="AO97">
            <v>3351.7891522273117</v>
          </cell>
          <cell r="AP97">
            <v>3308.5374759344086</v>
          </cell>
          <cell r="AQ97">
            <v>3448.1510987187144</v>
          </cell>
          <cell r="AR97">
            <v>3708.7897497178515</v>
          </cell>
          <cell r="AS97">
            <v>3825.3999867224325</v>
          </cell>
          <cell r="AT97">
            <v>3128.1617207727545</v>
          </cell>
          <cell r="AU97">
            <v>3026.4223594237533</v>
          </cell>
          <cell r="AV97">
            <v>2603.0671181039634</v>
          </cell>
          <cell r="AW97">
            <v>2588.1298546106354</v>
          </cell>
          <cell r="AX97">
            <v>2658.9988714067581</v>
          </cell>
          <cell r="AZ97">
            <v>2613</v>
          </cell>
          <cell r="BA97">
            <v>3335</v>
          </cell>
        </row>
        <row r="98">
          <cell r="A98">
            <v>98</v>
          </cell>
          <cell r="B98" t="str">
            <v>Vklady s výpovednou lehotou CM</v>
          </cell>
          <cell r="C98">
            <v>0.19916351324437362</v>
          </cell>
          <cell r="D98">
            <v>0.19916351324437362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Z98">
            <v>0</v>
          </cell>
          <cell r="BA98">
            <v>0</v>
          </cell>
        </row>
        <row r="99">
          <cell r="A99">
            <v>99</v>
          </cell>
          <cell r="B99" t="str">
            <v>s výpovednou lehotou do 3 mesiacov</v>
          </cell>
          <cell r="C99">
            <v>6329.5824205005638</v>
          </cell>
          <cell r="D99">
            <v>6934.0104892783638</v>
          </cell>
          <cell r="E99">
            <v>6763.9912368054165</v>
          </cell>
          <cell r="F99">
            <v>6278.5965611100046</v>
          </cell>
          <cell r="G99">
            <v>6030.2064661753966</v>
          </cell>
          <cell r="H99">
            <v>5699.8605855407286</v>
          </cell>
          <cell r="I99">
            <v>5640.2443072429132</v>
          </cell>
          <cell r="J99">
            <v>5934.707561574719</v>
          </cell>
          <cell r="K99">
            <v>5956.4163845183557</v>
          </cell>
          <cell r="L99">
            <v>5700.3916882427138</v>
          </cell>
          <cell r="M99">
            <v>4399.1236805417248</v>
          </cell>
          <cell r="N99">
            <v>4602.2040762132374</v>
          </cell>
          <cell r="O99">
            <v>5630.7840403638047</v>
          </cell>
          <cell r="P99">
            <v>5953.8604527650532</v>
          </cell>
          <cell r="Q99">
            <v>5047.2681404766645</v>
          </cell>
          <cell r="R99">
            <v>5306.9441678284538</v>
          </cell>
          <cell r="S99">
            <v>5485.9257783973972</v>
          </cell>
          <cell r="T99">
            <v>5912.4676359290979</v>
          </cell>
          <cell r="U99">
            <v>5986.8884020447449</v>
          </cell>
          <cell r="V99">
            <v>6272.5220739560509</v>
          </cell>
          <cell r="W99">
            <v>6322.4789218615151</v>
          </cell>
          <cell r="X99">
            <v>6227.3783442873264</v>
          </cell>
          <cell r="Y99">
            <v>6244.4732125074688</v>
          </cell>
          <cell r="Z99">
            <v>5899.6879771625836</v>
          </cell>
          <cell r="AA99">
            <v>6441.7778662948949</v>
          </cell>
          <cell r="AB99">
            <v>6231.4280023899619</v>
          </cell>
          <cell r="AC99">
            <v>5938.7572196773544</v>
          </cell>
          <cell r="AD99">
            <v>5674.2016862510782</v>
          </cell>
          <cell r="AE99">
            <v>5920.8988913231096</v>
          </cell>
          <cell r="AF99">
            <v>5751.6430989842656</v>
          </cell>
          <cell r="AG99">
            <v>5599.5817566221867</v>
          </cell>
          <cell r="AH99">
            <v>5906.4263426940179</v>
          </cell>
          <cell r="AI99">
            <v>5703.6114983734979</v>
          </cell>
          <cell r="AJ99">
            <v>5099.4157870278159</v>
          </cell>
          <cell r="AK99">
            <v>5772.0905530106884</v>
          </cell>
          <cell r="AL99">
            <v>5478.1915952997406</v>
          </cell>
          <cell r="AM99">
            <v>6159.6959437031137</v>
          </cell>
          <cell r="AN99">
            <v>2886.2776339374627</v>
          </cell>
          <cell r="AO99">
            <v>2894.5761136559781</v>
          </cell>
          <cell r="AP99">
            <v>2870.4441346345347</v>
          </cell>
          <cell r="AQ99">
            <v>3006.9375290446787</v>
          </cell>
          <cell r="AR99">
            <v>3243.8093341299873</v>
          </cell>
          <cell r="AS99">
            <v>3400.2522737834429</v>
          </cell>
          <cell r="AT99">
            <v>2726.3161388833564</v>
          </cell>
          <cell r="AU99">
            <v>2622.9170815906523</v>
          </cell>
          <cell r="AV99">
            <v>2204.7068976963419</v>
          </cell>
          <cell r="AW99">
            <v>2184.7905463719044</v>
          </cell>
          <cell r="AX99">
            <v>2273.3519219279028</v>
          </cell>
          <cell r="AZ99">
            <v>2177</v>
          </cell>
          <cell r="BA99">
            <v>2896</v>
          </cell>
        </row>
        <row r="100">
          <cell r="A100">
            <v>100</v>
          </cell>
          <cell r="B100" t="str">
            <v>s výpovednou lehotou do 3 mesiacov EUR</v>
          </cell>
          <cell r="C100">
            <v>6329.3832569873193</v>
          </cell>
          <cell r="D100">
            <v>6933.8113257651194</v>
          </cell>
          <cell r="E100">
            <v>6763.9912368054165</v>
          </cell>
          <cell r="F100">
            <v>6278.5965611100046</v>
          </cell>
          <cell r="G100">
            <v>6030.2064661753966</v>
          </cell>
          <cell r="H100">
            <v>5699.8605855407286</v>
          </cell>
          <cell r="I100">
            <v>5640.2443072429132</v>
          </cell>
          <cell r="J100">
            <v>5934.707561574719</v>
          </cell>
          <cell r="K100">
            <v>5956.4163845183557</v>
          </cell>
          <cell r="L100">
            <v>5700.3916882427138</v>
          </cell>
          <cell r="M100">
            <v>4399.1236805417248</v>
          </cell>
          <cell r="N100">
            <v>4602.2040762132374</v>
          </cell>
          <cell r="O100">
            <v>5630.7840403638047</v>
          </cell>
          <cell r="P100">
            <v>5953.8604527650532</v>
          </cell>
          <cell r="Q100">
            <v>5047.2681404766645</v>
          </cell>
          <cell r="R100">
            <v>5306.9441678284538</v>
          </cell>
          <cell r="S100">
            <v>5485.9257783973972</v>
          </cell>
          <cell r="T100">
            <v>5912.4676359290979</v>
          </cell>
          <cell r="U100">
            <v>5986.8884020447449</v>
          </cell>
          <cell r="V100">
            <v>6272.5220739560509</v>
          </cell>
          <cell r="W100">
            <v>6322.4789218615151</v>
          </cell>
          <cell r="X100">
            <v>6227.3783442873264</v>
          </cell>
          <cell r="Y100">
            <v>6244.4732125074688</v>
          </cell>
          <cell r="Z100">
            <v>5899.6879771625836</v>
          </cell>
          <cell r="AA100">
            <v>6441.7778662948949</v>
          </cell>
          <cell r="AB100">
            <v>6231.4280023899619</v>
          </cell>
          <cell r="AC100">
            <v>5938.7572196773544</v>
          </cell>
          <cell r="AD100">
            <v>5674.2016862510782</v>
          </cell>
          <cell r="AE100">
            <v>5920.8988913231096</v>
          </cell>
          <cell r="AF100">
            <v>5751.6430989842656</v>
          </cell>
          <cell r="AG100">
            <v>5599.5817566221867</v>
          </cell>
          <cell r="AH100">
            <v>5906.4263426940179</v>
          </cell>
          <cell r="AI100">
            <v>5703.6114983734979</v>
          </cell>
          <cell r="AJ100">
            <v>5099.4157870278159</v>
          </cell>
          <cell r="AK100">
            <v>5772.0905530106884</v>
          </cell>
          <cell r="AL100">
            <v>5478.1915952997406</v>
          </cell>
          <cell r="AM100">
            <v>6159.6959437031137</v>
          </cell>
          <cell r="AN100">
            <v>2886.2776339374627</v>
          </cell>
          <cell r="AO100">
            <v>2894.5761136559781</v>
          </cell>
          <cell r="AP100">
            <v>2870.4441346345347</v>
          </cell>
          <cell r="AQ100">
            <v>3006.9375290446787</v>
          </cell>
          <cell r="AR100">
            <v>3243.8093341299873</v>
          </cell>
          <cell r="AS100">
            <v>3400.2522737834429</v>
          </cell>
          <cell r="AT100">
            <v>2726.3161388833564</v>
          </cell>
          <cell r="AU100">
            <v>2622.9170815906523</v>
          </cell>
          <cell r="AV100">
            <v>2204.7068976963419</v>
          </cell>
          <cell r="AW100">
            <v>2184.7905463719044</v>
          </cell>
          <cell r="AX100">
            <v>2273.3519219279028</v>
          </cell>
          <cell r="AZ100">
            <v>2177</v>
          </cell>
          <cell r="BA100">
            <v>2896</v>
          </cell>
        </row>
        <row r="101">
          <cell r="A101">
            <v>101</v>
          </cell>
          <cell r="B101" t="str">
            <v>s  výpovednou lehotou do 3 mesiacov CM</v>
          </cell>
          <cell r="C101">
            <v>0.19916351324437362</v>
          </cell>
          <cell r="D101">
            <v>0.19916351324437362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A101">
            <v>0</v>
          </cell>
        </row>
        <row r="102">
          <cell r="A102">
            <v>102</v>
          </cell>
          <cell r="B102" t="str">
            <v>s výpovednou lehotou nad 3 mesiace</v>
          </cell>
          <cell r="C102">
            <v>619.26575051450573</v>
          </cell>
          <cell r="D102">
            <v>617.80521808404694</v>
          </cell>
          <cell r="E102">
            <v>572.26316138883351</v>
          </cell>
          <cell r="F102">
            <v>583.98061475137752</v>
          </cell>
          <cell r="G102">
            <v>585.90586204607314</v>
          </cell>
          <cell r="H102">
            <v>555.63300803292839</v>
          </cell>
          <cell r="I102">
            <v>556.96076478789087</v>
          </cell>
          <cell r="J102">
            <v>551.61654384916676</v>
          </cell>
          <cell r="K102">
            <v>554.13928168359553</v>
          </cell>
          <cell r="L102">
            <v>580.79399853946757</v>
          </cell>
          <cell r="M102">
            <v>360.12082586470154</v>
          </cell>
          <cell r="N102">
            <v>325.23401712806213</v>
          </cell>
          <cell r="O102">
            <v>330.94337117440085</v>
          </cell>
          <cell r="P102">
            <v>395.83748257319257</v>
          </cell>
          <cell r="Q102">
            <v>400.51782513443533</v>
          </cell>
          <cell r="R102">
            <v>400.61740689105756</v>
          </cell>
          <cell r="S102">
            <v>388.89995352851355</v>
          </cell>
          <cell r="T102">
            <v>391.12394609307574</v>
          </cell>
          <cell r="U102">
            <v>391.09075217420167</v>
          </cell>
          <cell r="V102">
            <v>392.7504481179048</v>
          </cell>
          <cell r="W102">
            <v>395.97025824868882</v>
          </cell>
          <cell r="X102">
            <v>401.38086702516097</v>
          </cell>
          <cell r="Y102">
            <v>406.35995485627029</v>
          </cell>
          <cell r="Z102">
            <v>407.28938458474408</v>
          </cell>
          <cell r="AA102">
            <v>473.51125273849829</v>
          </cell>
          <cell r="AB102">
            <v>473.51125273849829</v>
          </cell>
          <cell r="AC102">
            <v>412.50082984797183</v>
          </cell>
          <cell r="AD102">
            <v>398.19425081325102</v>
          </cell>
          <cell r="AE102">
            <v>560.41293235079331</v>
          </cell>
          <cell r="AF102">
            <v>561.50833167363737</v>
          </cell>
          <cell r="AG102">
            <v>355.73922857332536</v>
          </cell>
          <cell r="AH102">
            <v>372.70132111797119</v>
          </cell>
          <cell r="AI102">
            <v>653.82062006240449</v>
          </cell>
          <cell r="AJ102">
            <v>1377.7799907057026</v>
          </cell>
          <cell r="AK102">
            <v>722.76438956383186</v>
          </cell>
          <cell r="AL102">
            <v>692.0932085241983</v>
          </cell>
          <cell r="AM102">
            <v>482.70596826661352</v>
          </cell>
          <cell r="AN102">
            <v>468.76452233950738</v>
          </cell>
          <cell r="AO102">
            <v>457.2130385713337</v>
          </cell>
          <cell r="AP102">
            <v>438.09334129987383</v>
          </cell>
          <cell r="AQ102">
            <v>441.21356967403568</v>
          </cell>
          <cell r="AR102">
            <v>464.98041558786429</v>
          </cell>
          <cell r="AS102">
            <v>425.14771293898957</v>
          </cell>
          <cell r="AT102">
            <v>401.84558188939786</v>
          </cell>
          <cell r="AU102">
            <v>403.50527783310093</v>
          </cell>
          <cell r="AV102">
            <v>398.36022040762128</v>
          </cell>
          <cell r="AW102">
            <v>403.33930823873067</v>
          </cell>
          <cell r="AX102">
            <v>385.64694947885545</v>
          </cell>
          <cell r="AZ102">
            <v>436</v>
          </cell>
          <cell r="BA102">
            <v>439</v>
          </cell>
        </row>
        <row r="103">
          <cell r="A103">
            <v>103</v>
          </cell>
          <cell r="B103" t="str">
            <v>s výpovednou lehotou nad 3 mesiace EUR</v>
          </cell>
          <cell r="C103">
            <v>619.26575051450573</v>
          </cell>
          <cell r="D103">
            <v>617.80521808404694</v>
          </cell>
          <cell r="E103">
            <v>572.26316138883351</v>
          </cell>
          <cell r="F103">
            <v>583.98061475137752</v>
          </cell>
          <cell r="G103">
            <v>585.90586204607314</v>
          </cell>
          <cell r="H103">
            <v>555.63300803292839</v>
          </cell>
          <cell r="I103">
            <v>556.96076478789087</v>
          </cell>
          <cell r="J103">
            <v>551.61654384916676</v>
          </cell>
          <cell r="K103">
            <v>554.13928168359553</v>
          </cell>
          <cell r="L103">
            <v>580.79399853946757</v>
          </cell>
          <cell r="M103">
            <v>360.12082586470154</v>
          </cell>
          <cell r="N103">
            <v>325.23401712806213</v>
          </cell>
          <cell r="O103">
            <v>330.94337117440085</v>
          </cell>
          <cell r="P103">
            <v>395.83748257319257</v>
          </cell>
          <cell r="Q103">
            <v>400.51782513443533</v>
          </cell>
          <cell r="R103">
            <v>400.61740689105756</v>
          </cell>
          <cell r="S103">
            <v>388.89995352851355</v>
          </cell>
          <cell r="T103">
            <v>391.12394609307574</v>
          </cell>
          <cell r="U103">
            <v>391.09075217420167</v>
          </cell>
          <cell r="V103">
            <v>392.7504481179048</v>
          </cell>
          <cell r="W103">
            <v>395.97025824868882</v>
          </cell>
          <cell r="X103">
            <v>401.38086702516097</v>
          </cell>
          <cell r="Y103">
            <v>406.35995485627029</v>
          </cell>
          <cell r="Z103">
            <v>407.28938458474408</v>
          </cell>
          <cell r="AA103">
            <v>473.51125273849829</v>
          </cell>
          <cell r="AB103">
            <v>473.51125273849829</v>
          </cell>
          <cell r="AC103">
            <v>412.50082984797183</v>
          </cell>
          <cell r="AD103">
            <v>398.19425081325102</v>
          </cell>
          <cell r="AE103">
            <v>560.41293235079331</v>
          </cell>
          <cell r="AF103">
            <v>561.50833167363737</v>
          </cell>
          <cell r="AG103">
            <v>355.73922857332536</v>
          </cell>
          <cell r="AH103">
            <v>372.70132111797119</v>
          </cell>
          <cell r="AI103">
            <v>653.82062006240449</v>
          </cell>
          <cell r="AJ103">
            <v>1377.7799907057026</v>
          </cell>
          <cell r="AK103">
            <v>722.76438956383186</v>
          </cell>
          <cell r="AL103">
            <v>692.0932085241983</v>
          </cell>
          <cell r="AM103">
            <v>482.70596826661352</v>
          </cell>
          <cell r="AN103">
            <v>468.76452233950738</v>
          </cell>
          <cell r="AO103">
            <v>457.2130385713337</v>
          </cell>
          <cell r="AP103">
            <v>438.09334129987383</v>
          </cell>
          <cell r="AQ103">
            <v>441.21356967403568</v>
          </cell>
          <cell r="AR103">
            <v>464.98041558786429</v>
          </cell>
          <cell r="AS103">
            <v>425.14771293898957</v>
          </cell>
          <cell r="AT103">
            <v>401.84558188939786</v>
          </cell>
          <cell r="AU103">
            <v>403.50527783310093</v>
          </cell>
          <cell r="AV103">
            <v>398.36022040762128</v>
          </cell>
          <cell r="AW103">
            <v>403.33930823873067</v>
          </cell>
          <cell r="AX103">
            <v>385.64694947885545</v>
          </cell>
          <cell r="AZ103">
            <v>436</v>
          </cell>
          <cell r="BA103">
            <v>439</v>
          </cell>
        </row>
        <row r="104">
          <cell r="A104">
            <v>104</v>
          </cell>
          <cell r="B104" t="str">
            <v>s výpovednou lehotou nad 3 mesiace CM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Z104">
            <v>0</v>
          </cell>
          <cell r="BA104">
            <v>0</v>
          </cell>
        </row>
      </sheetData>
      <sheetData sheetId="1" refreshError="1">
        <row r="1">
          <cell r="A1">
            <v>1</v>
          </cell>
          <cell r="B1" t="str">
            <v>SR</v>
          </cell>
          <cell r="C1">
            <v>38383</v>
          </cell>
          <cell r="D1">
            <v>38411</v>
          </cell>
          <cell r="E1">
            <v>38442</v>
          </cell>
          <cell r="F1">
            <v>38472</v>
          </cell>
          <cell r="G1">
            <v>38503</v>
          </cell>
          <cell r="H1">
            <v>38533</v>
          </cell>
          <cell r="I1">
            <v>38564</v>
          </cell>
          <cell r="J1">
            <v>38595</v>
          </cell>
          <cell r="K1">
            <v>38625</v>
          </cell>
          <cell r="L1">
            <v>38656</v>
          </cell>
          <cell r="M1">
            <v>38686</v>
          </cell>
          <cell r="N1">
            <v>38717</v>
          </cell>
          <cell r="O1">
            <v>38748</v>
          </cell>
          <cell r="P1">
            <v>38776</v>
          </cell>
          <cell r="Q1">
            <v>38807</v>
          </cell>
          <cell r="R1">
            <v>38837</v>
          </cell>
          <cell r="S1">
            <v>38868</v>
          </cell>
          <cell r="T1">
            <v>38898</v>
          </cell>
          <cell r="U1">
            <v>38929</v>
          </cell>
          <cell r="V1">
            <v>38960</v>
          </cell>
          <cell r="W1">
            <v>38990</v>
          </cell>
          <cell r="X1">
            <v>39021</v>
          </cell>
          <cell r="Y1">
            <v>39051</v>
          </cell>
          <cell r="Z1">
            <v>39082</v>
          </cell>
          <cell r="AA1">
            <v>39113</v>
          </cell>
          <cell r="AB1">
            <v>39141</v>
          </cell>
          <cell r="AC1">
            <v>39172</v>
          </cell>
          <cell r="AD1">
            <v>39202</v>
          </cell>
          <cell r="AE1">
            <v>39233</v>
          </cell>
          <cell r="AF1">
            <v>39263</v>
          </cell>
          <cell r="AG1">
            <v>39294</v>
          </cell>
          <cell r="AH1">
            <v>39325</v>
          </cell>
          <cell r="AI1">
            <v>39355</v>
          </cell>
          <cell r="AJ1">
            <v>39386</v>
          </cell>
          <cell r="AK1">
            <v>39416</v>
          </cell>
          <cell r="AL1">
            <v>39447</v>
          </cell>
          <cell r="AM1">
            <v>39478</v>
          </cell>
          <cell r="AN1">
            <v>39507</v>
          </cell>
          <cell r="AO1">
            <v>39538</v>
          </cell>
          <cell r="AP1">
            <v>39568</v>
          </cell>
          <cell r="AQ1">
            <v>39599</v>
          </cell>
          <cell r="AR1">
            <v>39629</v>
          </cell>
          <cell r="AS1">
            <v>39660</v>
          </cell>
          <cell r="AT1">
            <v>39691</v>
          </cell>
          <cell r="AU1">
            <v>39721</v>
          </cell>
          <cell r="AV1">
            <v>39752</v>
          </cell>
          <cell r="AW1">
            <v>39782</v>
          </cell>
          <cell r="AX1">
            <v>39813</v>
          </cell>
          <cell r="AZ1">
            <v>39844</v>
          </cell>
          <cell r="BA1">
            <v>39872</v>
          </cell>
        </row>
        <row r="2">
          <cell r="A2">
            <v>2</v>
          </cell>
          <cell r="B2" t="str">
            <v>P A S Í V A   CELKOM</v>
          </cell>
          <cell r="AY2" t="str">
            <v>P A S Í V A   CELKOM</v>
          </cell>
        </row>
        <row r="3">
          <cell r="A3">
            <v>3</v>
          </cell>
          <cell r="B3" t="str">
            <v>10. Emisia obeživa</v>
          </cell>
          <cell r="AY3" t="str">
            <v>10. Emisia obeživa</v>
          </cell>
        </row>
        <row r="4">
          <cell r="A4">
            <v>4</v>
          </cell>
          <cell r="B4" t="str">
            <v xml:space="preserve">        v tom: bankovky</v>
          </cell>
          <cell r="AY4" t="str">
            <v xml:space="preserve">        v tom: bankovky</v>
          </cell>
        </row>
        <row r="5">
          <cell r="A5">
            <v>5</v>
          </cell>
          <cell r="B5" t="str">
            <v xml:space="preserve">                   mince</v>
          </cell>
          <cell r="AY5" t="str">
            <v xml:space="preserve">                   v tom:   eurobankovky</v>
          </cell>
        </row>
        <row r="6">
          <cell r="A6">
            <v>6</v>
          </cell>
          <cell r="B6" t="str">
            <v>11.    Vklady a prijaté úvery</v>
          </cell>
          <cell r="C6">
            <v>403780856</v>
          </cell>
          <cell r="D6">
            <v>402072593</v>
          </cell>
          <cell r="E6">
            <v>396545933</v>
          </cell>
          <cell r="F6">
            <v>397074269</v>
          </cell>
          <cell r="G6">
            <v>396023863</v>
          </cell>
          <cell r="H6">
            <v>397234097</v>
          </cell>
          <cell r="I6">
            <v>398662632</v>
          </cell>
          <cell r="J6">
            <v>398462231</v>
          </cell>
          <cell r="K6">
            <v>395720712</v>
          </cell>
          <cell r="L6">
            <v>395297691</v>
          </cell>
          <cell r="M6">
            <v>395135068</v>
          </cell>
          <cell r="N6">
            <v>404776997</v>
          </cell>
          <cell r="O6">
            <v>409000604</v>
          </cell>
          <cell r="P6">
            <v>413749831</v>
          </cell>
          <cell r="Q6">
            <v>418369619</v>
          </cell>
          <cell r="R6">
            <v>423238990</v>
          </cell>
          <cell r="S6">
            <v>428137923</v>
          </cell>
          <cell r="T6">
            <v>437298658</v>
          </cell>
          <cell r="U6">
            <v>443777719</v>
          </cell>
          <cell r="V6">
            <v>450489008</v>
          </cell>
          <cell r="W6">
            <v>454866876</v>
          </cell>
          <cell r="X6">
            <v>455807288</v>
          </cell>
          <cell r="Y6">
            <v>457002977</v>
          </cell>
          <cell r="Z6">
            <v>467143511</v>
          </cell>
          <cell r="AA6">
            <v>473196547</v>
          </cell>
          <cell r="AB6">
            <v>478022062</v>
          </cell>
          <cell r="AC6">
            <v>479636257</v>
          </cell>
          <cell r="AD6">
            <v>484266000</v>
          </cell>
          <cell r="AE6">
            <v>489423579</v>
          </cell>
          <cell r="AF6">
            <v>494769310</v>
          </cell>
          <cell r="AG6">
            <v>501238434</v>
          </cell>
          <cell r="AH6">
            <v>505568689</v>
          </cell>
          <cell r="AI6">
            <v>508874773</v>
          </cell>
          <cell r="AJ6">
            <v>510040640</v>
          </cell>
          <cell r="AK6">
            <v>514890427</v>
          </cell>
          <cell r="AL6">
            <v>528770567</v>
          </cell>
          <cell r="AM6">
            <v>538925968</v>
          </cell>
          <cell r="AN6">
            <v>543332750</v>
          </cell>
          <cell r="AO6">
            <v>544359390</v>
          </cell>
          <cell r="AP6">
            <v>553704627</v>
          </cell>
          <cell r="AQ6">
            <v>555820359</v>
          </cell>
          <cell r="AR6">
            <v>562206578</v>
          </cell>
          <cell r="AS6">
            <v>570415661</v>
          </cell>
          <cell r="AT6">
            <v>577155020</v>
          </cell>
          <cell r="AU6">
            <v>583021737.68700004</v>
          </cell>
          <cell r="AV6">
            <v>601664680</v>
          </cell>
          <cell r="AW6">
            <v>621279041</v>
          </cell>
          <cell r="AX6">
            <v>687951618</v>
          </cell>
          <cell r="AY6" t="str">
            <v xml:space="preserve">                                SKK bankovky</v>
          </cell>
        </row>
        <row r="7">
          <cell r="A7">
            <v>7</v>
          </cell>
          <cell r="B7" t="str">
            <v xml:space="preserve">          v tom:  do 1 roka  vrátane</v>
          </cell>
          <cell r="AY7" t="str">
            <v xml:space="preserve">                   mince</v>
          </cell>
        </row>
        <row r="8">
          <cell r="A8">
            <v>8</v>
          </cell>
          <cell r="B8" t="str">
            <v xml:space="preserve">                      nad 1 rok</v>
          </cell>
          <cell r="AY8" t="str">
            <v xml:space="preserve">                   v tom:   euromince</v>
          </cell>
        </row>
        <row r="9">
          <cell r="A9">
            <v>9</v>
          </cell>
          <cell r="B9" t="str">
            <v>11s.   Vklady a prijaté úvery v SKK</v>
          </cell>
          <cell r="C9">
            <v>358140318</v>
          </cell>
          <cell r="D9">
            <v>357857367</v>
          </cell>
          <cell r="E9">
            <v>352905984</v>
          </cell>
          <cell r="F9">
            <v>353272601</v>
          </cell>
          <cell r="G9">
            <v>353588662</v>
          </cell>
          <cell r="H9">
            <v>354962658</v>
          </cell>
          <cell r="I9">
            <v>355734158</v>
          </cell>
          <cell r="J9">
            <v>355682040</v>
          </cell>
          <cell r="K9">
            <v>353084553</v>
          </cell>
          <cell r="L9">
            <v>352624981</v>
          </cell>
          <cell r="M9">
            <v>352973441</v>
          </cell>
          <cell r="N9">
            <v>361756832</v>
          </cell>
          <cell r="O9">
            <v>366404739</v>
          </cell>
          <cell r="P9">
            <v>370756031</v>
          </cell>
          <cell r="Q9">
            <v>375036500</v>
          </cell>
          <cell r="R9">
            <v>379233154</v>
          </cell>
          <cell r="S9">
            <v>384146778</v>
          </cell>
          <cell r="T9">
            <v>392375993</v>
          </cell>
          <cell r="U9">
            <v>398786656</v>
          </cell>
          <cell r="V9">
            <v>405327181</v>
          </cell>
          <cell r="W9">
            <v>409489340</v>
          </cell>
          <cell r="X9">
            <v>410441655</v>
          </cell>
          <cell r="Y9">
            <v>412940997</v>
          </cell>
          <cell r="Z9">
            <v>424014307</v>
          </cell>
          <cell r="AA9">
            <v>430007126</v>
          </cell>
          <cell r="AB9">
            <v>435569049</v>
          </cell>
          <cell r="AC9">
            <v>438806090</v>
          </cell>
          <cell r="AD9">
            <v>443364772</v>
          </cell>
          <cell r="AE9">
            <v>448015968</v>
          </cell>
          <cell r="AF9">
            <v>453646949</v>
          </cell>
          <cell r="AG9">
            <v>459821120</v>
          </cell>
          <cell r="AH9">
            <v>464398300</v>
          </cell>
          <cell r="AI9">
            <v>467598215</v>
          </cell>
          <cell r="AJ9">
            <v>468675256</v>
          </cell>
          <cell r="AK9">
            <v>473118119</v>
          </cell>
          <cell r="AL9">
            <v>486324547</v>
          </cell>
          <cell r="AM9">
            <v>495922531</v>
          </cell>
          <cell r="AN9">
            <v>500386132</v>
          </cell>
          <cell r="AO9">
            <v>501763708</v>
          </cell>
          <cell r="AP9">
            <v>509222506</v>
          </cell>
          <cell r="AQ9">
            <v>513748007</v>
          </cell>
          <cell r="AR9">
            <v>518566438</v>
          </cell>
          <cell r="AS9">
            <v>525758404</v>
          </cell>
          <cell r="AT9">
            <v>531453375</v>
          </cell>
          <cell r="AU9">
            <v>536308171.68699998</v>
          </cell>
          <cell r="AV9">
            <v>555467507</v>
          </cell>
          <cell r="AW9">
            <v>574832987</v>
          </cell>
          <cell r="AX9">
            <v>641496262</v>
          </cell>
          <cell r="AY9" t="str">
            <v xml:space="preserve">                                SKK mince</v>
          </cell>
        </row>
        <row r="10">
          <cell r="A10">
            <v>10</v>
          </cell>
          <cell r="B10" t="str">
            <v>11s.1  Vklady splatné na požiadanie
         v SKK</v>
          </cell>
          <cell r="C10">
            <v>125431395</v>
          </cell>
          <cell r="D10">
            <v>131836537</v>
          </cell>
          <cell r="E10">
            <v>131834385</v>
          </cell>
          <cell r="F10">
            <v>134338062</v>
          </cell>
          <cell r="G10">
            <v>138751645</v>
          </cell>
          <cell r="H10">
            <v>141859517</v>
          </cell>
          <cell r="I10">
            <v>144624182</v>
          </cell>
          <cell r="J10">
            <v>146500080</v>
          </cell>
          <cell r="K10">
            <v>145573740</v>
          </cell>
          <cell r="L10">
            <v>146454175</v>
          </cell>
          <cell r="M10">
            <v>148558424</v>
          </cell>
          <cell r="N10">
            <v>152675251</v>
          </cell>
          <cell r="O10">
            <v>155919607</v>
          </cell>
          <cell r="P10">
            <v>158960403</v>
          </cell>
          <cell r="Q10">
            <v>159833663</v>
          </cell>
          <cell r="R10">
            <v>162179640</v>
          </cell>
          <cell r="S10">
            <v>167703143</v>
          </cell>
          <cell r="T10">
            <v>172005894</v>
          </cell>
          <cell r="U10">
            <v>173250598</v>
          </cell>
          <cell r="V10">
            <v>172501456</v>
          </cell>
          <cell r="W10">
            <v>171056674</v>
          </cell>
          <cell r="X10">
            <v>168172940</v>
          </cell>
          <cell r="Y10">
            <v>168984198</v>
          </cell>
          <cell r="Z10">
            <v>169429604</v>
          </cell>
          <cell r="AA10">
            <v>171247232</v>
          </cell>
          <cell r="AB10">
            <v>173625449</v>
          </cell>
          <cell r="AC10">
            <v>177424856</v>
          </cell>
          <cell r="AD10">
            <v>180168168</v>
          </cell>
          <cell r="AE10">
            <v>182196350</v>
          </cell>
          <cell r="AF10">
            <v>186141462</v>
          </cell>
          <cell r="AG10">
            <v>191944523</v>
          </cell>
          <cell r="AH10">
            <v>192670641</v>
          </cell>
          <cell r="AI10">
            <v>194518914</v>
          </cell>
          <cell r="AJ10">
            <v>193243159</v>
          </cell>
          <cell r="AK10">
            <v>195011491</v>
          </cell>
          <cell r="AL10">
            <v>202160339</v>
          </cell>
          <cell r="AM10">
            <v>203108027</v>
          </cell>
          <cell r="AN10">
            <v>204295905</v>
          </cell>
          <cell r="AO10">
            <v>205282754</v>
          </cell>
          <cell r="AP10">
            <v>210356141</v>
          </cell>
          <cell r="AQ10">
            <v>214881644</v>
          </cell>
          <cell r="AR10">
            <v>218229212</v>
          </cell>
          <cell r="AS10">
            <v>220312672</v>
          </cell>
          <cell r="AT10">
            <v>219420564</v>
          </cell>
          <cell r="AU10">
            <v>217468352</v>
          </cell>
          <cell r="AV10">
            <v>219696630</v>
          </cell>
          <cell r="AW10">
            <v>218181266</v>
          </cell>
          <cell r="AX10">
            <v>241790891</v>
          </cell>
          <cell r="AY10" t="str">
            <v>11.    Vklady a prijaté úvery</v>
          </cell>
          <cell r="AZ10">
            <v>22906917</v>
          </cell>
          <cell r="BA10">
            <v>23061606</v>
          </cell>
        </row>
        <row r="11">
          <cell r="A11">
            <v>11</v>
          </cell>
          <cell r="B11" t="str">
            <v>11s.2  S dohodnutou splatnosťou
          v SKK</v>
          </cell>
          <cell r="C11">
            <v>186079335</v>
          </cell>
          <cell r="D11">
            <v>180594960</v>
          </cell>
          <cell r="E11">
            <v>176638035</v>
          </cell>
          <cell r="F11">
            <v>175212921</v>
          </cell>
          <cell r="G11">
            <v>171831607</v>
          </cell>
          <cell r="H11">
            <v>170521477</v>
          </cell>
          <cell r="I11">
            <v>169075663</v>
          </cell>
          <cell r="J11">
            <v>167568190</v>
          </cell>
          <cell r="K11">
            <v>166386429</v>
          </cell>
          <cell r="L11">
            <v>165450874</v>
          </cell>
          <cell r="M11">
            <v>163897631</v>
          </cell>
          <cell r="N11">
            <v>168456100</v>
          </cell>
          <cell r="O11">
            <v>170281326</v>
          </cell>
          <cell r="P11">
            <v>172190983</v>
          </cell>
          <cell r="Q11">
            <v>176014623</v>
          </cell>
          <cell r="R11">
            <v>178434917</v>
          </cell>
          <cell r="S11">
            <v>178372525</v>
          </cell>
          <cell r="T11">
            <v>182737209</v>
          </cell>
          <cell r="U11">
            <v>188487419</v>
          </cell>
          <cell r="V11">
            <v>196476806</v>
          </cell>
          <cell r="W11">
            <v>202626844</v>
          </cell>
          <cell r="X11">
            <v>207030903</v>
          </cell>
          <cell r="Y11">
            <v>209268555</v>
          </cell>
          <cell r="Z11">
            <v>220069771</v>
          </cell>
          <cell r="AA11">
            <v>224944190</v>
          </cell>
          <cell r="AB11">
            <v>228574888</v>
          </cell>
          <cell r="AC11">
            <v>228349058</v>
          </cell>
          <cell r="AD11">
            <v>230585317</v>
          </cell>
          <cell r="AE11">
            <v>233336338</v>
          </cell>
          <cell r="AF11">
            <v>235038223</v>
          </cell>
          <cell r="AG11">
            <v>235603465</v>
          </cell>
          <cell r="AH11">
            <v>239685203</v>
          </cell>
          <cell r="AI11">
            <v>241112071</v>
          </cell>
          <cell r="AJ11">
            <v>243575674</v>
          </cell>
          <cell r="AK11">
            <v>246328903</v>
          </cell>
          <cell r="AL11">
            <v>252084323</v>
          </cell>
          <cell r="AM11">
            <v>260645174</v>
          </cell>
          <cell r="AN11">
            <v>264173377</v>
          </cell>
          <cell r="AO11">
            <v>264848480</v>
          </cell>
          <cell r="AP11">
            <v>267571387</v>
          </cell>
          <cell r="AQ11">
            <v>267727362</v>
          </cell>
          <cell r="AR11">
            <v>269230639</v>
          </cell>
          <cell r="AS11">
            <v>274423382</v>
          </cell>
          <cell r="AT11">
            <v>281228778</v>
          </cell>
          <cell r="AU11">
            <v>288296232.68699998</v>
          </cell>
          <cell r="AV11">
            <v>305382451</v>
          </cell>
          <cell r="AW11">
            <v>326499873</v>
          </cell>
          <cell r="AX11">
            <v>367998451</v>
          </cell>
          <cell r="AY11" t="str">
            <v xml:space="preserve">          v tom:  do 1 roka  vrátane</v>
          </cell>
        </row>
        <row r="12">
          <cell r="A12">
            <v>12</v>
          </cell>
          <cell r="B12" t="str">
            <v xml:space="preserve">         v tom: do 1 roka vrátane</v>
          </cell>
          <cell r="C12">
            <v>134250326</v>
          </cell>
          <cell r="D12">
            <v>128067443</v>
          </cell>
          <cell r="E12">
            <v>124464735</v>
          </cell>
          <cell r="F12">
            <v>123201870</v>
          </cell>
          <cell r="G12">
            <v>120322038</v>
          </cell>
          <cell r="H12">
            <v>118321569</v>
          </cell>
          <cell r="I12">
            <v>117240305</v>
          </cell>
          <cell r="J12">
            <v>115026588</v>
          </cell>
          <cell r="K12">
            <v>113814617</v>
          </cell>
          <cell r="L12">
            <v>112874889</v>
          </cell>
          <cell r="M12">
            <v>110709977</v>
          </cell>
          <cell r="N12">
            <v>111538929</v>
          </cell>
          <cell r="O12">
            <v>112671554</v>
          </cell>
          <cell r="P12">
            <v>112588081</v>
          </cell>
          <cell r="Q12">
            <v>116202641</v>
          </cell>
          <cell r="R12">
            <v>117948007</v>
          </cell>
          <cell r="S12">
            <v>117831490</v>
          </cell>
          <cell r="T12">
            <v>121717143</v>
          </cell>
          <cell r="U12">
            <v>126783497</v>
          </cell>
          <cell r="V12">
            <v>134429859</v>
          </cell>
          <cell r="W12">
            <v>140093313</v>
          </cell>
          <cell r="X12">
            <v>143865680</v>
          </cell>
          <cell r="Y12">
            <v>145523200</v>
          </cell>
          <cell r="Z12">
            <v>152352371</v>
          </cell>
          <cell r="AA12">
            <v>156561417</v>
          </cell>
          <cell r="AB12">
            <v>158380886</v>
          </cell>
          <cell r="AC12">
            <v>158516507</v>
          </cell>
          <cell r="AD12">
            <v>162278518</v>
          </cell>
          <cell r="AE12">
            <v>164484401</v>
          </cell>
          <cell r="AF12">
            <v>165576829</v>
          </cell>
          <cell r="AG12">
            <v>166152020</v>
          </cell>
          <cell r="AH12">
            <v>168831484</v>
          </cell>
          <cell r="AI12">
            <v>169594279</v>
          </cell>
          <cell r="AJ12">
            <v>171529183</v>
          </cell>
          <cell r="AK12">
            <v>172908844</v>
          </cell>
          <cell r="AL12">
            <v>174727752</v>
          </cell>
          <cell r="AM12">
            <v>182750840</v>
          </cell>
          <cell r="AN12">
            <v>184722810</v>
          </cell>
          <cell r="AO12">
            <v>185913792</v>
          </cell>
          <cell r="AP12">
            <v>188723330</v>
          </cell>
          <cell r="AQ12">
            <v>188750506</v>
          </cell>
          <cell r="AR12">
            <v>191674126</v>
          </cell>
          <cell r="AS12">
            <v>196753651</v>
          </cell>
          <cell r="AT12">
            <v>202002073</v>
          </cell>
          <cell r="AU12">
            <v>203656806</v>
          </cell>
          <cell r="AV12">
            <v>217155115</v>
          </cell>
          <cell r="AW12">
            <v>236142213</v>
          </cell>
          <cell r="AX12">
            <v>273162489</v>
          </cell>
          <cell r="AY12" t="str">
            <v xml:space="preserve">                      nad 1 rok</v>
          </cell>
        </row>
        <row r="13">
          <cell r="A13">
            <v>13</v>
          </cell>
          <cell r="B13" t="str">
            <v xml:space="preserve">                     od 1 do 2 rokov vrátane</v>
          </cell>
          <cell r="C13">
            <v>1133023</v>
          </cell>
          <cell r="D13">
            <v>1146455</v>
          </cell>
          <cell r="E13">
            <v>1315078</v>
          </cell>
          <cell r="F13">
            <v>1190772</v>
          </cell>
          <cell r="G13">
            <v>1114723</v>
          </cell>
          <cell r="H13">
            <v>1146536</v>
          </cell>
          <cell r="I13">
            <v>1152272</v>
          </cell>
          <cell r="J13">
            <v>1145341</v>
          </cell>
          <cell r="K13">
            <v>1118999</v>
          </cell>
          <cell r="L13">
            <v>1087915</v>
          </cell>
          <cell r="M13">
            <v>1057937</v>
          </cell>
          <cell r="N13">
            <v>1041963</v>
          </cell>
          <cell r="O13">
            <v>821898</v>
          </cell>
          <cell r="P13">
            <v>808171</v>
          </cell>
          <cell r="Q13">
            <v>861856</v>
          </cell>
          <cell r="R13">
            <v>922688</v>
          </cell>
          <cell r="S13">
            <v>943925</v>
          </cell>
          <cell r="T13">
            <v>906323</v>
          </cell>
          <cell r="U13">
            <v>894497</v>
          </cell>
          <cell r="V13">
            <v>956900</v>
          </cell>
          <cell r="W13">
            <v>1237543</v>
          </cell>
          <cell r="X13">
            <v>1554444</v>
          </cell>
          <cell r="Y13">
            <v>1940556</v>
          </cell>
          <cell r="Z13">
            <v>2067867</v>
          </cell>
          <cell r="AA13">
            <v>2109180</v>
          </cell>
          <cell r="AB13">
            <v>2151582</v>
          </cell>
          <cell r="AC13">
            <v>2245066</v>
          </cell>
          <cell r="AD13">
            <v>1658493</v>
          </cell>
          <cell r="AE13">
            <v>1791569</v>
          </cell>
          <cell r="AF13">
            <v>1858287</v>
          </cell>
          <cell r="AG13">
            <v>1975981</v>
          </cell>
          <cell r="AH13">
            <v>2579551</v>
          </cell>
          <cell r="AI13">
            <v>2973350</v>
          </cell>
          <cell r="AJ13">
            <v>3467771</v>
          </cell>
          <cell r="AK13">
            <v>4234877</v>
          </cell>
          <cell r="AL13">
            <v>5042595</v>
          </cell>
          <cell r="AM13">
            <v>5891255</v>
          </cell>
          <cell r="AN13">
            <v>6654093</v>
          </cell>
          <cell r="AO13">
            <v>6890767</v>
          </cell>
          <cell r="AP13">
            <v>7393014</v>
          </cell>
          <cell r="AQ13">
            <v>7370129</v>
          </cell>
          <cell r="AR13">
            <v>7514602</v>
          </cell>
          <cell r="AS13">
            <v>7940076</v>
          </cell>
          <cell r="AT13">
            <v>9500986</v>
          </cell>
          <cell r="AU13">
            <v>10826348.687000001</v>
          </cell>
          <cell r="AV13">
            <v>13945989</v>
          </cell>
          <cell r="AW13">
            <v>16060227</v>
          </cell>
          <cell r="AX13">
            <v>19022563</v>
          </cell>
          <cell r="AY13" t="str">
            <v>11e.   Vklady a prijaté úvery v EUR</v>
          </cell>
          <cell r="AZ13">
            <v>22393770</v>
          </cell>
          <cell r="BA13">
            <v>22554763</v>
          </cell>
        </row>
        <row r="14">
          <cell r="A14">
            <v>14</v>
          </cell>
          <cell r="B14" t="str">
            <v xml:space="preserve">                     nad 2 roky</v>
          </cell>
          <cell r="C14">
            <v>50695986</v>
          </cell>
          <cell r="D14">
            <v>51381062</v>
          </cell>
          <cell r="E14">
            <v>50858222</v>
          </cell>
          <cell r="F14">
            <v>50820279</v>
          </cell>
          <cell r="G14">
            <v>50394846</v>
          </cell>
          <cell r="H14">
            <v>51053372</v>
          </cell>
          <cell r="I14">
            <v>50683086</v>
          </cell>
          <cell r="J14">
            <v>51396261</v>
          </cell>
          <cell r="K14">
            <v>51452813</v>
          </cell>
          <cell r="L14">
            <v>51488070</v>
          </cell>
          <cell r="M14">
            <v>52129717</v>
          </cell>
          <cell r="N14">
            <v>55875208</v>
          </cell>
          <cell r="O14">
            <v>56787874</v>
          </cell>
          <cell r="P14">
            <v>58794731</v>
          </cell>
          <cell r="Q14">
            <v>58950126</v>
          </cell>
          <cell r="R14">
            <v>59564222</v>
          </cell>
          <cell r="S14">
            <v>59597110</v>
          </cell>
          <cell r="T14">
            <v>60113743</v>
          </cell>
          <cell r="U14">
            <v>60809425</v>
          </cell>
          <cell r="V14">
            <v>61090047</v>
          </cell>
          <cell r="W14">
            <v>61295988</v>
          </cell>
          <cell r="X14">
            <v>61610779</v>
          </cell>
          <cell r="Y14">
            <v>61804799</v>
          </cell>
          <cell r="Z14">
            <v>65649533</v>
          </cell>
          <cell r="AA14">
            <v>66273593</v>
          </cell>
          <cell r="AB14">
            <v>68042420</v>
          </cell>
          <cell r="AC14">
            <v>67587485</v>
          </cell>
          <cell r="AD14">
            <v>66648306</v>
          </cell>
          <cell r="AE14">
            <v>67060368</v>
          </cell>
          <cell r="AF14">
            <v>67603107</v>
          </cell>
          <cell r="AG14">
            <v>67475464</v>
          </cell>
          <cell r="AH14">
            <v>68274168</v>
          </cell>
          <cell r="AI14">
            <v>68544442</v>
          </cell>
          <cell r="AJ14">
            <v>68578720</v>
          </cell>
          <cell r="AK14">
            <v>69185182</v>
          </cell>
          <cell r="AL14">
            <v>72313976</v>
          </cell>
          <cell r="AM14">
            <v>72003079</v>
          </cell>
          <cell r="AN14">
            <v>72796474</v>
          </cell>
          <cell r="AO14">
            <v>72043921</v>
          </cell>
          <cell r="AP14">
            <v>71455043</v>
          </cell>
          <cell r="AQ14">
            <v>71606727</v>
          </cell>
          <cell r="AR14">
            <v>70041911</v>
          </cell>
          <cell r="AS14">
            <v>69729655</v>
          </cell>
          <cell r="AT14">
            <v>69725719</v>
          </cell>
          <cell r="AU14">
            <v>73813078</v>
          </cell>
          <cell r="AV14">
            <v>74281347</v>
          </cell>
          <cell r="AW14">
            <v>74297433</v>
          </cell>
          <cell r="AX14">
            <v>75813399</v>
          </cell>
          <cell r="AY14" t="str">
            <v>11e.1  Vklady splatné na požiadanie v EUR</v>
          </cell>
          <cell r="AZ14">
            <v>8278544</v>
          </cell>
          <cell r="BA14">
            <v>8361638</v>
          </cell>
        </row>
        <row r="15">
          <cell r="A15">
            <v>15</v>
          </cell>
          <cell r="B15" t="str">
            <v>11s.3  S výpovednou lehotou v SKK</v>
          </cell>
          <cell r="C15">
            <v>46629588</v>
          </cell>
          <cell r="D15">
            <v>45425870</v>
          </cell>
          <cell r="E15">
            <v>44433564</v>
          </cell>
          <cell r="F15">
            <v>43721618</v>
          </cell>
          <cell r="G15">
            <v>43005410</v>
          </cell>
          <cell r="H15">
            <v>42581664</v>
          </cell>
          <cell r="I15">
            <v>42034313</v>
          </cell>
          <cell r="J15">
            <v>41613770</v>
          </cell>
          <cell r="K15">
            <v>41124384</v>
          </cell>
          <cell r="L15">
            <v>40719932</v>
          </cell>
          <cell r="M15">
            <v>40517386</v>
          </cell>
          <cell r="N15">
            <v>40625481</v>
          </cell>
          <cell r="O15">
            <v>40203806</v>
          </cell>
          <cell r="P15">
            <v>39604645</v>
          </cell>
          <cell r="Q15">
            <v>39188214</v>
          </cell>
          <cell r="R15">
            <v>38618597</v>
          </cell>
          <cell r="S15">
            <v>38071110</v>
          </cell>
          <cell r="T15">
            <v>37632890</v>
          </cell>
          <cell r="U15">
            <v>37048639</v>
          </cell>
          <cell r="V15">
            <v>36348919</v>
          </cell>
          <cell r="W15">
            <v>35805822</v>
          </cell>
          <cell r="X15">
            <v>35237812</v>
          </cell>
          <cell r="Y15">
            <v>34688244</v>
          </cell>
          <cell r="Z15">
            <v>34514932</v>
          </cell>
          <cell r="AA15">
            <v>33815704</v>
          </cell>
          <cell r="AB15">
            <v>33368712</v>
          </cell>
          <cell r="AC15">
            <v>33032176</v>
          </cell>
          <cell r="AD15">
            <v>32611287</v>
          </cell>
          <cell r="AE15">
            <v>32483280</v>
          </cell>
          <cell r="AF15">
            <v>32467264</v>
          </cell>
          <cell r="AG15">
            <v>32273132</v>
          </cell>
          <cell r="AH15">
            <v>32042456</v>
          </cell>
          <cell r="AI15">
            <v>31967230</v>
          </cell>
          <cell r="AJ15">
            <v>31856423</v>
          </cell>
          <cell r="AK15">
            <v>31777725</v>
          </cell>
          <cell r="AL15">
            <v>32079885</v>
          </cell>
          <cell r="AM15">
            <v>32169330</v>
          </cell>
          <cell r="AN15">
            <v>31916850</v>
          </cell>
          <cell r="AO15">
            <v>31632474</v>
          </cell>
          <cell r="AP15">
            <v>31294978</v>
          </cell>
          <cell r="AQ15">
            <v>31139001</v>
          </cell>
          <cell r="AR15">
            <v>31106587</v>
          </cell>
          <cell r="AS15">
            <v>31022350</v>
          </cell>
          <cell r="AT15">
            <v>30804033</v>
          </cell>
          <cell r="AU15">
            <v>30543587</v>
          </cell>
          <cell r="AV15">
            <v>30388426</v>
          </cell>
          <cell r="AW15">
            <v>30151848</v>
          </cell>
          <cell r="AX15">
            <v>31706920</v>
          </cell>
          <cell r="AY15" t="str">
            <v>11e.2  Vklady s dohodnutou splatnosťou v EUR</v>
          </cell>
          <cell r="AZ15">
            <v>13049058</v>
          </cell>
          <cell r="BA15">
            <v>13125897</v>
          </cell>
        </row>
        <row r="16">
          <cell r="A16">
            <v>16</v>
          </cell>
          <cell r="B16" t="str">
            <v xml:space="preserve">          v tom:  do 3 mesiacov vrátane</v>
          </cell>
          <cell r="C16">
            <v>15913756</v>
          </cell>
          <cell r="D16">
            <v>15776067</v>
          </cell>
          <cell r="E16">
            <v>15598527</v>
          </cell>
          <cell r="F16">
            <v>15327829</v>
          </cell>
          <cell r="G16">
            <v>15026836</v>
          </cell>
          <cell r="H16">
            <v>14895758</v>
          </cell>
          <cell r="I16">
            <v>14574389</v>
          </cell>
          <cell r="J16">
            <v>14474797</v>
          </cell>
          <cell r="K16">
            <v>14222880</v>
          </cell>
          <cell r="L16">
            <v>14007773</v>
          </cell>
          <cell r="M16">
            <v>13839444</v>
          </cell>
          <cell r="N16">
            <v>13861698</v>
          </cell>
          <cell r="O16">
            <v>13662829</v>
          </cell>
          <cell r="P16">
            <v>13440581</v>
          </cell>
          <cell r="Q16">
            <v>13285312</v>
          </cell>
          <cell r="R16">
            <v>12972175</v>
          </cell>
          <cell r="S16">
            <v>12645097</v>
          </cell>
          <cell r="T16">
            <v>12443019</v>
          </cell>
          <cell r="U16">
            <v>12198240</v>
          </cell>
          <cell r="V16">
            <v>11940205</v>
          </cell>
          <cell r="W16">
            <v>11699887</v>
          </cell>
          <cell r="X16">
            <v>11383049</v>
          </cell>
          <cell r="Y16">
            <v>11085162</v>
          </cell>
          <cell r="Z16">
            <v>10949752</v>
          </cell>
          <cell r="AA16">
            <v>10612423</v>
          </cell>
          <cell r="AB16">
            <v>10353492</v>
          </cell>
          <cell r="AC16">
            <v>10168533</v>
          </cell>
          <cell r="AD16">
            <v>9666312</v>
          </cell>
          <cell r="AE16">
            <v>9571923</v>
          </cell>
          <cell r="AF16">
            <v>9505886</v>
          </cell>
          <cell r="AG16">
            <v>9391418</v>
          </cell>
          <cell r="AH16">
            <v>9296954</v>
          </cell>
          <cell r="AI16">
            <v>9261049</v>
          </cell>
          <cell r="AJ16">
            <v>9197589</v>
          </cell>
          <cell r="AK16">
            <v>9124262</v>
          </cell>
          <cell r="AL16">
            <v>9206992</v>
          </cell>
          <cell r="AM16">
            <v>9171682</v>
          </cell>
          <cell r="AN16">
            <v>9077137</v>
          </cell>
          <cell r="AO16">
            <v>8963965</v>
          </cell>
          <cell r="AP16">
            <v>8784329</v>
          </cell>
          <cell r="AQ16">
            <v>8656226</v>
          </cell>
          <cell r="AR16">
            <v>8587466</v>
          </cell>
          <cell r="AS16">
            <v>8622032</v>
          </cell>
          <cell r="AT16">
            <v>8530695</v>
          </cell>
          <cell r="AU16">
            <v>8421822</v>
          </cell>
          <cell r="AV16">
            <v>8380587</v>
          </cell>
          <cell r="AW16">
            <v>8337889</v>
          </cell>
          <cell r="AX16">
            <v>8760395</v>
          </cell>
          <cell r="AY16" t="str">
            <v xml:space="preserve">         v tom: do 1 roka vrátane</v>
          </cell>
          <cell r="AZ16">
            <v>9863966</v>
          </cell>
          <cell r="BA16">
            <v>9845982</v>
          </cell>
        </row>
        <row r="17">
          <cell r="A17">
            <v>17</v>
          </cell>
          <cell r="B17" t="str">
            <v xml:space="preserve">                       nad 3 mesiace</v>
          </cell>
          <cell r="C17">
            <v>30715832</v>
          </cell>
          <cell r="D17">
            <v>29649803</v>
          </cell>
          <cell r="E17">
            <v>28835037</v>
          </cell>
          <cell r="F17">
            <v>28393789</v>
          </cell>
          <cell r="G17">
            <v>27978574</v>
          </cell>
          <cell r="H17">
            <v>27685906</v>
          </cell>
          <cell r="I17">
            <v>27459924</v>
          </cell>
          <cell r="J17">
            <v>27138973</v>
          </cell>
          <cell r="K17">
            <v>26901504</v>
          </cell>
          <cell r="L17">
            <v>26712159</v>
          </cell>
          <cell r="M17">
            <v>26677942</v>
          </cell>
          <cell r="N17">
            <v>26763783</v>
          </cell>
          <cell r="O17">
            <v>26540977</v>
          </cell>
          <cell r="P17">
            <v>26164064</v>
          </cell>
          <cell r="Q17">
            <v>25902902</v>
          </cell>
          <cell r="R17">
            <v>25646422</v>
          </cell>
          <cell r="S17">
            <v>25426013</v>
          </cell>
          <cell r="T17">
            <v>25189871</v>
          </cell>
          <cell r="U17">
            <v>24850399</v>
          </cell>
          <cell r="V17">
            <v>24408714</v>
          </cell>
          <cell r="W17">
            <v>24105935</v>
          </cell>
          <cell r="X17">
            <v>23854763</v>
          </cell>
          <cell r="Y17">
            <v>23603082</v>
          </cell>
          <cell r="Z17">
            <v>23565180</v>
          </cell>
          <cell r="AA17">
            <v>23203281</v>
          </cell>
          <cell r="AB17">
            <v>23015220</v>
          </cell>
          <cell r="AC17">
            <v>22863643</v>
          </cell>
          <cell r="AD17">
            <v>22944975</v>
          </cell>
          <cell r="AE17">
            <v>22911357</v>
          </cell>
          <cell r="AF17">
            <v>22961378</v>
          </cell>
          <cell r="AG17">
            <v>22881714</v>
          </cell>
          <cell r="AH17">
            <v>22745502</v>
          </cell>
          <cell r="AI17">
            <v>22706181</v>
          </cell>
          <cell r="AJ17">
            <v>22658834</v>
          </cell>
          <cell r="AK17">
            <v>22653463</v>
          </cell>
          <cell r="AL17">
            <v>22872893</v>
          </cell>
          <cell r="AM17">
            <v>22997648</v>
          </cell>
          <cell r="AN17">
            <v>22839713</v>
          </cell>
          <cell r="AO17">
            <v>22668509</v>
          </cell>
          <cell r="AP17">
            <v>22510649</v>
          </cell>
          <cell r="AQ17">
            <v>22482775</v>
          </cell>
          <cell r="AR17">
            <v>22519121</v>
          </cell>
          <cell r="AS17">
            <v>22400318</v>
          </cell>
          <cell r="AT17">
            <v>22273338</v>
          </cell>
          <cell r="AU17">
            <v>22121765</v>
          </cell>
          <cell r="AV17">
            <v>22007839</v>
          </cell>
          <cell r="AW17">
            <v>21813959</v>
          </cell>
          <cell r="AX17">
            <v>22946525</v>
          </cell>
          <cell r="AY17" t="str">
            <v xml:space="preserve">                     od 1 do 2 rokov vrátane</v>
          </cell>
          <cell r="AZ17">
            <v>652842</v>
          </cell>
          <cell r="BA17">
            <v>680705</v>
          </cell>
        </row>
        <row r="18">
          <cell r="A18">
            <v>18</v>
          </cell>
          <cell r="B18" t="str">
            <v>11s.4  Repo obchody v SKK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 t="str">
            <v xml:space="preserve">                     nad 2 roky</v>
          </cell>
          <cell r="AZ18">
            <v>2532250</v>
          </cell>
          <cell r="BA18">
            <v>2599210</v>
          </cell>
        </row>
        <row r="19">
          <cell r="A19">
            <v>19</v>
          </cell>
          <cell r="B19" t="str">
            <v>11e.   Vklady a prijaté úvery v EUR</v>
          </cell>
          <cell r="C19">
            <v>27372679</v>
          </cell>
          <cell r="D19">
            <v>26510569</v>
          </cell>
          <cell r="E19">
            <v>25615888</v>
          </cell>
          <cell r="F19">
            <v>25716083</v>
          </cell>
          <cell r="G19">
            <v>25525890</v>
          </cell>
          <cell r="H19">
            <v>25095264</v>
          </cell>
          <cell r="I19">
            <v>25500485</v>
          </cell>
          <cell r="J19">
            <v>25441570</v>
          </cell>
          <cell r="K19">
            <v>25204244</v>
          </cell>
          <cell r="L19">
            <v>25079588</v>
          </cell>
          <cell r="M19">
            <v>24758994</v>
          </cell>
          <cell r="N19">
            <v>25123311</v>
          </cell>
          <cell r="O19">
            <v>24917423</v>
          </cell>
          <cell r="P19">
            <v>25018456</v>
          </cell>
          <cell r="Q19">
            <v>25381048</v>
          </cell>
          <cell r="R19">
            <v>25897460</v>
          </cell>
          <cell r="S19">
            <v>26023236</v>
          </cell>
          <cell r="T19">
            <v>26444340</v>
          </cell>
          <cell r="U19">
            <v>26670832</v>
          </cell>
          <cell r="V19">
            <v>26781709</v>
          </cell>
          <cell r="W19">
            <v>26985133</v>
          </cell>
          <cell r="X19">
            <v>26956132</v>
          </cell>
          <cell r="Y19">
            <v>26533295</v>
          </cell>
          <cell r="Z19">
            <v>25881622</v>
          </cell>
          <cell r="AA19">
            <v>25822609</v>
          </cell>
          <cell r="AB19">
            <v>25447984</v>
          </cell>
          <cell r="AC19">
            <v>24733409</v>
          </cell>
          <cell r="AD19">
            <v>25032306</v>
          </cell>
          <cell r="AE19">
            <v>25469907</v>
          </cell>
          <cell r="AF19">
            <v>25134629</v>
          </cell>
          <cell r="AG19">
            <v>25464111</v>
          </cell>
          <cell r="AH19">
            <v>25380247</v>
          </cell>
          <cell r="AI19">
            <v>25780423</v>
          </cell>
          <cell r="AJ19">
            <v>26072943</v>
          </cell>
          <cell r="AK19">
            <v>26958636</v>
          </cell>
          <cell r="AL19">
            <v>27499587</v>
          </cell>
          <cell r="AM19">
            <v>28390847</v>
          </cell>
          <cell r="AN19">
            <v>28965212</v>
          </cell>
          <cell r="AO19">
            <v>29091117</v>
          </cell>
          <cell r="AP19">
            <v>31030391</v>
          </cell>
          <cell r="AQ19">
            <v>29805322</v>
          </cell>
          <cell r="AR19">
            <v>30979716</v>
          </cell>
          <cell r="AS19">
            <v>31739411</v>
          </cell>
          <cell r="AT19">
            <v>32185416</v>
          </cell>
          <cell r="AU19">
            <v>32802099</v>
          </cell>
          <cell r="AV19">
            <v>31312117</v>
          </cell>
          <cell r="AW19">
            <v>30787637</v>
          </cell>
          <cell r="AX19">
            <v>31774095</v>
          </cell>
          <cell r="AY19" t="str">
            <v>11e.3  Vklady s výpovednou lehotou v EUR</v>
          </cell>
          <cell r="AZ19">
            <v>1066168</v>
          </cell>
          <cell r="BA19">
            <v>1067228</v>
          </cell>
        </row>
        <row r="20">
          <cell r="A20">
            <v>20</v>
          </cell>
          <cell r="B20" t="str">
            <v>11e.1  Vklady splatné na požiadanie
         v EUR</v>
          </cell>
          <cell r="C20">
            <v>10885101</v>
          </cell>
          <cell r="D20">
            <v>10751414</v>
          </cell>
          <cell r="E20">
            <v>10306622</v>
          </cell>
          <cell r="F20">
            <v>10280291</v>
          </cell>
          <cell r="G20">
            <v>10571388</v>
          </cell>
          <cell r="H20">
            <v>10573334</v>
          </cell>
          <cell r="I20">
            <v>10752594</v>
          </cell>
          <cell r="J20">
            <v>10902349</v>
          </cell>
          <cell r="K20">
            <v>10898162</v>
          </cell>
          <cell r="L20">
            <v>11052346</v>
          </cell>
          <cell r="M20">
            <v>10999198</v>
          </cell>
          <cell r="N20">
            <v>11118537</v>
          </cell>
          <cell r="O20">
            <v>10998623</v>
          </cell>
          <cell r="P20">
            <v>11136904</v>
          </cell>
          <cell r="Q20">
            <v>11398574</v>
          </cell>
          <cell r="R20">
            <v>11365486</v>
          </cell>
          <cell r="S20">
            <v>11660268</v>
          </cell>
          <cell r="T20">
            <v>11779383</v>
          </cell>
          <cell r="U20">
            <v>12178236</v>
          </cell>
          <cell r="V20">
            <v>11725480</v>
          </cell>
          <cell r="W20">
            <v>11813020</v>
          </cell>
          <cell r="X20">
            <v>11716136</v>
          </cell>
          <cell r="Y20">
            <v>11469780</v>
          </cell>
          <cell r="Z20">
            <v>10716745</v>
          </cell>
          <cell r="AA20">
            <v>10698501</v>
          </cell>
          <cell r="AB20">
            <v>10494024</v>
          </cell>
          <cell r="AC20">
            <v>10131492</v>
          </cell>
          <cell r="AD20">
            <v>9842187</v>
          </cell>
          <cell r="AE20">
            <v>10101547</v>
          </cell>
          <cell r="AF20">
            <v>10195776</v>
          </cell>
          <cell r="AG20">
            <v>10325697</v>
          </cell>
          <cell r="AH20">
            <v>9994131</v>
          </cell>
          <cell r="AI20">
            <v>10045433</v>
          </cell>
          <cell r="AJ20">
            <v>9912590</v>
          </cell>
          <cell r="AK20">
            <v>10413399</v>
          </cell>
          <cell r="AL20">
            <v>9972115</v>
          </cell>
          <cell r="AM20">
            <v>10806022</v>
          </cell>
          <cell r="AN20">
            <v>11089124</v>
          </cell>
          <cell r="AO20">
            <v>10436450</v>
          </cell>
          <cell r="AP20">
            <v>10406733</v>
          </cell>
          <cell r="AQ20">
            <v>10158427</v>
          </cell>
          <cell r="AR20">
            <v>10798988</v>
          </cell>
          <cell r="AS20">
            <v>10355097</v>
          </cell>
          <cell r="AT20">
            <v>10305429</v>
          </cell>
          <cell r="AU20">
            <v>10469136</v>
          </cell>
          <cell r="AV20">
            <v>10325105</v>
          </cell>
          <cell r="AW20">
            <v>9987690</v>
          </cell>
          <cell r="AX20">
            <v>10129590</v>
          </cell>
          <cell r="AY20" t="str">
            <v xml:space="preserve">          v tom:  do 3 mesiacov vrátane</v>
          </cell>
          <cell r="AZ20">
            <v>293124</v>
          </cell>
          <cell r="BA20">
            <v>291022</v>
          </cell>
        </row>
        <row r="21">
          <cell r="A21">
            <v>21</v>
          </cell>
          <cell r="B21" t="str">
            <v>11e.2  S dohodnutou splatnosťou
          v EUR</v>
          </cell>
          <cell r="C21">
            <v>15199499</v>
          </cell>
          <cell r="D21">
            <v>14532056</v>
          </cell>
          <cell r="E21">
            <v>14104879</v>
          </cell>
          <cell r="F21">
            <v>14225608</v>
          </cell>
          <cell r="G21">
            <v>13778424</v>
          </cell>
          <cell r="H21">
            <v>13376179</v>
          </cell>
          <cell r="I21">
            <v>13615244</v>
          </cell>
          <cell r="J21">
            <v>13438656</v>
          </cell>
          <cell r="K21">
            <v>13275843</v>
          </cell>
          <cell r="L21">
            <v>12977999</v>
          </cell>
          <cell r="M21">
            <v>12773020</v>
          </cell>
          <cell r="N21">
            <v>12949884</v>
          </cell>
          <cell r="O21">
            <v>12959882</v>
          </cell>
          <cell r="P21">
            <v>12936104</v>
          </cell>
          <cell r="Q21">
            <v>13041232</v>
          </cell>
          <cell r="R21">
            <v>13607746</v>
          </cell>
          <cell r="S21">
            <v>13436470</v>
          </cell>
          <cell r="T21">
            <v>13735779</v>
          </cell>
          <cell r="U21">
            <v>13584443</v>
          </cell>
          <cell r="V21">
            <v>14166752</v>
          </cell>
          <cell r="W21">
            <v>14298768</v>
          </cell>
          <cell r="X21">
            <v>14401302</v>
          </cell>
          <cell r="Y21">
            <v>14257571</v>
          </cell>
          <cell r="Z21">
            <v>14400673</v>
          </cell>
          <cell r="AA21">
            <v>14370730</v>
          </cell>
          <cell r="AB21">
            <v>14234687</v>
          </cell>
          <cell r="AC21">
            <v>13925131</v>
          </cell>
          <cell r="AD21">
            <v>14519659</v>
          </cell>
          <cell r="AE21">
            <v>14702339</v>
          </cell>
          <cell r="AF21">
            <v>14290061</v>
          </cell>
          <cell r="AG21">
            <v>14507649</v>
          </cell>
          <cell r="AH21">
            <v>14766898</v>
          </cell>
          <cell r="AI21">
            <v>15124052</v>
          </cell>
          <cell r="AJ21">
            <v>15573851</v>
          </cell>
          <cell r="AK21">
            <v>15974869</v>
          </cell>
          <cell r="AL21">
            <v>16958602</v>
          </cell>
          <cell r="AM21">
            <v>17033564</v>
          </cell>
          <cell r="AN21">
            <v>17351502</v>
          </cell>
          <cell r="AO21">
            <v>18143603</v>
          </cell>
          <cell r="AP21">
            <v>20119981</v>
          </cell>
          <cell r="AQ21">
            <v>19178154</v>
          </cell>
          <cell r="AR21">
            <v>19713156</v>
          </cell>
          <cell r="AS21">
            <v>20919242</v>
          </cell>
          <cell r="AT21">
            <v>21418451</v>
          </cell>
          <cell r="AU21">
            <v>21878386</v>
          </cell>
          <cell r="AV21">
            <v>20540543</v>
          </cell>
          <cell r="AW21">
            <v>20361937</v>
          </cell>
          <cell r="AX21">
            <v>21216800</v>
          </cell>
          <cell r="AY21" t="str">
            <v xml:space="preserve">                       nad 3 mesiace</v>
          </cell>
          <cell r="AZ21">
            <v>773044</v>
          </cell>
          <cell r="BA21">
            <v>776206</v>
          </cell>
        </row>
        <row r="22">
          <cell r="A22">
            <v>22</v>
          </cell>
          <cell r="B22" t="str">
            <v xml:space="preserve">         v tom: do 1 roka vrátane</v>
          </cell>
          <cell r="C22">
            <v>14706020</v>
          </cell>
          <cell r="D22">
            <v>14047514</v>
          </cell>
          <cell r="E22">
            <v>13619551</v>
          </cell>
          <cell r="F22">
            <v>13726395</v>
          </cell>
          <cell r="G22">
            <v>13286395</v>
          </cell>
          <cell r="H22">
            <v>12911978</v>
          </cell>
          <cell r="I22">
            <v>13169521</v>
          </cell>
          <cell r="J22">
            <v>12997683</v>
          </cell>
          <cell r="K22">
            <v>12845177</v>
          </cell>
          <cell r="L22">
            <v>12668132</v>
          </cell>
          <cell r="M22">
            <v>12476461</v>
          </cell>
          <cell r="N22">
            <v>12658745</v>
          </cell>
          <cell r="O22">
            <v>12658288</v>
          </cell>
          <cell r="P22">
            <v>12642083</v>
          </cell>
          <cell r="Q22">
            <v>12732425</v>
          </cell>
          <cell r="R22">
            <v>13301312</v>
          </cell>
          <cell r="S22">
            <v>13120719</v>
          </cell>
          <cell r="T22">
            <v>13414517</v>
          </cell>
          <cell r="U22">
            <v>13264845</v>
          </cell>
          <cell r="V22">
            <v>13861699</v>
          </cell>
          <cell r="W22">
            <v>13982430</v>
          </cell>
          <cell r="X22">
            <v>14099056</v>
          </cell>
          <cell r="Y22">
            <v>13943195</v>
          </cell>
          <cell r="Z22">
            <v>14120065</v>
          </cell>
          <cell r="AA22">
            <v>14085287</v>
          </cell>
          <cell r="AB22">
            <v>13954226</v>
          </cell>
          <cell r="AC22">
            <v>13653425</v>
          </cell>
          <cell r="AD22">
            <v>14330896</v>
          </cell>
          <cell r="AE22">
            <v>14505022</v>
          </cell>
          <cell r="AF22">
            <v>14093756</v>
          </cell>
          <cell r="AG22">
            <v>14309254</v>
          </cell>
          <cell r="AH22">
            <v>14561901</v>
          </cell>
          <cell r="AI22">
            <v>14909534</v>
          </cell>
          <cell r="AJ22">
            <v>15351462</v>
          </cell>
          <cell r="AK22">
            <v>15722732</v>
          </cell>
          <cell r="AL22">
            <v>16680105</v>
          </cell>
          <cell r="AM22">
            <v>16734176</v>
          </cell>
          <cell r="AN22">
            <v>17049479</v>
          </cell>
          <cell r="AO22">
            <v>17844541</v>
          </cell>
          <cell r="AP22">
            <v>19821368</v>
          </cell>
          <cell r="AQ22">
            <v>18893312</v>
          </cell>
          <cell r="AR22">
            <v>19415539</v>
          </cell>
          <cell r="AS22">
            <v>20623085</v>
          </cell>
          <cell r="AT22">
            <v>21123236</v>
          </cell>
          <cell r="AU22">
            <v>21567402</v>
          </cell>
          <cell r="AV22">
            <v>20184082</v>
          </cell>
          <cell r="AW22">
            <v>19987604</v>
          </cell>
          <cell r="AX22">
            <v>20487126</v>
          </cell>
          <cell r="AY22" t="str">
            <v>11e.4  Repo obchody v EUR</v>
          </cell>
          <cell r="AZ22">
            <v>0</v>
          </cell>
          <cell r="BA22">
            <v>0</v>
          </cell>
        </row>
        <row r="23">
          <cell r="A23">
            <v>23</v>
          </cell>
          <cell r="B23" t="str">
            <v xml:space="preserve">                     od 1 do 2 rokov vrátane</v>
          </cell>
          <cell r="C23">
            <v>15834</v>
          </cell>
          <cell r="D23">
            <v>14982</v>
          </cell>
          <cell r="E23">
            <v>15396</v>
          </cell>
          <cell r="F23">
            <v>15617</v>
          </cell>
          <cell r="G23">
            <v>15880</v>
          </cell>
          <cell r="H23">
            <v>14152</v>
          </cell>
          <cell r="I23">
            <v>16490</v>
          </cell>
          <cell r="J23">
            <v>13095</v>
          </cell>
          <cell r="K23">
            <v>15009</v>
          </cell>
          <cell r="L23">
            <v>13532</v>
          </cell>
          <cell r="M23">
            <v>13515</v>
          </cell>
          <cell r="N23">
            <v>9426</v>
          </cell>
          <cell r="O23">
            <v>11535</v>
          </cell>
          <cell r="P23">
            <v>10725</v>
          </cell>
          <cell r="Q23">
            <v>11705</v>
          </cell>
          <cell r="R23">
            <v>12678</v>
          </cell>
          <cell r="S23">
            <v>35794</v>
          </cell>
          <cell r="T23">
            <v>37395</v>
          </cell>
          <cell r="U23">
            <v>39657</v>
          </cell>
          <cell r="V23">
            <v>40578</v>
          </cell>
          <cell r="W23">
            <v>51279</v>
          </cell>
          <cell r="X23">
            <v>51052</v>
          </cell>
          <cell r="Y23">
            <v>56965</v>
          </cell>
          <cell r="Z23">
            <v>54613</v>
          </cell>
          <cell r="AA23">
            <v>56133</v>
          </cell>
          <cell r="AB23">
            <v>58220</v>
          </cell>
          <cell r="AC23">
            <v>58593</v>
          </cell>
          <cell r="AD23">
            <v>30863</v>
          </cell>
          <cell r="AE23">
            <v>38571</v>
          </cell>
          <cell r="AF23">
            <v>45382</v>
          </cell>
          <cell r="AG23">
            <v>50580</v>
          </cell>
          <cell r="AH23">
            <v>61820</v>
          </cell>
          <cell r="AI23">
            <v>71962</v>
          </cell>
          <cell r="AJ23">
            <v>85877</v>
          </cell>
          <cell r="AK23">
            <v>113238</v>
          </cell>
          <cell r="AL23">
            <v>142694</v>
          </cell>
          <cell r="AM23">
            <v>160224</v>
          </cell>
          <cell r="AN23">
            <v>165004</v>
          </cell>
          <cell r="AO23">
            <v>164465</v>
          </cell>
          <cell r="AP23">
            <v>165370</v>
          </cell>
          <cell r="AQ23">
            <v>160064</v>
          </cell>
          <cell r="AR23">
            <v>174391</v>
          </cell>
          <cell r="AS23">
            <v>178777</v>
          </cell>
          <cell r="AT23">
            <v>183698</v>
          </cell>
          <cell r="AU23">
            <v>204121</v>
          </cell>
          <cell r="AV23">
            <v>254370</v>
          </cell>
          <cell r="AW23">
            <v>276227</v>
          </cell>
          <cell r="AX23">
            <v>362587</v>
          </cell>
          <cell r="AY23" t="str">
            <v>11x.   Vklady a prijaté úvery v CM</v>
          </cell>
          <cell r="AZ23">
            <v>513147</v>
          </cell>
          <cell r="BA23">
            <v>506843</v>
          </cell>
        </row>
        <row r="24">
          <cell r="A24">
            <v>24</v>
          </cell>
          <cell r="B24" t="str">
            <v xml:space="preserve">                     nad 2 roky</v>
          </cell>
          <cell r="C24">
            <v>477645</v>
          </cell>
          <cell r="D24">
            <v>469560</v>
          </cell>
          <cell r="E24">
            <v>469932</v>
          </cell>
          <cell r="F24">
            <v>483596</v>
          </cell>
          <cell r="G24">
            <v>476149</v>
          </cell>
          <cell r="H24">
            <v>450049</v>
          </cell>
          <cell r="I24">
            <v>429233</v>
          </cell>
          <cell r="J24">
            <v>427878</v>
          </cell>
          <cell r="K24">
            <v>415657</v>
          </cell>
          <cell r="L24">
            <v>296335</v>
          </cell>
          <cell r="M24">
            <v>283044</v>
          </cell>
          <cell r="N24">
            <v>281713</v>
          </cell>
          <cell r="O24">
            <v>290059</v>
          </cell>
          <cell r="P24">
            <v>283296</v>
          </cell>
          <cell r="Q24">
            <v>297102</v>
          </cell>
          <cell r="R24">
            <v>293756</v>
          </cell>
          <cell r="S24">
            <v>279957</v>
          </cell>
          <cell r="T24">
            <v>283867</v>
          </cell>
          <cell r="U24">
            <v>279941</v>
          </cell>
          <cell r="V24">
            <v>264475</v>
          </cell>
          <cell r="W24">
            <v>265059</v>
          </cell>
          <cell r="X24">
            <v>251194</v>
          </cell>
          <cell r="Y24">
            <v>257411</v>
          </cell>
          <cell r="Z24">
            <v>225995</v>
          </cell>
          <cell r="AA24">
            <v>229310</v>
          </cell>
          <cell r="AB24">
            <v>222241</v>
          </cell>
          <cell r="AC24">
            <v>213113</v>
          </cell>
          <cell r="AD24">
            <v>157900</v>
          </cell>
          <cell r="AE24">
            <v>158746</v>
          </cell>
          <cell r="AF24">
            <v>150923</v>
          </cell>
          <cell r="AG24">
            <v>147815</v>
          </cell>
          <cell r="AH24">
            <v>143177</v>
          </cell>
          <cell r="AI24">
            <v>142556</v>
          </cell>
          <cell r="AJ24">
            <v>136512</v>
          </cell>
          <cell r="AK24">
            <v>138899</v>
          </cell>
          <cell r="AL24">
            <v>135803</v>
          </cell>
          <cell r="AM24">
            <v>139164</v>
          </cell>
          <cell r="AN24">
            <v>137019</v>
          </cell>
          <cell r="AO24">
            <v>134597</v>
          </cell>
          <cell r="AP24">
            <v>133243</v>
          </cell>
          <cell r="AQ24">
            <v>124778</v>
          </cell>
          <cell r="AR24">
            <v>123226</v>
          </cell>
          <cell r="AS24">
            <v>117380</v>
          </cell>
          <cell r="AT24">
            <v>111517</v>
          </cell>
          <cell r="AU24">
            <v>106863</v>
          </cell>
          <cell r="AV24">
            <v>102091</v>
          </cell>
          <cell r="AW24">
            <v>98106</v>
          </cell>
          <cell r="AX24">
            <v>367087</v>
          </cell>
          <cell r="AY24" t="str">
            <v>11x.1  Vklady splatné na požiadanie v CM</v>
          </cell>
          <cell r="AZ24">
            <v>149640</v>
          </cell>
          <cell r="BA24">
            <v>163159</v>
          </cell>
        </row>
        <row r="25">
          <cell r="A25">
            <v>25</v>
          </cell>
          <cell r="B25" t="str">
            <v>11e.3  S výpovednou lehotou v EUR</v>
          </cell>
          <cell r="C25">
            <v>1288079</v>
          </cell>
          <cell r="D25">
            <v>1227099</v>
          </cell>
          <cell r="E25">
            <v>1204387</v>
          </cell>
          <cell r="F25">
            <v>1210184</v>
          </cell>
          <cell r="G25">
            <v>1176078</v>
          </cell>
          <cell r="H25">
            <v>1145751</v>
          </cell>
          <cell r="I25">
            <v>1132647</v>
          </cell>
          <cell r="J25">
            <v>1100565</v>
          </cell>
          <cell r="K25">
            <v>1030239</v>
          </cell>
          <cell r="L25">
            <v>1049243</v>
          </cell>
          <cell r="M25">
            <v>986776</v>
          </cell>
          <cell r="N25">
            <v>1054890</v>
          </cell>
          <cell r="O25">
            <v>958918</v>
          </cell>
          <cell r="P25">
            <v>945448</v>
          </cell>
          <cell r="Q25">
            <v>941242</v>
          </cell>
          <cell r="R25">
            <v>924228</v>
          </cell>
          <cell r="S25">
            <v>926498</v>
          </cell>
          <cell r="T25">
            <v>929178</v>
          </cell>
          <cell r="U25">
            <v>908153</v>
          </cell>
          <cell r="V25">
            <v>889477</v>
          </cell>
          <cell r="W25">
            <v>873345</v>
          </cell>
          <cell r="X25">
            <v>838694</v>
          </cell>
          <cell r="Y25">
            <v>805944</v>
          </cell>
          <cell r="Z25">
            <v>764204</v>
          </cell>
          <cell r="AA25">
            <v>753378</v>
          </cell>
          <cell r="AB25">
            <v>719273</v>
          </cell>
          <cell r="AC25">
            <v>676786</v>
          </cell>
          <cell r="AD25">
            <v>670460</v>
          </cell>
          <cell r="AE25">
            <v>666021</v>
          </cell>
          <cell r="AF25">
            <v>648792</v>
          </cell>
          <cell r="AG25">
            <v>630765</v>
          </cell>
          <cell r="AH25">
            <v>619218</v>
          </cell>
          <cell r="AI25">
            <v>610938</v>
          </cell>
          <cell r="AJ25">
            <v>586502</v>
          </cell>
          <cell r="AK25">
            <v>570368</v>
          </cell>
          <cell r="AL25">
            <v>568870</v>
          </cell>
          <cell r="AM25">
            <v>551261</v>
          </cell>
          <cell r="AN25">
            <v>524586</v>
          </cell>
          <cell r="AO25">
            <v>511064</v>
          </cell>
          <cell r="AP25">
            <v>503677</v>
          </cell>
          <cell r="AQ25">
            <v>468741</v>
          </cell>
          <cell r="AR25">
            <v>467572</v>
          </cell>
          <cell r="AS25">
            <v>465072</v>
          </cell>
          <cell r="AT25">
            <v>461536</v>
          </cell>
          <cell r="AU25">
            <v>454577</v>
          </cell>
          <cell r="AV25">
            <v>446469</v>
          </cell>
          <cell r="AW25">
            <v>438010</v>
          </cell>
          <cell r="AX25">
            <v>427705</v>
          </cell>
          <cell r="AY25" t="str">
            <v xml:space="preserve">11x.2  Vklady s dohodnutou splatnosťou v CM        </v>
          </cell>
          <cell r="AZ25">
            <v>355149</v>
          </cell>
          <cell r="BA25">
            <v>335379</v>
          </cell>
        </row>
        <row r="26">
          <cell r="A26">
            <v>26</v>
          </cell>
          <cell r="B26" t="str">
            <v xml:space="preserve">          v tom:  do 3 mesiacov vrátane</v>
          </cell>
          <cell r="C26">
            <v>566822</v>
          </cell>
          <cell r="D26">
            <v>539590</v>
          </cell>
          <cell r="E26">
            <v>523377</v>
          </cell>
          <cell r="F26">
            <v>529182</v>
          </cell>
          <cell r="G26">
            <v>515121</v>
          </cell>
          <cell r="H26">
            <v>505084</v>
          </cell>
          <cell r="I26">
            <v>485038</v>
          </cell>
          <cell r="J26">
            <v>464926</v>
          </cell>
          <cell r="K26">
            <v>400225</v>
          </cell>
          <cell r="L26">
            <v>424109</v>
          </cell>
          <cell r="M26">
            <v>388611</v>
          </cell>
          <cell r="N26">
            <v>464687</v>
          </cell>
          <cell r="O26">
            <v>382580</v>
          </cell>
          <cell r="P26">
            <v>373924</v>
          </cell>
          <cell r="Q26">
            <v>370939</v>
          </cell>
          <cell r="R26">
            <v>366323</v>
          </cell>
          <cell r="S26">
            <v>371375</v>
          </cell>
          <cell r="T26">
            <v>375501</v>
          </cell>
          <cell r="U26">
            <v>363776</v>
          </cell>
          <cell r="V26">
            <v>358222</v>
          </cell>
          <cell r="W26">
            <v>347211</v>
          </cell>
          <cell r="X26">
            <v>333703</v>
          </cell>
          <cell r="Y26">
            <v>318798</v>
          </cell>
          <cell r="Z26">
            <v>299971</v>
          </cell>
          <cell r="AA26">
            <v>295333</v>
          </cell>
          <cell r="AB26">
            <v>277088</v>
          </cell>
          <cell r="AC26">
            <v>262318</v>
          </cell>
          <cell r="AD26">
            <v>244735</v>
          </cell>
          <cell r="AE26">
            <v>242453</v>
          </cell>
          <cell r="AF26">
            <v>236352</v>
          </cell>
          <cell r="AG26">
            <v>222312</v>
          </cell>
          <cell r="AH26">
            <v>222953</v>
          </cell>
          <cell r="AI26">
            <v>217532</v>
          </cell>
          <cell r="AJ26">
            <v>207091</v>
          </cell>
          <cell r="AK26">
            <v>197434</v>
          </cell>
          <cell r="AL26">
            <v>197287</v>
          </cell>
          <cell r="AM26">
            <v>186730</v>
          </cell>
          <cell r="AN26">
            <v>174821</v>
          </cell>
          <cell r="AO26">
            <v>169600</v>
          </cell>
          <cell r="AP26">
            <v>168292</v>
          </cell>
          <cell r="AQ26">
            <v>155431</v>
          </cell>
          <cell r="AR26">
            <v>154537</v>
          </cell>
          <cell r="AS26">
            <v>161796</v>
          </cell>
          <cell r="AT26">
            <v>160958</v>
          </cell>
          <cell r="AU26">
            <v>158577</v>
          </cell>
          <cell r="AV26">
            <v>152813</v>
          </cell>
          <cell r="AW26">
            <v>148884</v>
          </cell>
          <cell r="AX26">
            <v>143819</v>
          </cell>
          <cell r="AY26" t="str">
            <v xml:space="preserve">         v tom: do 1 roka vrátane</v>
          </cell>
          <cell r="AZ26">
            <v>352526</v>
          </cell>
          <cell r="BA26">
            <v>332702</v>
          </cell>
        </row>
        <row r="27">
          <cell r="A27">
            <v>27</v>
          </cell>
          <cell r="B27" t="str">
            <v xml:space="preserve">                       nad 3 mesiace</v>
          </cell>
          <cell r="C27">
            <v>721257</v>
          </cell>
          <cell r="D27">
            <v>687509</v>
          </cell>
          <cell r="E27">
            <v>681010</v>
          </cell>
          <cell r="F27">
            <v>681002</v>
          </cell>
          <cell r="G27">
            <v>660957</v>
          </cell>
          <cell r="H27">
            <v>640667</v>
          </cell>
          <cell r="I27">
            <v>647609</v>
          </cell>
          <cell r="J27">
            <v>635639</v>
          </cell>
          <cell r="K27">
            <v>630014</v>
          </cell>
          <cell r="L27">
            <v>625134</v>
          </cell>
          <cell r="M27">
            <v>598165</v>
          </cell>
          <cell r="N27">
            <v>590203</v>
          </cell>
          <cell r="O27">
            <v>576338</v>
          </cell>
          <cell r="P27">
            <v>571524</v>
          </cell>
          <cell r="Q27">
            <v>570303</v>
          </cell>
          <cell r="R27">
            <v>557905</v>
          </cell>
          <cell r="S27">
            <v>555123</v>
          </cell>
          <cell r="T27">
            <v>553677</v>
          </cell>
          <cell r="U27">
            <v>544377</v>
          </cell>
          <cell r="V27">
            <v>531255</v>
          </cell>
          <cell r="W27">
            <v>526134</v>
          </cell>
          <cell r="X27">
            <v>504991</v>
          </cell>
          <cell r="Y27">
            <v>487146</v>
          </cell>
          <cell r="Z27">
            <v>464233</v>
          </cell>
          <cell r="AA27">
            <v>458045</v>
          </cell>
          <cell r="AB27">
            <v>442185</v>
          </cell>
          <cell r="AC27">
            <v>414468</v>
          </cell>
          <cell r="AD27">
            <v>425725</v>
          </cell>
          <cell r="AE27">
            <v>423568</v>
          </cell>
          <cell r="AF27">
            <v>412440</v>
          </cell>
          <cell r="AG27">
            <v>408453</v>
          </cell>
          <cell r="AH27">
            <v>396265</v>
          </cell>
          <cell r="AI27">
            <v>393406</v>
          </cell>
          <cell r="AJ27">
            <v>379411</v>
          </cell>
          <cell r="AK27">
            <v>372934</v>
          </cell>
          <cell r="AL27">
            <v>371583</v>
          </cell>
          <cell r="AM27">
            <v>364531</v>
          </cell>
          <cell r="AN27">
            <v>349765</v>
          </cell>
          <cell r="AO27">
            <v>341464</v>
          </cell>
          <cell r="AP27">
            <v>335385</v>
          </cell>
          <cell r="AQ27">
            <v>313310</v>
          </cell>
          <cell r="AR27">
            <v>313035</v>
          </cell>
          <cell r="AS27">
            <v>303276</v>
          </cell>
          <cell r="AT27">
            <v>300578</v>
          </cell>
          <cell r="AU27">
            <v>296000</v>
          </cell>
          <cell r="AV27">
            <v>293656</v>
          </cell>
          <cell r="AW27">
            <v>289126</v>
          </cell>
          <cell r="AX27">
            <v>283886</v>
          </cell>
          <cell r="AY27" t="str">
            <v xml:space="preserve">                     od 1 do 2 rokov vrátane</v>
          </cell>
          <cell r="AZ27">
            <v>2187</v>
          </cell>
          <cell r="BA27">
            <v>2236</v>
          </cell>
        </row>
        <row r="28">
          <cell r="A28">
            <v>28</v>
          </cell>
          <cell r="B28" t="str">
            <v>11e.4  Repo obchody v EUR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 t="str">
            <v xml:space="preserve">                     nad 2 roky</v>
          </cell>
          <cell r="AZ28">
            <v>436</v>
          </cell>
          <cell r="BA28">
            <v>441</v>
          </cell>
        </row>
        <row r="29">
          <cell r="A29">
            <v>29</v>
          </cell>
          <cell r="B29" t="str">
            <v xml:space="preserve">11x.   Vklady a prijaté úvery
            v ostatných cudzích menách </v>
          </cell>
          <cell r="C29">
            <v>18267859</v>
          </cell>
          <cell r="D29">
            <v>17704657</v>
          </cell>
          <cell r="E29">
            <v>18024061</v>
          </cell>
          <cell r="F29">
            <v>18085585</v>
          </cell>
          <cell r="G29">
            <v>16909311</v>
          </cell>
          <cell r="H29">
            <v>17176175</v>
          </cell>
          <cell r="I29">
            <v>17427989</v>
          </cell>
          <cell r="J29">
            <v>17338621</v>
          </cell>
          <cell r="K29">
            <v>17431915</v>
          </cell>
          <cell r="L29">
            <v>17593122</v>
          </cell>
          <cell r="M29">
            <v>17402633</v>
          </cell>
          <cell r="N29">
            <v>17896854</v>
          </cell>
          <cell r="O29">
            <v>17678442</v>
          </cell>
          <cell r="P29">
            <v>17975344</v>
          </cell>
          <cell r="Q29">
            <v>17952071</v>
          </cell>
          <cell r="R29">
            <v>18108376</v>
          </cell>
          <cell r="S29">
            <v>17967909</v>
          </cell>
          <cell r="T29">
            <v>18478325</v>
          </cell>
          <cell r="U29">
            <v>18320231</v>
          </cell>
          <cell r="V29">
            <v>18380118</v>
          </cell>
          <cell r="W29">
            <v>18392403</v>
          </cell>
          <cell r="X29">
            <v>18409501</v>
          </cell>
          <cell r="Y29">
            <v>17528685</v>
          </cell>
          <cell r="Z29">
            <v>17247582</v>
          </cell>
          <cell r="AA29">
            <v>17366812</v>
          </cell>
          <cell r="AB29">
            <v>17005029</v>
          </cell>
          <cell r="AC29">
            <v>16096758</v>
          </cell>
          <cell r="AD29">
            <v>15868922</v>
          </cell>
          <cell r="AE29">
            <v>15937704</v>
          </cell>
          <cell r="AF29">
            <v>15987732</v>
          </cell>
          <cell r="AG29">
            <v>15953203</v>
          </cell>
          <cell r="AH29">
            <v>15790142</v>
          </cell>
          <cell r="AI29">
            <v>15496135</v>
          </cell>
          <cell r="AJ29">
            <v>15292441</v>
          </cell>
          <cell r="AK29">
            <v>14813672</v>
          </cell>
          <cell r="AL29">
            <v>14946433</v>
          </cell>
          <cell r="AM29">
            <v>14612590</v>
          </cell>
          <cell r="AN29">
            <v>13981406</v>
          </cell>
          <cell r="AO29">
            <v>13504565</v>
          </cell>
          <cell r="AP29">
            <v>13451730</v>
          </cell>
          <cell r="AQ29">
            <v>12267030</v>
          </cell>
          <cell r="AR29">
            <v>12660424</v>
          </cell>
          <cell r="AS29">
            <v>12917846</v>
          </cell>
          <cell r="AT29">
            <v>13516229</v>
          </cell>
          <cell r="AU29">
            <v>13911467</v>
          </cell>
          <cell r="AV29">
            <v>14885056</v>
          </cell>
          <cell r="AW29">
            <v>15658417</v>
          </cell>
          <cell r="AX29">
            <v>14681261</v>
          </cell>
          <cell r="AY29" t="str">
            <v>11x.3  Vklady s výpovednou lehotou  v CM</v>
          </cell>
          <cell r="AZ29">
            <v>8358</v>
          </cell>
          <cell r="BA29">
            <v>8305</v>
          </cell>
        </row>
        <row r="30">
          <cell r="A30">
            <v>30</v>
          </cell>
          <cell r="B30" t="str">
            <v>11x.1  Vklady splatné na požiadanie
           v ostatných cudzích menách</v>
          </cell>
          <cell r="C30">
            <v>7459508</v>
          </cell>
          <cell r="D30">
            <v>7101665</v>
          </cell>
          <cell r="E30">
            <v>7210565</v>
          </cell>
          <cell r="F30">
            <v>6962600</v>
          </cell>
          <cell r="G30">
            <v>7000449</v>
          </cell>
          <cell r="H30">
            <v>7034877</v>
          </cell>
          <cell r="I30">
            <v>6921193</v>
          </cell>
          <cell r="J30">
            <v>6880048</v>
          </cell>
          <cell r="K30">
            <v>6897285</v>
          </cell>
          <cell r="L30">
            <v>7759207</v>
          </cell>
          <cell r="M30">
            <v>6829844</v>
          </cell>
          <cell r="N30">
            <v>6900645</v>
          </cell>
          <cell r="O30">
            <v>6734135</v>
          </cell>
          <cell r="P30">
            <v>6530417</v>
          </cell>
          <cell r="Q30">
            <v>6547280</v>
          </cell>
          <cell r="R30">
            <v>6558821</v>
          </cell>
          <cell r="S30">
            <v>6606532</v>
          </cell>
          <cell r="T30">
            <v>6585473</v>
          </cell>
          <cell r="U30">
            <v>6406775</v>
          </cell>
          <cell r="V30">
            <v>6308904</v>
          </cell>
          <cell r="W30">
            <v>6151907</v>
          </cell>
          <cell r="X30">
            <v>6153751</v>
          </cell>
          <cell r="Y30">
            <v>5795432</v>
          </cell>
          <cell r="Z30">
            <v>5776055</v>
          </cell>
          <cell r="AA30">
            <v>5527812</v>
          </cell>
          <cell r="AB30">
            <v>5525619</v>
          </cell>
          <cell r="AC30">
            <v>5265185</v>
          </cell>
          <cell r="AD30">
            <v>4731352</v>
          </cell>
          <cell r="AE30">
            <v>4725303</v>
          </cell>
          <cell r="AF30">
            <v>4689091</v>
          </cell>
          <cell r="AG30">
            <v>4734906</v>
          </cell>
          <cell r="AH30">
            <v>4615102</v>
          </cell>
          <cell r="AI30">
            <v>4487877</v>
          </cell>
          <cell r="AJ30">
            <v>4394304</v>
          </cell>
          <cell r="AK30">
            <v>4348976</v>
          </cell>
          <cell r="AL30">
            <v>4251686</v>
          </cell>
          <cell r="AM30">
            <v>4229955</v>
          </cell>
          <cell r="AN30">
            <v>3999318</v>
          </cell>
          <cell r="AO30">
            <v>4141629</v>
          </cell>
          <cell r="AP30">
            <v>3948689</v>
          </cell>
          <cell r="AQ30">
            <v>3800277</v>
          </cell>
          <cell r="AR30">
            <v>3724292</v>
          </cell>
          <cell r="AS30">
            <v>3738048</v>
          </cell>
          <cell r="AT30">
            <v>4051458</v>
          </cell>
          <cell r="AU30">
            <v>4080276</v>
          </cell>
          <cell r="AV30">
            <v>4456588</v>
          </cell>
          <cell r="AW30">
            <v>4633440</v>
          </cell>
          <cell r="AX30">
            <v>4148516</v>
          </cell>
          <cell r="AY30" t="str">
            <v xml:space="preserve">          v tom:  do 3 mesiacov vrátane</v>
          </cell>
          <cell r="AZ30">
            <v>2772</v>
          </cell>
          <cell r="BA30">
            <v>2773</v>
          </cell>
        </row>
        <row r="31">
          <cell r="A31">
            <v>31</v>
          </cell>
          <cell r="B31" t="str">
            <v>11x.2  S dohodnutou splatnosťou
           v ostatných cudzích menách</v>
          </cell>
          <cell r="C31">
            <v>10048351</v>
          </cell>
          <cell r="D31">
            <v>9884987</v>
          </cell>
          <cell r="E31">
            <v>10087430</v>
          </cell>
          <cell r="F31">
            <v>10420357</v>
          </cell>
          <cell r="G31">
            <v>9211164</v>
          </cell>
          <cell r="H31">
            <v>9444032</v>
          </cell>
          <cell r="I31">
            <v>9797171</v>
          </cell>
          <cell r="J31">
            <v>9761616</v>
          </cell>
          <cell r="K31">
            <v>9878316</v>
          </cell>
          <cell r="L31">
            <v>9205354</v>
          </cell>
          <cell r="M31">
            <v>9938104</v>
          </cell>
          <cell r="N31">
            <v>10302424</v>
          </cell>
          <cell r="O31">
            <v>10340740</v>
          </cell>
          <cell r="P31">
            <v>10834782</v>
          </cell>
          <cell r="Q31">
            <v>10756656</v>
          </cell>
          <cell r="R31">
            <v>10991462</v>
          </cell>
          <cell r="S31">
            <v>10821495</v>
          </cell>
          <cell r="T31">
            <v>11334911</v>
          </cell>
          <cell r="U31">
            <v>11374608</v>
          </cell>
          <cell r="V31">
            <v>11545858</v>
          </cell>
          <cell r="W31">
            <v>11724923</v>
          </cell>
          <cell r="X31">
            <v>11768108</v>
          </cell>
          <cell r="Y31">
            <v>11283491</v>
          </cell>
          <cell r="Z31">
            <v>11048481</v>
          </cell>
          <cell r="AA31">
            <v>11408383</v>
          </cell>
          <cell r="AB31">
            <v>11076470</v>
          </cell>
          <cell r="AC31">
            <v>10452980</v>
          </cell>
          <cell r="AD31">
            <v>10636581</v>
          </cell>
          <cell r="AE31">
            <v>10845551</v>
          </cell>
          <cell r="AF31">
            <v>10940370</v>
          </cell>
          <cell r="AG31">
            <v>10873067</v>
          </cell>
          <cell r="AH31">
            <v>10842639</v>
          </cell>
          <cell r="AI31">
            <v>10682551</v>
          </cell>
          <cell r="AJ31">
            <v>10585389</v>
          </cell>
          <cell r="AK31">
            <v>10165350</v>
          </cell>
          <cell r="AL31">
            <v>10397836</v>
          </cell>
          <cell r="AM31">
            <v>10092041</v>
          </cell>
          <cell r="AN31">
            <v>9701694</v>
          </cell>
          <cell r="AO31">
            <v>9106018</v>
          </cell>
          <cell r="AP31">
            <v>9247704</v>
          </cell>
          <cell r="AQ31">
            <v>8230011</v>
          </cell>
          <cell r="AR31">
            <v>8702790</v>
          </cell>
          <cell r="AS31">
            <v>8944049</v>
          </cell>
          <cell r="AT31">
            <v>9219513</v>
          </cell>
          <cell r="AU31">
            <v>9582076</v>
          </cell>
          <cell r="AV31">
            <v>10166606</v>
          </cell>
          <cell r="AW31">
            <v>10766938</v>
          </cell>
          <cell r="AX31">
            <v>10297532</v>
          </cell>
          <cell r="AY31" t="str">
            <v xml:space="preserve">                       nad 3 mesiace</v>
          </cell>
          <cell r="AZ31">
            <v>5586</v>
          </cell>
          <cell r="BA31">
            <v>5532</v>
          </cell>
        </row>
        <row r="32">
          <cell r="A32">
            <v>32</v>
          </cell>
          <cell r="B32" t="str">
            <v xml:space="preserve">         v tom: do 1 roka vrátane</v>
          </cell>
          <cell r="C32">
            <v>9994942</v>
          </cell>
          <cell r="D32">
            <v>9831071</v>
          </cell>
          <cell r="E32">
            <v>10031574</v>
          </cell>
          <cell r="F32">
            <v>10371257</v>
          </cell>
          <cell r="G32">
            <v>9162034</v>
          </cell>
          <cell r="H32">
            <v>9389713</v>
          </cell>
          <cell r="I32">
            <v>9743672</v>
          </cell>
          <cell r="J32">
            <v>9707862</v>
          </cell>
          <cell r="K32">
            <v>9830192</v>
          </cell>
          <cell r="L32">
            <v>9029198</v>
          </cell>
          <cell r="M32">
            <v>9758024</v>
          </cell>
          <cell r="N32">
            <v>10127066</v>
          </cell>
          <cell r="O32">
            <v>10167569</v>
          </cell>
          <cell r="P32">
            <v>10658818</v>
          </cell>
          <cell r="Q32">
            <v>10578445</v>
          </cell>
          <cell r="R32">
            <v>10815933</v>
          </cell>
          <cell r="S32">
            <v>10646861</v>
          </cell>
          <cell r="T32">
            <v>11154189</v>
          </cell>
          <cell r="U32">
            <v>11189074</v>
          </cell>
          <cell r="V32">
            <v>11365536</v>
          </cell>
          <cell r="W32">
            <v>11541606</v>
          </cell>
          <cell r="X32">
            <v>11706734</v>
          </cell>
          <cell r="Y32">
            <v>11208402</v>
          </cell>
          <cell r="Z32">
            <v>10993794</v>
          </cell>
          <cell r="AA32">
            <v>11350907</v>
          </cell>
          <cell r="AB32">
            <v>11020916</v>
          </cell>
          <cell r="AC32">
            <v>10393623</v>
          </cell>
          <cell r="AD32">
            <v>10609261</v>
          </cell>
          <cell r="AE32">
            <v>10810807</v>
          </cell>
          <cell r="AF32">
            <v>10903945</v>
          </cell>
          <cell r="AG32">
            <v>10833415</v>
          </cell>
          <cell r="AH32">
            <v>10800275</v>
          </cell>
          <cell r="AI32">
            <v>10636036</v>
          </cell>
          <cell r="AJ32">
            <v>10528148</v>
          </cell>
          <cell r="AK32">
            <v>10097543</v>
          </cell>
          <cell r="AL32">
            <v>10320536</v>
          </cell>
          <cell r="AM32">
            <v>10009270</v>
          </cell>
          <cell r="AN32">
            <v>9620948</v>
          </cell>
          <cell r="AO32">
            <v>9037580</v>
          </cell>
          <cell r="AP32">
            <v>9173750</v>
          </cell>
          <cell r="AQ32">
            <v>8159478</v>
          </cell>
          <cell r="AR32">
            <v>8633784</v>
          </cell>
          <cell r="AS32">
            <v>8878967</v>
          </cell>
          <cell r="AT32">
            <v>9154822</v>
          </cell>
          <cell r="AU32">
            <v>9525926</v>
          </cell>
          <cell r="AV32">
            <v>10115839</v>
          </cell>
          <cell r="AW32">
            <v>10688448</v>
          </cell>
          <cell r="AX32">
            <v>10225929</v>
          </cell>
          <cell r="AY32" t="str">
            <v>11x.4  Repo obchody v CM</v>
          </cell>
          <cell r="AZ32">
            <v>0</v>
          </cell>
          <cell r="BA32">
            <v>0</v>
          </cell>
        </row>
        <row r="33">
          <cell r="A33">
            <v>33</v>
          </cell>
          <cell r="B33" t="str">
            <v xml:space="preserve">                     od 1 do 2 rokov vrátane</v>
          </cell>
          <cell r="C33">
            <v>32532</v>
          </cell>
          <cell r="D33">
            <v>34000</v>
          </cell>
          <cell r="E33">
            <v>37674</v>
          </cell>
          <cell r="F33">
            <v>29139</v>
          </cell>
          <cell r="G33">
            <v>28437</v>
          </cell>
          <cell r="H33">
            <v>34571</v>
          </cell>
          <cell r="I33">
            <v>36045</v>
          </cell>
          <cell r="J33">
            <v>37502</v>
          </cell>
          <cell r="K33">
            <v>32934</v>
          </cell>
          <cell r="L33">
            <v>160790</v>
          </cell>
          <cell r="M33">
            <v>168344</v>
          </cell>
          <cell r="N33">
            <v>168537</v>
          </cell>
          <cell r="O33">
            <v>167235</v>
          </cell>
          <cell r="P33">
            <v>170209</v>
          </cell>
          <cell r="Q33">
            <v>172570</v>
          </cell>
          <cell r="R33">
            <v>170080</v>
          </cell>
          <cell r="S33">
            <v>169518</v>
          </cell>
          <cell r="T33">
            <v>175761</v>
          </cell>
          <cell r="U33">
            <v>180590</v>
          </cell>
          <cell r="V33">
            <v>175749</v>
          </cell>
          <cell r="W33">
            <v>178819</v>
          </cell>
          <cell r="X33">
            <v>57074</v>
          </cell>
          <cell r="Y33">
            <v>53251</v>
          </cell>
          <cell r="Z33">
            <v>50895</v>
          </cell>
          <cell r="AA33">
            <v>53544</v>
          </cell>
          <cell r="AB33">
            <v>51789</v>
          </cell>
          <cell r="AC33">
            <v>55740</v>
          </cell>
          <cell r="AD33">
            <v>23719</v>
          </cell>
          <cell r="AE33">
            <v>25688</v>
          </cell>
          <cell r="AF33">
            <v>32748</v>
          </cell>
          <cell r="AG33">
            <v>37737</v>
          </cell>
          <cell r="AH33">
            <v>40436</v>
          </cell>
          <cell r="AI33">
            <v>44640</v>
          </cell>
          <cell r="AJ33">
            <v>53487</v>
          </cell>
          <cell r="AK33">
            <v>63713</v>
          </cell>
          <cell r="AL33">
            <v>68390</v>
          </cell>
          <cell r="AM33">
            <v>80467</v>
          </cell>
          <cell r="AN33">
            <v>78547</v>
          </cell>
          <cell r="AO33">
            <v>66345</v>
          </cell>
          <cell r="AP33">
            <v>62654</v>
          </cell>
          <cell r="AQ33">
            <v>59910</v>
          </cell>
          <cell r="AR33">
            <v>57247</v>
          </cell>
          <cell r="AS33">
            <v>52508</v>
          </cell>
          <cell r="AT33">
            <v>53131</v>
          </cell>
          <cell r="AU33">
            <v>44285</v>
          </cell>
          <cell r="AV33">
            <v>37702</v>
          </cell>
          <cell r="AW33">
            <v>65321</v>
          </cell>
          <cell r="AX33">
            <v>59618</v>
          </cell>
        </row>
        <row r="34">
          <cell r="A34">
            <v>34</v>
          </cell>
          <cell r="B34" t="str">
            <v xml:space="preserve">                     nad 2 roky</v>
          </cell>
          <cell r="C34">
            <v>20877</v>
          </cell>
          <cell r="D34">
            <v>19916</v>
          </cell>
          <cell r="E34">
            <v>18182</v>
          </cell>
          <cell r="F34">
            <v>19961</v>
          </cell>
          <cell r="G34">
            <v>20693</v>
          </cell>
          <cell r="H34">
            <v>19748</v>
          </cell>
          <cell r="I34">
            <v>17454</v>
          </cell>
          <cell r="J34">
            <v>16252</v>
          </cell>
          <cell r="K34">
            <v>15190</v>
          </cell>
          <cell r="L34">
            <v>15366</v>
          </cell>
          <cell r="M34">
            <v>11736</v>
          </cell>
          <cell r="N34">
            <v>6821</v>
          </cell>
          <cell r="O34">
            <v>5936</v>
          </cell>
          <cell r="P34">
            <v>5755</v>
          </cell>
          <cell r="Q34">
            <v>5641</v>
          </cell>
          <cell r="R34">
            <v>5449</v>
          </cell>
          <cell r="S34">
            <v>5116</v>
          </cell>
          <cell r="T34">
            <v>4961</v>
          </cell>
          <cell r="U34">
            <v>4944</v>
          </cell>
          <cell r="V34">
            <v>4573</v>
          </cell>
          <cell r="W34">
            <v>4498</v>
          </cell>
          <cell r="X34">
            <v>4300</v>
          </cell>
          <cell r="Y34">
            <v>21838</v>
          </cell>
          <cell r="Z34">
            <v>3792</v>
          </cell>
          <cell r="AA34">
            <v>3932</v>
          </cell>
          <cell r="AB34">
            <v>3765</v>
          </cell>
          <cell r="AC34">
            <v>3617</v>
          </cell>
          <cell r="AD34">
            <v>3601</v>
          </cell>
          <cell r="AE34">
            <v>9056</v>
          </cell>
          <cell r="AF34">
            <v>3677</v>
          </cell>
          <cell r="AG34">
            <v>1915</v>
          </cell>
          <cell r="AH34">
            <v>1928</v>
          </cell>
          <cell r="AI34">
            <v>1875</v>
          </cell>
          <cell r="AJ34">
            <v>3754</v>
          </cell>
          <cell r="AK34">
            <v>4094</v>
          </cell>
          <cell r="AL34">
            <v>8910</v>
          </cell>
          <cell r="AM34">
            <v>2304</v>
          </cell>
          <cell r="AN34">
            <v>2199</v>
          </cell>
          <cell r="AO34">
            <v>2093</v>
          </cell>
          <cell r="AP34">
            <v>11300</v>
          </cell>
          <cell r="AQ34">
            <v>10623</v>
          </cell>
          <cell r="AR34">
            <v>11759</v>
          </cell>
          <cell r="AS34">
            <v>12574</v>
          </cell>
          <cell r="AT34">
            <v>11560</v>
          </cell>
          <cell r="AU34">
            <v>11865</v>
          </cell>
          <cell r="AV34">
            <v>13065</v>
          </cell>
          <cell r="AW34">
            <v>13169</v>
          </cell>
          <cell r="AX34">
            <v>11985</v>
          </cell>
        </row>
        <row r="35">
          <cell r="A35">
            <v>35</v>
          </cell>
          <cell r="B35" t="str">
            <v>11x.3  S výpovednou lehotou
          v ostatných cudzích menách</v>
          </cell>
          <cell r="C35">
            <v>760000</v>
          </cell>
          <cell r="D35">
            <v>718005</v>
          </cell>
          <cell r="E35">
            <v>726066</v>
          </cell>
          <cell r="F35">
            <v>702628</v>
          </cell>
          <cell r="G35">
            <v>697698</v>
          </cell>
          <cell r="H35">
            <v>697266</v>
          </cell>
          <cell r="I35">
            <v>709625</v>
          </cell>
          <cell r="J35">
            <v>696957</v>
          </cell>
          <cell r="K35">
            <v>656314</v>
          </cell>
          <cell r="L35">
            <v>628561</v>
          </cell>
          <cell r="M35">
            <v>634685</v>
          </cell>
          <cell r="N35">
            <v>693785</v>
          </cell>
          <cell r="O35">
            <v>603567</v>
          </cell>
          <cell r="P35">
            <v>610145</v>
          </cell>
          <cell r="Q35">
            <v>648135</v>
          </cell>
          <cell r="R35">
            <v>558093</v>
          </cell>
          <cell r="S35">
            <v>539882</v>
          </cell>
          <cell r="T35">
            <v>557941</v>
          </cell>
          <cell r="U35">
            <v>538848</v>
          </cell>
          <cell r="V35">
            <v>525356</v>
          </cell>
          <cell r="W35">
            <v>515573</v>
          </cell>
          <cell r="X35">
            <v>487642</v>
          </cell>
          <cell r="Y35">
            <v>449762</v>
          </cell>
          <cell r="Z35">
            <v>423046</v>
          </cell>
          <cell r="AA35">
            <v>430617</v>
          </cell>
          <cell r="AB35">
            <v>402940</v>
          </cell>
          <cell r="AC35">
            <v>378593</v>
          </cell>
          <cell r="AD35">
            <v>500989</v>
          </cell>
          <cell r="AE35">
            <v>366850</v>
          </cell>
          <cell r="AF35">
            <v>358271</v>
          </cell>
          <cell r="AG35">
            <v>345230</v>
          </cell>
          <cell r="AH35">
            <v>332401</v>
          </cell>
          <cell r="AI35">
            <v>325707</v>
          </cell>
          <cell r="AJ35">
            <v>312748</v>
          </cell>
          <cell r="AK35">
            <v>299346</v>
          </cell>
          <cell r="AL35">
            <v>296911</v>
          </cell>
          <cell r="AM35">
            <v>290594</v>
          </cell>
          <cell r="AN35">
            <v>280394</v>
          </cell>
          <cell r="AO35">
            <v>256918</v>
          </cell>
          <cell r="AP35">
            <v>255337</v>
          </cell>
          <cell r="AQ35">
            <v>236742</v>
          </cell>
          <cell r="AR35">
            <v>233342</v>
          </cell>
          <cell r="AS35">
            <v>235749</v>
          </cell>
          <cell r="AT35">
            <v>245258</v>
          </cell>
          <cell r="AU35">
            <v>249115</v>
          </cell>
          <cell r="AV35">
            <v>261862</v>
          </cell>
          <cell r="AW35">
            <v>258039</v>
          </cell>
          <cell r="AX35">
            <v>235213</v>
          </cell>
        </row>
        <row r="36">
          <cell r="A36">
            <v>36</v>
          </cell>
          <cell r="B36" t="str">
            <v xml:space="preserve">          v tom:  do 3 mesiacov vrátane</v>
          </cell>
          <cell r="C36">
            <v>296292</v>
          </cell>
          <cell r="D36">
            <v>279205</v>
          </cell>
          <cell r="E36">
            <v>283885</v>
          </cell>
          <cell r="F36">
            <v>258443</v>
          </cell>
          <cell r="G36">
            <v>250634</v>
          </cell>
          <cell r="H36">
            <v>246740</v>
          </cell>
          <cell r="I36">
            <v>257578</v>
          </cell>
          <cell r="J36">
            <v>259262</v>
          </cell>
          <cell r="K36">
            <v>220284</v>
          </cell>
          <cell r="L36">
            <v>199798</v>
          </cell>
          <cell r="M36">
            <v>213129</v>
          </cell>
          <cell r="N36">
            <v>274656</v>
          </cell>
          <cell r="O36">
            <v>203437</v>
          </cell>
          <cell r="P36">
            <v>211393</v>
          </cell>
          <cell r="Q36">
            <v>256200</v>
          </cell>
          <cell r="R36">
            <v>183901</v>
          </cell>
          <cell r="S36">
            <v>177061</v>
          </cell>
          <cell r="T36">
            <v>184846</v>
          </cell>
          <cell r="U36">
            <v>176859</v>
          </cell>
          <cell r="V36">
            <v>172749</v>
          </cell>
          <cell r="W36">
            <v>169992</v>
          </cell>
          <cell r="X36">
            <v>161325</v>
          </cell>
          <cell r="Y36">
            <v>149725</v>
          </cell>
          <cell r="Z36">
            <v>135941</v>
          </cell>
          <cell r="AA36">
            <v>137651</v>
          </cell>
          <cell r="AB36">
            <v>127535</v>
          </cell>
          <cell r="AC36">
            <v>120513</v>
          </cell>
          <cell r="AD36">
            <v>249820</v>
          </cell>
          <cell r="AE36">
            <v>111231</v>
          </cell>
          <cell r="AF36">
            <v>107443</v>
          </cell>
          <cell r="AG36">
            <v>103368</v>
          </cell>
          <cell r="AH36">
            <v>103362</v>
          </cell>
          <cell r="AI36">
            <v>96828</v>
          </cell>
          <cell r="AJ36">
            <v>93322</v>
          </cell>
          <cell r="AK36">
            <v>90096</v>
          </cell>
          <cell r="AL36">
            <v>89127</v>
          </cell>
          <cell r="AM36">
            <v>86829</v>
          </cell>
          <cell r="AN36">
            <v>88056</v>
          </cell>
          <cell r="AO36">
            <v>77414</v>
          </cell>
          <cell r="AP36">
            <v>78285</v>
          </cell>
          <cell r="AQ36">
            <v>72542</v>
          </cell>
          <cell r="AR36">
            <v>72100</v>
          </cell>
          <cell r="AS36">
            <v>75269</v>
          </cell>
          <cell r="AT36">
            <v>80456</v>
          </cell>
          <cell r="AU36">
            <v>83953</v>
          </cell>
          <cell r="AV36">
            <v>85734</v>
          </cell>
          <cell r="AW36">
            <v>83944</v>
          </cell>
          <cell r="AX36">
            <v>77873</v>
          </cell>
        </row>
        <row r="37">
          <cell r="A37">
            <v>37</v>
          </cell>
          <cell r="B37" t="str">
            <v xml:space="preserve">                       nad 3 mesiace</v>
          </cell>
          <cell r="C37">
            <v>463708</v>
          </cell>
          <cell r="D37">
            <v>438800</v>
          </cell>
          <cell r="E37">
            <v>442181</v>
          </cell>
          <cell r="F37">
            <v>444185</v>
          </cell>
          <cell r="G37">
            <v>447064</v>
          </cell>
          <cell r="H37">
            <v>450526</v>
          </cell>
          <cell r="I37">
            <v>452047</v>
          </cell>
          <cell r="J37">
            <v>437695</v>
          </cell>
          <cell r="K37">
            <v>436030</v>
          </cell>
          <cell r="L37">
            <v>428763</v>
          </cell>
          <cell r="M37">
            <v>421556</v>
          </cell>
          <cell r="N37">
            <v>419129</v>
          </cell>
          <cell r="O37">
            <v>400130</v>
          </cell>
          <cell r="P37">
            <v>398752</v>
          </cell>
          <cell r="Q37">
            <v>391935</v>
          </cell>
          <cell r="R37">
            <v>374192</v>
          </cell>
          <cell r="S37">
            <v>362821</v>
          </cell>
          <cell r="T37">
            <v>373095</v>
          </cell>
          <cell r="U37">
            <v>361989</v>
          </cell>
          <cell r="V37">
            <v>352607</v>
          </cell>
          <cell r="W37">
            <v>345581</v>
          </cell>
          <cell r="X37">
            <v>326317</v>
          </cell>
          <cell r="Y37">
            <v>300037</v>
          </cell>
          <cell r="Z37">
            <v>287105</v>
          </cell>
          <cell r="AA37">
            <v>292966</v>
          </cell>
          <cell r="AB37">
            <v>275405</v>
          </cell>
          <cell r="AC37">
            <v>258080</v>
          </cell>
          <cell r="AD37">
            <v>251169</v>
          </cell>
          <cell r="AE37">
            <v>255619</v>
          </cell>
          <cell r="AF37">
            <v>250828</v>
          </cell>
          <cell r="AG37">
            <v>241862</v>
          </cell>
          <cell r="AH37">
            <v>229039</v>
          </cell>
          <cell r="AI37">
            <v>228879</v>
          </cell>
          <cell r="AJ37">
            <v>219426</v>
          </cell>
          <cell r="AK37">
            <v>209250</v>
          </cell>
          <cell r="AL37">
            <v>207784</v>
          </cell>
          <cell r="AM37">
            <v>203765</v>
          </cell>
          <cell r="AN37">
            <v>192338</v>
          </cell>
          <cell r="AO37">
            <v>179504</v>
          </cell>
          <cell r="AP37">
            <v>177052</v>
          </cell>
          <cell r="AQ37">
            <v>164200</v>
          </cell>
          <cell r="AR37">
            <v>161242</v>
          </cell>
          <cell r="AS37">
            <v>160480</v>
          </cell>
          <cell r="AT37">
            <v>164802</v>
          </cell>
          <cell r="AU37">
            <v>165162</v>
          </cell>
          <cell r="AV37">
            <v>176128</v>
          </cell>
          <cell r="AW37">
            <v>174095</v>
          </cell>
          <cell r="AX37">
            <v>157340</v>
          </cell>
        </row>
        <row r="38">
          <cell r="A38">
            <v>38</v>
          </cell>
          <cell r="B38" t="str">
            <v>11x.4  Repo obchody
           v ostatných cudzích menách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A39">
            <v>39</v>
          </cell>
        </row>
        <row r="40">
          <cell r="A40">
            <v>40</v>
          </cell>
          <cell r="B40" t="str">
            <v>EA</v>
          </cell>
        </row>
        <row r="41">
          <cell r="A41">
            <v>41</v>
          </cell>
          <cell r="B41" t="str">
            <v>P A S Í V A   CELKOM</v>
          </cell>
          <cell r="AY41" t="str">
            <v>P A S Í V A   CELKOM</v>
          </cell>
        </row>
        <row r="42">
          <cell r="A42">
            <v>42</v>
          </cell>
          <cell r="B42" t="str">
            <v>10. Emisia obeživa</v>
          </cell>
          <cell r="AY42" t="str">
            <v>10. Emisia obeživa</v>
          </cell>
        </row>
        <row r="43">
          <cell r="A43">
            <v>43</v>
          </cell>
          <cell r="B43" t="str">
            <v xml:space="preserve">        v tom: bankovky</v>
          </cell>
          <cell r="AY43" t="str">
            <v xml:space="preserve">        v tom: bankovky</v>
          </cell>
        </row>
        <row r="44">
          <cell r="A44">
            <v>44</v>
          </cell>
          <cell r="B44" t="str">
            <v xml:space="preserve">                   mince</v>
          </cell>
          <cell r="AY44" t="str">
            <v xml:space="preserve">                   v tom:   eurobankovky</v>
          </cell>
        </row>
        <row r="45">
          <cell r="A45">
            <v>45</v>
          </cell>
          <cell r="B45" t="str">
            <v>11.    Vklady a prijaté úvery</v>
          </cell>
          <cell r="C45">
            <v>1208536</v>
          </cell>
          <cell r="D45">
            <v>1229455</v>
          </cell>
          <cell r="E45">
            <v>1274986</v>
          </cell>
          <cell r="F45">
            <v>1340160</v>
          </cell>
          <cell r="G45">
            <v>1372743</v>
          </cell>
          <cell r="H45">
            <v>1340797</v>
          </cell>
          <cell r="I45">
            <v>1340758</v>
          </cell>
          <cell r="J45">
            <v>1337037</v>
          </cell>
          <cell r="K45">
            <v>1319198</v>
          </cell>
          <cell r="L45">
            <v>1306215</v>
          </cell>
          <cell r="M45">
            <v>1337827</v>
          </cell>
          <cell r="N45">
            <v>2052635</v>
          </cell>
          <cell r="O45">
            <v>1439818</v>
          </cell>
          <cell r="P45">
            <v>1461369</v>
          </cell>
          <cell r="Q45">
            <v>1428246</v>
          </cell>
          <cell r="R45">
            <v>1391987</v>
          </cell>
          <cell r="S45">
            <v>1495903</v>
          </cell>
          <cell r="T45">
            <v>1371476</v>
          </cell>
          <cell r="U45">
            <v>1387361</v>
          </cell>
          <cell r="V45">
            <v>1389784</v>
          </cell>
          <cell r="W45">
            <v>1455877</v>
          </cell>
          <cell r="X45">
            <v>1464153</v>
          </cell>
          <cell r="Y45">
            <v>1575842</v>
          </cell>
          <cell r="Z45">
            <v>1788082</v>
          </cell>
          <cell r="AA45">
            <v>1571869</v>
          </cell>
          <cell r="AB45">
            <v>1606036</v>
          </cell>
          <cell r="AC45">
            <v>1525507</v>
          </cell>
          <cell r="AD45">
            <v>1884577</v>
          </cell>
          <cell r="AE45">
            <v>2181881</v>
          </cell>
          <cell r="AF45">
            <v>1691483</v>
          </cell>
          <cell r="AG45">
            <v>1718790</v>
          </cell>
          <cell r="AH45">
            <v>1811514</v>
          </cell>
          <cell r="AI45">
            <v>1850355</v>
          </cell>
          <cell r="AJ45">
            <v>1692249</v>
          </cell>
          <cell r="AK45">
            <v>1712792</v>
          </cell>
          <cell r="AL45">
            <v>1711595</v>
          </cell>
          <cell r="AM45">
            <v>1681745</v>
          </cell>
          <cell r="AN45">
            <v>1608889</v>
          </cell>
          <cell r="AO45">
            <v>1636018</v>
          </cell>
          <cell r="AP45">
            <v>1710542</v>
          </cell>
          <cell r="AQ45">
            <v>1670615</v>
          </cell>
          <cell r="AR45">
            <v>1672421</v>
          </cell>
          <cell r="AS45">
            <v>1760480</v>
          </cell>
          <cell r="AT45">
            <v>1796000</v>
          </cell>
          <cell r="AU45">
            <v>1905360</v>
          </cell>
          <cell r="AV45">
            <v>2058702</v>
          </cell>
          <cell r="AW45">
            <v>2077558</v>
          </cell>
          <cell r="AX45">
            <v>2093660</v>
          </cell>
          <cell r="AY45" t="str">
            <v xml:space="preserve">                                SKK bankovky</v>
          </cell>
        </row>
        <row r="46">
          <cell r="A46">
            <v>46</v>
          </cell>
          <cell r="B46" t="str">
            <v xml:space="preserve">          v tom:  do 1 roka  vrátane</v>
          </cell>
          <cell r="AY46" t="str">
            <v xml:space="preserve">                   mince</v>
          </cell>
        </row>
        <row r="47">
          <cell r="A47">
            <v>47</v>
          </cell>
          <cell r="B47" t="str">
            <v xml:space="preserve">                      nad 1 rok</v>
          </cell>
          <cell r="AY47" t="str">
            <v xml:space="preserve">                   v tom:   euromince</v>
          </cell>
        </row>
        <row r="48">
          <cell r="A48">
            <v>48</v>
          </cell>
          <cell r="B48" t="str">
            <v>11s.   Vklady a prijaté úvery v SKK</v>
          </cell>
          <cell r="C48">
            <v>643816</v>
          </cell>
          <cell r="D48">
            <v>651141</v>
          </cell>
          <cell r="E48">
            <v>675839</v>
          </cell>
          <cell r="F48">
            <v>735223</v>
          </cell>
          <cell r="G48">
            <v>750072</v>
          </cell>
          <cell r="H48">
            <v>772973</v>
          </cell>
          <cell r="I48">
            <v>762076</v>
          </cell>
          <cell r="J48">
            <v>736331</v>
          </cell>
          <cell r="K48">
            <v>751775</v>
          </cell>
          <cell r="L48">
            <v>739499</v>
          </cell>
          <cell r="M48">
            <v>768128</v>
          </cell>
          <cell r="N48">
            <v>767511</v>
          </cell>
          <cell r="O48">
            <v>728573</v>
          </cell>
          <cell r="P48">
            <v>726455</v>
          </cell>
          <cell r="Q48">
            <v>686597</v>
          </cell>
          <cell r="R48">
            <v>684999</v>
          </cell>
          <cell r="S48">
            <v>742892</v>
          </cell>
          <cell r="T48">
            <v>755752</v>
          </cell>
          <cell r="U48">
            <v>752266</v>
          </cell>
          <cell r="V48">
            <v>759235</v>
          </cell>
          <cell r="W48">
            <v>800720</v>
          </cell>
          <cell r="X48">
            <v>825712</v>
          </cell>
          <cell r="Y48">
            <v>909410</v>
          </cell>
          <cell r="Z48">
            <v>868820</v>
          </cell>
          <cell r="AA48">
            <v>906992</v>
          </cell>
          <cell r="AB48">
            <v>926732</v>
          </cell>
          <cell r="AC48">
            <v>880161</v>
          </cell>
          <cell r="AD48">
            <v>1183803</v>
          </cell>
          <cell r="AE48">
            <v>1384646</v>
          </cell>
          <cell r="AF48">
            <v>958953</v>
          </cell>
          <cell r="AG48">
            <v>959307</v>
          </cell>
          <cell r="AH48">
            <v>977201</v>
          </cell>
          <cell r="AI48">
            <v>1022066</v>
          </cell>
          <cell r="AJ48">
            <v>1003511</v>
          </cell>
          <cell r="AK48">
            <v>985755</v>
          </cell>
          <cell r="AL48">
            <v>997174</v>
          </cell>
          <cell r="AM48">
            <v>981248</v>
          </cell>
          <cell r="AN48">
            <v>950154</v>
          </cell>
          <cell r="AO48">
            <v>927964</v>
          </cell>
          <cell r="AP48">
            <v>970849</v>
          </cell>
          <cell r="AQ48">
            <v>985322</v>
          </cell>
          <cell r="AR48">
            <v>967479</v>
          </cell>
          <cell r="AS48">
            <v>988401</v>
          </cell>
          <cell r="AT48">
            <v>993149</v>
          </cell>
          <cell r="AU48">
            <v>1056747</v>
          </cell>
          <cell r="AV48">
            <v>1040362</v>
          </cell>
          <cell r="AW48">
            <v>1086621</v>
          </cell>
          <cell r="AX48">
            <v>1119978</v>
          </cell>
          <cell r="AY48" t="str">
            <v xml:space="preserve">                                SKK mince</v>
          </cell>
        </row>
        <row r="49">
          <cell r="A49">
            <v>49</v>
          </cell>
          <cell r="B49" t="str">
            <v>11s.1  Vklady splatné na požiadanie
         v SKK</v>
          </cell>
          <cell r="C49">
            <v>363022</v>
          </cell>
          <cell r="D49">
            <v>402020</v>
          </cell>
          <cell r="E49">
            <v>390237</v>
          </cell>
          <cell r="F49">
            <v>460336</v>
          </cell>
          <cell r="G49">
            <v>482587</v>
          </cell>
          <cell r="H49">
            <v>529052</v>
          </cell>
          <cell r="I49">
            <v>494384</v>
          </cell>
          <cell r="J49">
            <v>515162</v>
          </cell>
          <cell r="K49">
            <v>519866</v>
          </cell>
          <cell r="L49">
            <v>522407</v>
          </cell>
          <cell r="M49">
            <v>556918</v>
          </cell>
          <cell r="N49">
            <v>556890</v>
          </cell>
          <cell r="O49">
            <v>520794</v>
          </cell>
          <cell r="P49">
            <v>532298</v>
          </cell>
          <cell r="Q49">
            <v>505635</v>
          </cell>
          <cell r="R49">
            <v>508123</v>
          </cell>
          <cell r="S49">
            <v>531954</v>
          </cell>
          <cell r="T49">
            <v>516724</v>
          </cell>
          <cell r="U49">
            <v>504817</v>
          </cell>
          <cell r="V49">
            <v>504984</v>
          </cell>
          <cell r="W49">
            <v>537556</v>
          </cell>
          <cell r="X49">
            <v>554002</v>
          </cell>
          <cell r="Y49">
            <v>620762</v>
          </cell>
          <cell r="Z49">
            <v>515264</v>
          </cell>
          <cell r="AA49">
            <v>514159</v>
          </cell>
          <cell r="AB49">
            <v>537897</v>
          </cell>
          <cell r="AC49">
            <v>499378</v>
          </cell>
          <cell r="AD49">
            <v>543684</v>
          </cell>
          <cell r="AE49">
            <v>527331</v>
          </cell>
          <cell r="AF49">
            <v>600356</v>
          </cell>
          <cell r="AG49">
            <v>587943</v>
          </cell>
          <cell r="AH49">
            <v>568879</v>
          </cell>
          <cell r="AI49">
            <v>612518</v>
          </cell>
          <cell r="AJ49">
            <v>582747</v>
          </cell>
          <cell r="AK49">
            <v>568163</v>
          </cell>
          <cell r="AL49">
            <v>586542</v>
          </cell>
          <cell r="AM49">
            <v>579542</v>
          </cell>
          <cell r="AN49">
            <v>537032</v>
          </cell>
          <cell r="AO49">
            <v>519079</v>
          </cell>
          <cell r="AP49">
            <v>518907</v>
          </cell>
          <cell r="AQ49">
            <v>531189</v>
          </cell>
          <cell r="AR49">
            <v>538411</v>
          </cell>
          <cell r="AS49">
            <v>544618</v>
          </cell>
          <cell r="AT49">
            <v>560801</v>
          </cell>
          <cell r="AU49">
            <v>554842</v>
          </cell>
          <cell r="AV49">
            <v>530602</v>
          </cell>
          <cell r="AW49">
            <v>528990</v>
          </cell>
          <cell r="AX49">
            <v>612080</v>
          </cell>
          <cell r="AY49" t="str">
            <v>11.    Vklady a prijaté úvery</v>
          </cell>
          <cell r="AZ49">
            <v>70371</v>
          </cell>
          <cell r="BA49">
            <v>67720</v>
          </cell>
        </row>
        <row r="50">
          <cell r="A50">
            <v>50</v>
          </cell>
          <cell r="B50" t="str">
            <v>11s.2  S dohodnutou splatnosťou
          v SKK</v>
          </cell>
          <cell r="C50">
            <v>246073</v>
          </cell>
          <cell r="D50">
            <v>216251</v>
          </cell>
          <cell r="E50">
            <v>255270</v>
          </cell>
          <cell r="F50">
            <v>244467</v>
          </cell>
          <cell r="G50">
            <v>238887</v>
          </cell>
          <cell r="H50">
            <v>215278</v>
          </cell>
          <cell r="I50">
            <v>239312</v>
          </cell>
          <cell r="J50">
            <v>192897</v>
          </cell>
          <cell r="K50">
            <v>206228</v>
          </cell>
          <cell r="L50">
            <v>195246</v>
          </cell>
          <cell r="M50">
            <v>189443</v>
          </cell>
          <cell r="N50">
            <v>189183</v>
          </cell>
          <cell r="O50">
            <v>186691</v>
          </cell>
          <cell r="P50">
            <v>172816</v>
          </cell>
          <cell r="Q50">
            <v>159401</v>
          </cell>
          <cell r="R50">
            <v>161917</v>
          </cell>
          <cell r="S50">
            <v>191080</v>
          </cell>
          <cell r="T50">
            <v>219092</v>
          </cell>
          <cell r="U50">
            <v>227909</v>
          </cell>
          <cell r="V50">
            <v>235038</v>
          </cell>
          <cell r="W50">
            <v>244553</v>
          </cell>
          <cell r="X50">
            <v>254187</v>
          </cell>
          <cell r="Y50">
            <v>271404</v>
          </cell>
          <cell r="Z50">
            <v>335907</v>
          </cell>
          <cell r="AA50">
            <v>374682</v>
          </cell>
          <cell r="AB50">
            <v>371045</v>
          </cell>
          <cell r="AC50">
            <v>363035</v>
          </cell>
          <cell r="AD50">
            <v>623702</v>
          </cell>
          <cell r="AE50">
            <v>842937</v>
          </cell>
          <cell r="AF50">
            <v>349493</v>
          </cell>
          <cell r="AG50">
            <v>362062</v>
          </cell>
          <cell r="AH50">
            <v>399496</v>
          </cell>
          <cell r="AI50">
            <v>400016</v>
          </cell>
          <cell r="AJ50">
            <v>411040</v>
          </cell>
          <cell r="AK50">
            <v>408119</v>
          </cell>
          <cell r="AL50">
            <v>400688</v>
          </cell>
          <cell r="AM50">
            <v>391833</v>
          </cell>
          <cell r="AN50">
            <v>403101</v>
          </cell>
          <cell r="AO50">
            <v>399920</v>
          </cell>
          <cell r="AP50">
            <v>442717</v>
          </cell>
          <cell r="AQ50">
            <v>444958</v>
          </cell>
          <cell r="AR50">
            <v>419875</v>
          </cell>
          <cell r="AS50">
            <v>435049</v>
          </cell>
          <cell r="AT50">
            <v>423585</v>
          </cell>
          <cell r="AU50">
            <v>493125</v>
          </cell>
          <cell r="AV50">
            <v>500890</v>
          </cell>
          <cell r="AW50">
            <v>548541</v>
          </cell>
          <cell r="AX50">
            <v>498544</v>
          </cell>
          <cell r="AY50" t="str">
            <v xml:space="preserve">          v tom:  do 1 roka  vrátane</v>
          </cell>
        </row>
        <row r="51">
          <cell r="A51">
            <v>51</v>
          </cell>
          <cell r="B51" t="str">
            <v xml:space="preserve">         v tom: do 1 roka vrátane</v>
          </cell>
          <cell r="C51">
            <v>230277</v>
          </cell>
          <cell r="D51">
            <v>199601</v>
          </cell>
          <cell r="E51">
            <v>240734</v>
          </cell>
          <cell r="F51">
            <v>229537</v>
          </cell>
          <cell r="G51">
            <v>225612</v>
          </cell>
          <cell r="H51">
            <v>202380</v>
          </cell>
          <cell r="I51">
            <v>225544</v>
          </cell>
          <cell r="J51">
            <v>178331</v>
          </cell>
          <cell r="K51">
            <v>192556</v>
          </cell>
          <cell r="L51">
            <v>180445</v>
          </cell>
          <cell r="M51">
            <v>174881</v>
          </cell>
          <cell r="N51">
            <v>175538</v>
          </cell>
          <cell r="O51">
            <v>172489</v>
          </cell>
          <cell r="P51">
            <v>158613</v>
          </cell>
          <cell r="Q51">
            <v>145213</v>
          </cell>
          <cell r="R51">
            <v>147461</v>
          </cell>
          <cell r="S51">
            <v>177405</v>
          </cell>
          <cell r="T51">
            <v>205952</v>
          </cell>
          <cell r="U51">
            <v>214589</v>
          </cell>
          <cell r="V51">
            <v>225595</v>
          </cell>
          <cell r="W51">
            <v>234730</v>
          </cell>
          <cell r="X51">
            <v>244335</v>
          </cell>
          <cell r="Y51">
            <v>262069</v>
          </cell>
          <cell r="Z51">
            <v>326363</v>
          </cell>
          <cell r="AA51">
            <v>365131</v>
          </cell>
          <cell r="AB51">
            <v>360510</v>
          </cell>
          <cell r="AC51">
            <v>354546</v>
          </cell>
          <cell r="AD51">
            <v>617738</v>
          </cell>
          <cell r="AE51">
            <v>805924</v>
          </cell>
          <cell r="AF51">
            <v>342642</v>
          </cell>
          <cell r="AG51">
            <v>355063</v>
          </cell>
          <cell r="AH51">
            <v>390664</v>
          </cell>
          <cell r="AI51">
            <v>390132</v>
          </cell>
          <cell r="AJ51">
            <v>401377</v>
          </cell>
          <cell r="AK51">
            <v>395751</v>
          </cell>
          <cell r="AL51">
            <v>387819</v>
          </cell>
          <cell r="AM51">
            <v>379271</v>
          </cell>
          <cell r="AN51">
            <v>390253</v>
          </cell>
          <cell r="AO51">
            <v>387072</v>
          </cell>
          <cell r="AP51">
            <v>429679</v>
          </cell>
          <cell r="AQ51">
            <v>427080</v>
          </cell>
          <cell r="AR51">
            <v>402260</v>
          </cell>
          <cell r="AS51">
            <v>417829</v>
          </cell>
          <cell r="AT51">
            <v>404537</v>
          </cell>
          <cell r="AU51">
            <v>471312</v>
          </cell>
          <cell r="AV51">
            <v>478534</v>
          </cell>
          <cell r="AW51">
            <v>521772</v>
          </cell>
          <cell r="AX51">
            <v>469535</v>
          </cell>
          <cell r="AY51" t="str">
            <v xml:space="preserve">                      nad 1 rok</v>
          </cell>
        </row>
        <row r="52">
          <cell r="A52">
            <v>52</v>
          </cell>
          <cell r="B52" t="str">
            <v xml:space="preserve">                     od 1 do 2 rokov vrátane</v>
          </cell>
          <cell r="C52">
            <v>3467</v>
          </cell>
          <cell r="D52">
            <v>3584</v>
          </cell>
          <cell r="E52">
            <v>3467</v>
          </cell>
          <cell r="F52">
            <v>4129</v>
          </cell>
          <cell r="G52">
            <v>2139</v>
          </cell>
          <cell r="H52">
            <v>2375</v>
          </cell>
          <cell r="I52">
            <v>2375</v>
          </cell>
          <cell r="J52">
            <v>2360</v>
          </cell>
          <cell r="K52">
            <v>1982</v>
          </cell>
          <cell r="L52">
            <v>1983</v>
          </cell>
          <cell r="M52">
            <v>2138</v>
          </cell>
          <cell r="N52">
            <v>2138</v>
          </cell>
          <cell r="O52">
            <v>1814</v>
          </cell>
          <cell r="P52">
            <v>1875</v>
          </cell>
          <cell r="Q52">
            <v>1875</v>
          </cell>
          <cell r="R52">
            <v>1754</v>
          </cell>
          <cell r="S52">
            <v>1754</v>
          </cell>
          <cell r="T52">
            <v>1754</v>
          </cell>
          <cell r="U52">
            <v>1754</v>
          </cell>
          <cell r="V52">
            <v>1705</v>
          </cell>
          <cell r="W52">
            <v>1785</v>
          </cell>
          <cell r="X52">
            <v>2381</v>
          </cell>
          <cell r="Y52">
            <v>2929</v>
          </cell>
          <cell r="Z52">
            <v>2925</v>
          </cell>
          <cell r="AA52">
            <v>2932</v>
          </cell>
          <cell r="AB52">
            <v>2926</v>
          </cell>
          <cell r="AC52">
            <v>1396</v>
          </cell>
          <cell r="AD52">
            <v>636</v>
          </cell>
          <cell r="AE52">
            <v>31033</v>
          </cell>
          <cell r="AF52">
            <v>556</v>
          </cell>
          <cell r="AG52">
            <v>656</v>
          </cell>
          <cell r="AH52">
            <v>745</v>
          </cell>
          <cell r="AI52">
            <v>1701</v>
          </cell>
          <cell r="AJ52">
            <v>1897</v>
          </cell>
          <cell r="AK52">
            <v>4477</v>
          </cell>
          <cell r="AL52">
            <v>5413</v>
          </cell>
          <cell r="AM52">
            <v>5312</v>
          </cell>
          <cell r="AN52">
            <v>5498</v>
          </cell>
          <cell r="AO52">
            <v>5498</v>
          </cell>
          <cell r="AP52">
            <v>5688</v>
          </cell>
          <cell r="AQ52">
            <v>5445</v>
          </cell>
          <cell r="AR52">
            <v>5446</v>
          </cell>
          <cell r="AS52">
            <v>5152</v>
          </cell>
          <cell r="AT52">
            <v>5419</v>
          </cell>
          <cell r="AU52">
            <v>6384</v>
          </cell>
          <cell r="AV52">
            <v>5927</v>
          </cell>
          <cell r="AW52">
            <v>10340</v>
          </cell>
          <cell r="AX52">
            <v>12676</v>
          </cell>
          <cell r="AY52" t="str">
            <v>11e.   Vklady a prijaté úvery v EUR</v>
          </cell>
          <cell r="AZ52">
            <v>66808</v>
          </cell>
          <cell r="BA52">
            <v>64165</v>
          </cell>
        </row>
        <row r="53">
          <cell r="A53">
            <v>53</v>
          </cell>
          <cell r="B53" t="str">
            <v xml:space="preserve">                     nad 2 roky</v>
          </cell>
          <cell r="C53">
            <v>12329</v>
          </cell>
          <cell r="D53">
            <v>13066</v>
          </cell>
          <cell r="E53">
            <v>11069</v>
          </cell>
          <cell r="F53">
            <v>10801</v>
          </cell>
          <cell r="G53">
            <v>11136</v>
          </cell>
          <cell r="H53">
            <v>10523</v>
          </cell>
          <cell r="I53">
            <v>11393</v>
          </cell>
          <cell r="J53">
            <v>12206</v>
          </cell>
          <cell r="K53">
            <v>11690</v>
          </cell>
          <cell r="L53">
            <v>12818</v>
          </cell>
          <cell r="M53">
            <v>12424</v>
          </cell>
          <cell r="N53">
            <v>11507</v>
          </cell>
          <cell r="O53">
            <v>12388</v>
          </cell>
          <cell r="P53">
            <v>12328</v>
          </cell>
          <cell r="Q53">
            <v>12313</v>
          </cell>
          <cell r="R53">
            <v>12702</v>
          </cell>
          <cell r="S53">
            <v>11921</v>
          </cell>
          <cell r="T53">
            <v>11386</v>
          </cell>
          <cell r="U53">
            <v>11566</v>
          </cell>
          <cell r="V53">
            <v>7738</v>
          </cell>
          <cell r="W53">
            <v>8038</v>
          </cell>
          <cell r="X53">
            <v>7471</v>
          </cell>
          <cell r="Y53">
            <v>6406</v>
          </cell>
          <cell r="Z53">
            <v>6619</v>
          </cell>
          <cell r="AA53">
            <v>6619</v>
          </cell>
          <cell r="AB53">
            <v>7609</v>
          </cell>
          <cell r="AC53">
            <v>7093</v>
          </cell>
          <cell r="AD53">
            <v>5328</v>
          </cell>
          <cell r="AE53">
            <v>5980</v>
          </cell>
          <cell r="AF53">
            <v>6295</v>
          </cell>
          <cell r="AG53">
            <v>6343</v>
          </cell>
          <cell r="AH53">
            <v>8087</v>
          </cell>
          <cell r="AI53">
            <v>8183</v>
          </cell>
          <cell r="AJ53">
            <v>7766</v>
          </cell>
          <cell r="AK53">
            <v>7891</v>
          </cell>
          <cell r="AL53">
            <v>7456</v>
          </cell>
          <cell r="AM53">
            <v>7250</v>
          </cell>
          <cell r="AN53">
            <v>7350</v>
          </cell>
          <cell r="AO53">
            <v>7350</v>
          </cell>
          <cell r="AP53">
            <v>7350</v>
          </cell>
          <cell r="AQ53">
            <v>12433</v>
          </cell>
          <cell r="AR53">
            <v>12169</v>
          </cell>
          <cell r="AS53">
            <v>12068</v>
          </cell>
          <cell r="AT53">
            <v>13629</v>
          </cell>
          <cell r="AU53">
            <v>15429</v>
          </cell>
          <cell r="AV53">
            <v>16429</v>
          </cell>
          <cell r="AW53">
            <v>16429</v>
          </cell>
          <cell r="AX53">
            <v>16333</v>
          </cell>
          <cell r="AY53" t="str">
            <v>11e.1  Vklady splatné na požiadanie v EUR</v>
          </cell>
          <cell r="AZ53">
            <v>30386</v>
          </cell>
          <cell r="BA53">
            <v>26546</v>
          </cell>
        </row>
        <row r="54">
          <cell r="A54">
            <v>54</v>
          </cell>
          <cell r="B54" t="str">
            <v>11s.3  S výpovednou lehotou v SKK</v>
          </cell>
          <cell r="C54">
            <v>34721</v>
          </cell>
          <cell r="D54">
            <v>32870</v>
          </cell>
          <cell r="E54">
            <v>30332</v>
          </cell>
          <cell r="F54">
            <v>30420</v>
          </cell>
          <cell r="G54">
            <v>28598</v>
          </cell>
          <cell r="H54">
            <v>28643</v>
          </cell>
          <cell r="I54">
            <v>28380</v>
          </cell>
          <cell r="J54">
            <v>28272</v>
          </cell>
          <cell r="K54">
            <v>25681</v>
          </cell>
          <cell r="L54">
            <v>21846</v>
          </cell>
          <cell r="M54">
            <v>21767</v>
          </cell>
          <cell r="N54">
            <v>21438</v>
          </cell>
          <cell r="O54">
            <v>21088</v>
          </cell>
          <cell r="P54">
            <v>21341</v>
          </cell>
          <cell r="Q54">
            <v>21561</v>
          </cell>
          <cell r="R54">
            <v>14959</v>
          </cell>
          <cell r="S54">
            <v>19858</v>
          </cell>
          <cell r="T54">
            <v>19936</v>
          </cell>
          <cell r="U54">
            <v>19540</v>
          </cell>
          <cell r="V54">
            <v>19213</v>
          </cell>
          <cell r="W54">
            <v>18611</v>
          </cell>
          <cell r="X54">
            <v>17523</v>
          </cell>
          <cell r="Y54">
            <v>17244</v>
          </cell>
          <cell r="Z54">
            <v>17649</v>
          </cell>
          <cell r="AA54">
            <v>18151</v>
          </cell>
          <cell r="AB54">
            <v>17790</v>
          </cell>
          <cell r="AC54">
            <v>17748</v>
          </cell>
          <cell r="AD54">
            <v>16417</v>
          </cell>
          <cell r="AE54">
            <v>14378</v>
          </cell>
          <cell r="AF54">
            <v>9104</v>
          </cell>
          <cell r="AG54">
            <v>9302</v>
          </cell>
          <cell r="AH54">
            <v>8826</v>
          </cell>
          <cell r="AI54">
            <v>9532</v>
          </cell>
          <cell r="AJ54">
            <v>9724</v>
          </cell>
          <cell r="AK54">
            <v>9473</v>
          </cell>
          <cell r="AL54">
            <v>9944</v>
          </cell>
          <cell r="AM54">
            <v>9873</v>
          </cell>
          <cell r="AN54">
            <v>10021</v>
          </cell>
          <cell r="AO54">
            <v>8965</v>
          </cell>
          <cell r="AP54">
            <v>9225</v>
          </cell>
          <cell r="AQ54">
            <v>9175</v>
          </cell>
          <cell r="AR54">
            <v>9193</v>
          </cell>
          <cell r="AS54">
            <v>8734</v>
          </cell>
          <cell r="AT54">
            <v>8763</v>
          </cell>
          <cell r="AU54">
            <v>8780</v>
          </cell>
          <cell r="AV54">
            <v>8870</v>
          </cell>
          <cell r="AW54">
            <v>9090</v>
          </cell>
          <cell r="AX54">
            <v>9354</v>
          </cell>
          <cell r="AY54" t="str">
            <v>11e.2  Vklady s dohodnutou splatnosťou v EUR</v>
          </cell>
          <cell r="AZ54">
            <v>36069</v>
          </cell>
          <cell r="BA54">
            <v>37267</v>
          </cell>
        </row>
        <row r="55">
          <cell r="A55">
            <v>55</v>
          </cell>
          <cell r="B55" t="str">
            <v xml:space="preserve">          v tom:  do 3 mesiacov vrátane</v>
          </cell>
          <cell r="C55">
            <v>23645</v>
          </cell>
          <cell r="D55">
            <v>21214</v>
          </cell>
          <cell r="E55">
            <v>17830</v>
          </cell>
          <cell r="F55">
            <v>18241</v>
          </cell>
          <cell r="G55">
            <v>16041</v>
          </cell>
          <cell r="H55">
            <v>16084</v>
          </cell>
          <cell r="I55">
            <v>15708</v>
          </cell>
          <cell r="J55">
            <v>15553</v>
          </cell>
          <cell r="K55">
            <v>13148</v>
          </cell>
          <cell r="L55">
            <v>9118</v>
          </cell>
          <cell r="M55">
            <v>9579</v>
          </cell>
          <cell r="N55">
            <v>9157</v>
          </cell>
          <cell r="O55">
            <v>8862</v>
          </cell>
          <cell r="P55">
            <v>8865</v>
          </cell>
          <cell r="Q55">
            <v>9056</v>
          </cell>
          <cell r="R55">
            <v>8323</v>
          </cell>
          <cell r="S55">
            <v>7893</v>
          </cell>
          <cell r="T55">
            <v>7809</v>
          </cell>
          <cell r="U55">
            <v>7654</v>
          </cell>
          <cell r="V55">
            <v>7637</v>
          </cell>
          <cell r="W55">
            <v>7014</v>
          </cell>
          <cell r="X55">
            <v>6735</v>
          </cell>
          <cell r="Y55">
            <v>6348</v>
          </cell>
          <cell r="Z55">
            <v>6995</v>
          </cell>
          <cell r="AA55">
            <v>6887</v>
          </cell>
          <cell r="AB55">
            <v>6814</v>
          </cell>
          <cell r="AC55">
            <v>6792</v>
          </cell>
          <cell r="AD55">
            <v>5854</v>
          </cell>
          <cell r="AE55">
            <v>3798</v>
          </cell>
          <cell r="AF55">
            <v>3851</v>
          </cell>
          <cell r="AG55">
            <v>3957</v>
          </cell>
          <cell r="AH55">
            <v>3732</v>
          </cell>
          <cell r="AI55">
            <v>3725</v>
          </cell>
          <cell r="AJ55">
            <v>3872</v>
          </cell>
          <cell r="AK55">
            <v>3619</v>
          </cell>
          <cell r="AL55">
            <v>3981</v>
          </cell>
          <cell r="AM55">
            <v>3972</v>
          </cell>
          <cell r="AN55">
            <v>4043</v>
          </cell>
          <cell r="AO55">
            <v>2980</v>
          </cell>
          <cell r="AP55">
            <v>3235</v>
          </cell>
          <cell r="AQ55">
            <v>3215</v>
          </cell>
          <cell r="AR55">
            <v>3206</v>
          </cell>
          <cell r="AS55">
            <v>2810</v>
          </cell>
          <cell r="AT55">
            <v>2841</v>
          </cell>
          <cell r="AU55">
            <v>2890</v>
          </cell>
          <cell r="AV55">
            <v>2903</v>
          </cell>
          <cell r="AW55">
            <v>3118</v>
          </cell>
          <cell r="AX55">
            <v>3322</v>
          </cell>
          <cell r="AY55" t="str">
            <v xml:space="preserve">         v tom: do 1 roka vrátane</v>
          </cell>
          <cell r="AZ55">
            <v>34968</v>
          </cell>
          <cell r="BA55">
            <v>34524</v>
          </cell>
        </row>
        <row r="56">
          <cell r="A56">
            <v>56</v>
          </cell>
          <cell r="B56" t="str">
            <v xml:space="preserve">                       nad 3 mesiace</v>
          </cell>
          <cell r="C56">
            <v>11076</v>
          </cell>
          <cell r="D56">
            <v>11656</v>
          </cell>
          <cell r="E56">
            <v>12502</v>
          </cell>
          <cell r="F56">
            <v>12179</v>
          </cell>
          <cell r="G56">
            <v>12557</v>
          </cell>
          <cell r="H56">
            <v>12559</v>
          </cell>
          <cell r="I56">
            <v>12672</v>
          </cell>
          <cell r="J56">
            <v>12719</v>
          </cell>
          <cell r="K56">
            <v>12533</v>
          </cell>
          <cell r="L56">
            <v>12728</v>
          </cell>
          <cell r="M56">
            <v>12188</v>
          </cell>
          <cell r="N56">
            <v>12281</v>
          </cell>
          <cell r="O56">
            <v>12226</v>
          </cell>
          <cell r="P56">
            <v>12476</v>
          </cell>
          <cell r="Q56">
            <v>12505</v>
          </cell>
          <cell r="R56">
            <v>6636</v>
          </cell>
          <cell r="S56">
            <v>11965</v>
          </cell>
          <cell r="T56">
            <v>12127</v>
          </cell>
          <cell r="U56">
            <v>11886</v>
          </cell>
          <cell r="V56">
            <v>11576</v>
          </cell>
          <cell r="W56">
            <v>11597</v>
          </cell>
          <cell r="X56">
            <v>10788</v>
          </cell>
          <cell r="Y56">
            <v>10896</v>
          </cell>
          <cell r="Z56">
            <v>10654</v>
          </cell>
          <cell r="AA56">
            <v>11264</v>
          </cell>
          <cell r="AB56">
            <v>10976</v>
          </cell>
          <cell r="AC56">
            <v>10956</v>
          </cell>
          <cell r="AD56">
            <v>10563</v>
          </cell>
          <cell r="AE56">
            <v>10580</v>
          </cell>
          <cell r="AF56">
            <v>5253</v>
          </cell>
          <cell r="AG56">
            <v>5345</v>
          </cell>
          <cell r="AH56">
            <v>5094</v>
          </cell>
          <cell r="AI56">
            <v>5807</v>
          </cell>
          <cell r="AJ56">
            <v>5852</v>
          </cell>
          <cell r="AK56">
            <v>5854</v>
          </cell>
          <cell r="AL56">
            <v>5963</v>
          </cell>
          <cell r="AM56">
            <v>5901</v>
          </cell>
          <cell r="AN56">
            <v>5978</v>
          </cell>
          <cell r="AO56">
            <v>5985</v>
          </cell>
          <cell r="AP56">
            <v>5990</v>
          </cell>
          <cell r="AQ56">
            <v>5960</v>
          </cell>
          <cell r="AR56">
            <v>5987</v>
          </cell>
          <cell r="AS56">
            <v>5924</v>
          </cell>
          <cell r="AT56">
            <v>5922</v>
          </cell>
          <cell r="AU56">
            <v>5890</v>
          </cell>
          <cell r="AV56">
            <v>5967</v>
          </cell>
          <cell r="AW56">
            <v>5972</v>
          </cell>
          <cell r="AX56">
            <v>6032</v>
          </cell>
          <cell r="AY56" t="str">
            <v xml:space="preserve">                     od 1 do 2 rokov vrátane</v>
          </cell>
          <cell r="AZ56">
            <v>573</v>
          </cell>
          <cell r="BA56">
            <v>2193</v>
          </cell>
        </row>
        <row r="57">
          <cell r="A57">
            <v>57</v>
          </cell>
          <cell r="B57" t="str">
            <v>11s.4  Repo obchody v SKK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 t="str">
            <v xml:space="preserve">                     nad 2 roky</v>
          </cell>
          <cell r="AZ57">
            <v>528</v>
          </cell>
          <cell r="BA57">
            <v>550</v>
          </cell>
        </row>
        <row r="58">
          <cell r="A58">
            <v>58</v>
          </cell>
          <cell r="B58" t="str">
            <v>11e.   Vklady a prijaté úvery v EUR</v>
          </cell>
          <cell r="C58">
            <v>476750</v>
          </cell>
          <cell r="D58">
            <v>486619</v>
          </cell>
          <cell r="E58">
            <v>508543</v>
          </cell>
          <cell r="F58">
            <v>524727</v>
          </cell>
          <cell r="G58">
            <v>531436</v>
          </cell>
          <cell r="H58">
            <v>497819</v>
          </cell>
          <cell r="I58">
            <v>511291</v>
          </cell>
          <cell r="J58">
            <v>545437</v>
          </cell>
          <cell r="K58">
            <v>508267</v>
          </cell>
          <cell r="L58">
            <v>506845</v>
          </cell>
          <cell r="M58">
            <v>512417</v>
          </cell>
          <cell r="N58">
            <v>1228133</v>
          </cell>
          <cell r="O58">
            <v>655358</v>
          </cell>
          <cell r="P58">
            <v>679038</v>
          </cell>
          <cell r="Q58">
            <v>685646</v>
          </cell>
          <cell r="R58">
            <v>657762</v>
          </cell>
          <cell r="S58">
            <v>707485</v>
          </cell>
          <cell r="T58">
            <v>569804</v>
          </cell>
          <cell r="U58">
            <v>588363</v>
          </cell>
          <cell r="V58">
            <v>584428</v>
          </cell>
          <cell r="W58">
            <v>608647</v>
          </cell>
          <cell r="X58">
            <v>592730</v>
          </cell>
          <cell r="Y58">
            <v>624398</v>
          </cell>
          <cell r="Z58">
            <v>874866</v>
          </cell>
          <cell r="AA58">
            <v>616654</v>
          </cell>
          <cell r="AB58">
            <v>628593</v>
          </cell>
          <cell r="AC58">
            <v>593776</v>
          </cell>
          <cell r="AD58">
            <v>633855</v>
          </cell>
          <cell r="AE58">
            <v>708626</v>
          </cell>
          <cell r="AF58">
            <v>641264</v>
          </cell>
          <cell r="AG58">
            <v>667950</v>
          </cell>
          <cell r="AH58">
            <v>754298</v>
          </cell>
          <cell r="AI58">
            <v>755243</v>
          </cell>
          <cell r="AJ58">
            <v>617762</v>
          </cell>
          <cell r="AK58">
            <v>620042</v>
          </cell>
          <cell r="AL58">
            <v>607862</v>
          </cell>
          <cell r="AM58">
            <v>591808</v>
          </cell>
          <cell r="AN58">
            <v>561779</v>
          </cell>
          <cell r="AO58">
            <v>617224</v>
          </cell>
          <cell r="AP58">
            <v>634595</v>
          </cell>
          <cell r="AQ58">
            <v>584715</v>
          </cell>
          <cell r="AR58">
            <v>591180</v>
          </cell>
          <cell r="AS58">
            <v>653121</v>
          </cell>
          <cell r="AT58">
            <v>681739</v>
          </cell>
          <cell r="AU58">
            <v>728980</v>
          </cell>
          <cell r="AV58">
            <v>884939</v>
          </cell>
          <cell r="AW58">
            <v>856603</v>
          </cell>
          <cell r="AX58">
            <v>865929</v>
          </cell>
          <cell r="AY58" t="str">
            <v>11e.3  Vklady s výpovednou lehotou v EUR</v>
          </cell>
          <cell r="AZ58">
            <v>353</v>
          </cell>
          <cell r="BA58">
            <v>352</v>
          </cell>
        </row>
        <row r="59">
          <cell r="A59">
            <v>59</v>
          </cell>
          <cell r="B59" t="str">
            <v>11e.1  Vklady splatné na požiadanie
         v EUR</v>
          </cell>
          <cell r="C59">
            <v>351257</v>
          </cell>
          <cell r="D59">
            <v>362600</v>
          </cell>
          <cell r="E59">
            <v>372900</v>
          </cell>
          <cell r="F59">
            <v>379438</v>
          </cell>
          <cell r="G59">
            <v>388732</v>
          </cell>
          <cell r="H59">
            <v>362565</v>
          </cell>
          <cell r="I59">
            <v>392227</v>
          </cell>
          <cell r="J59">
            <v>419658</v>
          </cell>
          <cell r="K59">
            <v>399287</v>
          </cell>
          <cell r="L59">
            <v>396642</v>
          </cell>
          <cell r="M59">
            <v>402114</v>
          </cell>
          <cell r="N59">
            <v>1125786</v>
          </cell>
          <cell r="O59">
            <v>543834</v>
          </cell>
          <cell r="P59">
            <v>558446</v>
          </cell>
          <cell r="Q59">
            <v>553285</v>
          </cell>
          <cell r="R59">
            <v>524637</v>
          </cell>
          <cell r="S59">
            <v>547428</v>
          </cell>
          <cell r="T59">
            <v>376132</v>
          </cell>
          <cell r="U59">
            <v>395369</v>
          </cell>
          <cell r="V59">
            <v>403221</v>
          </cell>
          <cell r="W59">
            <v>402076</v>
          </cell>
          <cell r="X59">
            <v>397243</v>
          </cell>
          <cell r="Y59">
            <v>387062</v>
          </cell>
          <cell r="Z59">
            <v>642784</v>
          </cell>
          <cell r="AA59">
            <v>393055</v>
          </cell>
          <cell r="AB59">
            <v>406590</v>
          </cell>
          <cell r="AC59">
            <v>379126</v>
          </cell>
          <cell r="AD59">
            <v>380116</v>
          </cell>
          <cell r="AE59">
            <v>399036</v>
          </cell>
          <cell r="AF59">
            <v>417689</v>
          </cell>
          <cell r="AG59">
            <v>439980</v>
          </cell>
          <cell r="AH59">
            <v>447042</v>
          </cell>
          <cell r="AI59">
            <v>472212</v>
          </cell>
          <cell r="AJ59">
            <v>390143</v>
          </cell>
          <cell r="AK59">
            <v>429597</v>
          </cell>
          <cell r="AL59">
            <v>392718</v>
          </cell>
          <cell r="AM59">
            <v>384159</v>
          </cell>
          <cell r="AN59">
            <v>355129</v>
          </cell>
          <cell r="AO59">
            <v>343343</v>
          </cell>
          <cell r="AP59">
            <v>373958</v>
          </cell>
          <cell r="AQ59">
            <v>320588</v>
          </cell>
          <cell r="AR59">
            <v>375480</v>
          </cell>
          <cell r="AS59">
            <v>395017</v>
          </cell>
          <cell r="AT59">
            <v>369670</v>
          </cell>
          <cell r="AU59">
            <v>389650</v>
          </cell>
          <cell r="AV59">
            <v>354641</v>
          </cell>
          <cell r="AW59">
            <v>402066</v>
          </cell>
          <cell r="AX59">
            <v>357687</v>
          </cell>
          <cell r="AY59" t="str">
            <v xml:space="preserve">          v tom:  do 3 mesiacov vrátane</v>
          </cell>
          <cell r="AZ59">
            <v>147</v>
          </cell>
          <cell r="BA59">
            <v>145</v>
          </cell>
        </row>
        <row r="60">
          <cell r="A60">
            <v>60</v>
          </cell>
          <cell r="B60" t="str">
            <v>11e.2  S dohodnutou splatnosťou
          v EUR</v>
          </cell>
          <cell r="C60">
            <v>117856</v>
          </cell>
          <cell r="D60">
            <v>116264</v>
          </cell>
          <cell r="E60">
            <v>129373</v>
          </cell>
          <cell r="F60">
            <v>138568</v>
          </cell>
          <cell r="G60">
            <v>135553</v>
          </cell>
          <cell r="H60">
            <v>128356</v>
          </cell>
          <cell r="I60">
            <v>112289</v>
          </cell>
          <cell r="J60">
            <v>118768</v>
          </cell>
          <cell r="K60">
            <v>108313</v>
          </cell>
          <cell r="L60">
            <v>109549</v>
          </cell>
          <cell r="M60">
            <v>108915</v>
          </cell>
          <cell r="N60">
            <v>100954</v>
          </cell>
          <cell r="O60">
            <v>110150</v>
          </cell>
          <cell r="P60">
            <v>119152</v>
          </cell>
          <cell r="Q60">
            <v>130830</v>
          </cell>
          <cell r="R60">
            <v>131516</v>
          </cell>
          <cell r="S60">
            <v>158435</v>
          </cell>
          <cell r="T60">
            <v>192787</v>
          </cell>
          <cell r="U60">
            <v>192113</v>
          </cell>
          <cell r="V60">
            <v>180334</v>
          </cell>
          <cell r="W60">
            <v>205709</v>
          </cell>
          <cell r="X60">
            <v>194622</v>
          </cell>
          <cell r="Y60">
            <v>237074</v>
          </cell>
          <cell r="Z60">
            <v>231827</v>
          </cell>
          <cell r="AA60">
            <v>223338</v>
          </cell>
          <cell r="AB60">
            <v>221749</v>
          </cell>
          <cell r="AC60">
            <v>214404</v>
          </cell>
          <cell r="AD60">
            <v>250207</v>
          </cell>
          <cell r="AE60">
            <v>309355</v>
          </cell>
          <cell r="AF60">
            <v>223323</v>
          </cell>
          <cell r="AG60">
            <v>227724</v>
          </cell>
          <cell r="AH60">
            <v>307044</v>
          </cell>
          <cell r="AI60">
            <v>282817</v>
          </cell>
          <cell r="AJ60">
            <v>227389</v>
          </cell>
          <cell r="AK60">
            <v>190216</v>
          </cell>
          <cell r="AL60">
            <v>214949</v>
          </cell>
          <cell r="AM60">
            <v>207452</v>
          </cell>
          <cell r="AN60">
            <v>206457</v>
          </cell>
          <cell r="AO60">
            <v>273661</v>
          </cell>
          <cell r="AP60">
            <v>260502</v>
          </cell>
          <cell r="AQ60">
            <v>264014</v>
          </cell>
          <cell r="AR60">
            <v>215535</v>
          </cell>
          <cell r="AS60">
            <v>257915</v>
          </cell>
          <cell r="AT60">
            <v>311881</v>
          </cell>
          <cell r="AU60">
            <v>339141</v>
          </cell>
          <cell r="AV60">
            <v>530109</v>
          </cell>
          <cell r="AW60">
            <v>454348</v>
          </cell>
          <cell r="AX60">
            <v>508053</v>
          </cell>
          <cell r="AY60" t="str">
            <v xml:space="preserve">                       nad 3 mesiace</v>
          </cell>
          <cell r="AZ60">
            <v>206</v>
          </cell>
          <cell r="BA60">
            <v>207</v>
          </cell>
        </row>
        <row r="61">
          <cell r="A61">
            <v>61</v>
          </cell>
          <cell r="B61" t="str">
            <v xml:space="preserve">         v tom: do 1 roka vrátane</v>
          </cell>
          <cell r="C61">
            <v>113850</v>
          </cell>
          <cell r="D61">
            <v>111331</v>
          </cell>
          <cell r="E61">
            <v>124316</v>
          </cell>
          <cell r="F61">
            <v>133999</v>
          </cell>
          <cell r="G61">
            <v>132873</v>
          </cell>
          <cell r="H61">
            <v>125743</v>
          </cell>
          <cell r="I61">
            <v>110216</v>
          </cell>
          <cell r="J61">
            <v>116713</v>
          </cell>
          <cell r="K61">
            <v>107263</v>
          </cell>
          <cell r="L61">
            <v>107948</v>
          </cell>
          <cell r="M61">
            <v>107553</v>
          </cell>
          <cell r="N61">
            <v>99591</v>
          </cell>
          <cell r="O61">
            <v>107834</v>
          </cell>
          <cell r="P61">
            <v>117810</v>
          </cell>
          <cell r="Q61">
            <v>129475</v>
          </cell>
          <cell r="R61">
            <v>130171</v>
          </cell>
          <cell r="S61">
            <v>157078</v>
          </cell>
          <cell r="T61">
            <v>191944</v>
          </cell>
          <cell r="U61">
            <v>191268</v>
          </cell>
          <cell r="V61">
            <v>179036</v>
          </cell>
          <cell r="W61">
            <v>204423</v>
          </cell>
          <cell r="X61">
            <v>193515</v>
          </cell>
          <cell r="Y61">
            <v>235995</v>
          </cell>
          <cell r="Z61">
            <v>230776</v>
          </cell>
          <cell r="AA61">
            <v>222266</v>
          </cell>
          <cell r="AB61">
            <v>220701</v>
          </cell>
          <cell r="AC61">
            <v>213389</v>
          </cell>
          <cell r="AD61">
            <v>249184</v>
          </cell>
          <cell r="AE61">
            <v>307842</v>
          </cell>
          <cell r="AF61">
            <v>221821</v>
          </cell>
          <cell r="AG61">
            <v>226238</v>
          </cell>
          <cell r="AH61">
            <v>305547</v>
          </cell>
          <cell r="AI61">
            <v>281313</v>
          </cell>
          <cell r="AJ61">
            <v>225908</v>
          </cell>
          <cell r="AK61">
            <v>188735</v>
          </cell>
          <cell r="AL61">
            <v>213458</v>
          </cell>
          <cell r="AM61">
            <v>205061</v>
          </cell>
          <cell r="AN61">
            <v>204127</v>
          </cell>
          <cell r="AO61">
            <v>271109</v>
          </cell>
          <cell r="AP61">
            <v>254754</v>
          </cell>
          <cell r="AQ61">
            <v>259045</v>
          </cell>
          <cell r="AR61">
            <v>210555</v>
          </cell>
          <cell r="AS61">
            <v>252922</v>
          </cell>
          <cell r="AT61">
            <v>306870</v>
          </cell>
          <cell r="AU61">
            <v>334131</v>
          </cell>
          <cell r="AV61">
            <v>525084</v>
          </cell>
          <cell r="AW61">
            <v>449333</v>
          </cell>
          <cell r="AX61">
            <v>502318</v>
          </cell>
          <cell r="AY61" t="str">
            <v>11e.4  Repo obchody v EUR</v>
          </cell>
          <cell r="AZ61">
            <v>0</v>
          </cell>
          <cell r="BA61">
            <v>0</v>
          </cell>
        </row>
        <row r="62">
          <cell r="A62">
            <v>62</v>
          </cell>
          <cell r="B62" t="str">
            <v xml:space="preserve">                     od 1 do 2 rokov vrátane</v>
          </cell>
          <cell r="C62">
            <v>1952</v>
          </cell>
          <cell r="D62">
            <v>2909</v>
          </cell>
          <cell r="E62">
            <v>2982</v>
          </cell>
          <cell r="F62">
            <v>3043</v>
          </cell>
          <cell r="G62">
            <v>1176</v>
          </cell>
          <cell r="H62">
            <v>1155</v>
          </cell>
          <cell r="I62">
            <v>1017</v>
          </cell>
          <cell r="J62">
            <v>1008</v>
          </cell>
          <cell r="K62">
            <v>0</v>
          </cell>
          <cell r="L62">
            <v>547</v>
          </cell>
          <cell r="M62">
            <v>530</v>
          </cell>
          <cell r="N62">
            <v>530</v>
          </cell>
          <cell r="O62">
            <v>1494</v>
          </cell>
          <cell r="P62">
            <v>522</v>
          </cell>
          <cell r="Q62">
            <v>527</v>
          </cell>
          <cell r="R62">
            <v>523</v>
          </cell>
          <cell r="S62">
            <v>528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477</v>
          </cell>
          <cell r="AF62">
            <v>474</v>
          </cell>
          <cell r="AG62">
            <v>467</v>
          </cell>
          <cell r="AH62">
            <v>471</v>
          </cell>
          <cell r="AI62">
            <v>474</v>
          </cell>
          <cell r="AJ62">
            <v>467</v>
          </cell>
          <cell r="AK62">
            <v>467</v>
          </cell>
          <cell r="AL62">
            <v>470</v>
          </cell>
          <cell r="AM62">
            <v>1368</v>
          </cell>
          <cell r="AN62">
            <v>1333</v>
          </cell>
          <cell r="AO62">
            <v>1561</v>
          </cell>
          <cell r="AP62">
            <v>4768</v>
          </cell>
          <cell r="AQ62">
            <v>4050</v>
          </cell>
          <cell r="AR62">
            <v>4059</v>
          </cell>
          <cell r="AS62">
            <v>4069</v>
          </cell>
          <cell r="AT62">
            <v>4090</v>
          </cell>
          <cell r="AU62">
            <v>4089</v>
          </cell>
          <cell r="AV62">
            <v>4101</v>
          </cell>
          <cell r="AW62">
            <v>4093</v>
          </cell>
          <cell r="AX62">
            <v>4819</v>
          </cell>
          <cell r="AY62" t="str">
            <v>11x.   Vklady a prijaté úvery v CM</v>
          </cell>
          <cell r="AZ62">
            <v>3563</v>
          </cell>
          <cell r="BA62">
            <v>3555</v>
          </cell>
        </row>
        <row r="63">
          <cell r="A63">
            <v>63</v>
          </cell>
          <cell r="B63" t="str">
            <v xml:space="preserve">                     nad 2 roky</v>
          </cell>
          <cell r="C63">
            <v>2054</v>
          </cell>
          <cell r="D63">
            <v>2024</v>
          </cell>
          <cell r="E63">
            <v>2075</v>
          </cell>
          <cell r="F63">
            <v>1526</v>
          </cell>
          <cell r="G63">
            <v>1504</v>
          </cell>
          <cell r="H63">
            <v>1458</v>
          </cell>
          <cell r="I63">
            <v>1056</v>
          </cell>
          <cell r="J63">
            <v>1047</v>
          </cell>
          <cell r="K63">
            <v>1050</v>
          </cell>
          <cell r="L63">
            <v>1054</v>
          </cell>
          <cell r="M63">
            <v>832</v>
          </cell>
          <cell r="N63">
            <v>833</v>
          </cell>
          <cell r="O63">
            <v>822</v>
          </cell>
          <cell r="P63">
            <v>820</v>
          </cell>
          <cell r="Q63">
            <v>828</v>
          </cell>
          <cell r="R63">
            <v>822</v>
          </cell>
          <cell r="S63">
            <v>829</v>
          </cell>
          <cell r="T63">
            <v>843</v>
          </cell>
          <cell r="U63">
            <v>845</v>
          </cell>
          <cell r="V63">
            <v>1298</v>
          </cell>
          <cell r="W63">
            <v>1286</v>
          </cell>
          <cell r="X63">
            <v>1107</v>
          </cell>
          <cell r="Y63">
            <v>1079</v>
          </cell>
          <cell r="Z63">
            <v>1051</v>
          </cell>
          <cell r="AA63">
            <v>1072</v>
          </cell>
          <cell r="AB63">
            <v>1048</v>
          </cell>
          <cell r="AC63">
            <v>1015</v>
          </cell>
          <cell r="AD63">
            <v>1023</v>
          </cell>
          <cell r="AE63">
            <v>1036</v>
          </cell>
          <cell r="AF63">
            <v>1028</v>
          </cell>
          <cell r="AG63">
            <v>1019</v>
          </cell>
          <cell r="AH63">
            <v>1026</v>
          </cell>
          <cell r="AI63">
            <v>1030</v>
          </cell>
          <cell r="AJ63">
            <v>1014</v>
          </cell>
          <cell r="AK63">
            <v>1014</v>
          </cell>
          <cell r="AL63">
            <v>1021</v>
          </cell>
          <cell r="AM63">
            <v>1023</v>
          </cell>
          <cell r="AN63">
            <v>997</v>
          </cell>
          <cell r="AO63">
            <v>991</v>
          </cell>
          <cell r="AP63">
            <v>980</v>
          </cell>
          <cell r="AQ63">
            <v>919</v>
          </cell>
          <cell r="AR63">
            <v>921</v>
          </cell>
          <cell r="AS63">
            <v>924</v>
          </cell>
          <cell r="AT63">
            <v>921</v>
          </cell>
          <cell r="AU63">
            <v>921</v>
          </cell>
          <cell r="AV63">
            <v>924</v>
          </cell>
          <cell r="AW63">
            <v>922</v>
          </cell>
          <cell r="AX63">
            <v>916</v>
          </cell>
          <cell r="AY63" t="str">
            <v>11x.1  Vklady splatné na požiadanie v CM</v>
          </cell>
          <cell r="AZ63">
            <v>1118</v>
          </cell>
          <cell r="BA63">
            <v>998</v>
          </cell>
        </row>
        <row r="64">
          <cell r="A64">
            <v>64</v>
          </cell>
          <cell r="B64" t="str">
            <v>11e.3  S výpovednou lehotou v EUR</v>
          </cell>
          <cell r="C64">
            <v>7637</v>
          </cell>
          <cell r="D64">
            <v>7755</v>
          </cell>
          <cell r="E64">
            <v>6270</v>
          </cell>
          <cell r="F64">
            <v>6721</v>
          </cell>
          <cell r="G64">
            <v>7151</v>
          </cell>
          <cell r="H64">
            <v>6898</v>
          </cell>
          <cell r="I64">
            <v>6775</v>
          </cell>
          <cell r="J64">
            <v>7011</v>
          </cell>
          <cell r="K64">
            <v>667</v>
          </cell>
          <cell r="L64">
            <v>654</v>
          </cell>
          <cell r="M64">
            <v>1388</v>
          </cell>
          <cell r="N64">
            <v>1393</v>
          </cell>
          <cell r="O64">
            <v>1374</v>
          </cell>
          <cell r="P64">
            <v>1440</v>
          </cell>
          <cell r="Q64">
            <v>1531</v>
          </cell>
          <cell r="R64">
            <v>1609</v>
          </cell>
          <cell r="S64">
            <v>1622</v>
          </cell>
          <cell r="T64">
            <v>885</v>
          </cell>
          <cell r="U64">
            <v>881</v>
          </cell>
          <cell r="V64">
            <v>873</v>
          </cell>
          <cell r="W64">
            <v>862</v>
          </cell>
          <cell r="X64">
            <v>865</v>
          </cell>
          <cell r="Y64">
            <v>262</v>
          </cell>
          <cell r="Z64">
            <v>255</v>
          </cell>
          <cell r="AA64">
            <v>261</v>
          </cell>
          <cell r="AB64">
            <v>254</v>
          </cell>
          <cell r="AC64">
            <v>246</v>
          </cell>
          <cell r="AD64">
            <v>3532</v>
          </cell>
          <cell r="AE64">
            <v>235</v>
          </cell>
          <cell r="AF64">
            <v>252</v>
          </cell>
          <cell r="AG64">
            <v>246</v>
          </cell>
          <cell r="AH64">
            <v>212</v>
          </cell>
          <cell r="AI64">
            <v>214</v>
          </cell>
          <cell r="AJ64">
            <v>230</v>
          </cell>
          <cell r="AK64">
            <v>229</v>
          </cell>
          <cell r="AL64">
            <v>195</v>
          </cell>
          <cell r="AM64">
            <v>197</v>
          </cell>
          <cell r="AN64">
            <v>193</v>
          </cell>
          <cell r="AO64">
            <v>220</v>
          </cell>
          <cell r="AP64">
            <v>135</v>
          </cell>
          <cell r="AQ64">
            <v>113</v>
          </cell>
          <cell r="AR64">
            <v>165</v>
          </cell>
          <cell r="AS64">
            <v>189</v>
          </cell>
          <cell r="AT64">
            <v>188</v>
          </cell>
          <cell r="AU64">
            <v>189</v>
          </cell>
          <cell r="AV64">
            <v>189</v>
          </cell>
          <cell r="AW64">
            <v>189</v>
          </cell>
          <cell r="AX64">
            <v>189</v>
          </cell>
          <cell r="AY64" t="str">
            <v xml:space="preserve">11x.2  Vklady s dohodnutou splatnosťou v CM        </v>
          </cell>
          <cell r="AZ64">
            <v>2442</v>
          </cell>
          <cell r="BA64">
            <v>2555</v>
          </cell>
        </row>
        <row r="65">
          <cell r="A65">
            <v>65</v>
          </cell>
          <cell r="B65" t="str">
            <v xml:space="preserve">          v tom:  do 3 mesiacov vrátane</v>
          </cell>
          <cell r="C65">
            <v>6073</v>
          </cell>
          <cell r="D65">
            <v>6201</v>
          </cell>
          <cell r="E65">
            <v>5665</v>
          </cell>
          <cell r="F65">
            <v>6103</v>
          </cell>
          <cell r="G65">
            <v>6578</v>
          </cell>
          <cell r="H65">
            <v>6426</v>
          </cell>
          <cell r="I65">
            <v>6294</v>
          </cell>
          <cell r="J65">
            <v>6691</v>
          </cell>
          <cell r="K65">
            <v>345</v>
          </cell>
          <cell r="L65">
            <v>328</v>
          </cell>
          <cell r="M65">
            <v>1073</v>
          </cell>
          <cell r="N65">
            <v>1075</v>
          </cell>
          <cell r="O65">
            <v>1060</v>
          </cell>
          <cell r="P65">
            <v>1126</v>
          </cell>
          <cell r="Q65">
            <v>1214</v>
          </cell>
          <cell r="R65">
            <v>1295</v>
          </cell>
          <cell r="S65">
            <v>1305</v>
          </cell>
          <cell r="T65">
            <v>563</v>
          </cell>
          <cell r="U65">
            <v>561</v>
          </cell>
          <cell r="V65">
            <v>554</v>
          </cell>
          <cell r="W65">
            <v>548</v>
          </cell>
          <cell r="X65">
            <v>556</v>
          </cell>
          <cell r="Y65">
            <v>132</v>
          </cell>
          <cell r="Z65">
            <v>127</v>
          </cell>
          <cell r="AA65">
            <v>131</v>
          </cell>
          <cell r="AB65">
            <v>127</v>
          </cell>
          <cell r="AC65">
            <v>123</v>
          </cell>
          <cell r="AD65">
            <v>3370</v>
          </cell>
          <cell r="AE65">
            <v>71</v>
          </cell>
          <cell r="AF65">
            <v>87</v>
          </cell>
          <cell r="AG65">
            <v>86</v>
          </cell>
          <cell r="AH65">
            <v>89</v>
          </cell>
          <cell r="AI65">
            <v>89</v>
          </cell>
          <cell r="AJ65">
            <v>104</v>
          </cell>
          <cell r="AK65">
            <v>102</v>
          </cell>
          <cell r="AL65">
            <v>103</v>
          </cell>
          <cell r="AM65">
            <v>105</v>
          </cell>
          <cell r="AN65">
            <v>102</v>
          </cell>
          <cell r="AO65">
            <v>128</v>
          </cell>
          <cell r="AP65">
            <v>45</v>
          </cell>
          <cell r="AQ65">
            <v>29</v>
          </cell>
          <cell r="AR65">
            <v>29</v>
          </cell>
          <cell r="AS65">
            <v>30</v>
          </cell>
          <cell r="AT65">
            <v>30</v>
          </cell>
          <cell r="AU65">
            <v>30</v>
          </cell>
          <cell r="AV65">
            <v>30</v>
          </cell>
          <cell r="AW65">
            <v>30</v>
          </cell>
          <cell r="AX65">
            <v>31</v>
          </cell>
          <cell r="AY65" t="str">
            <v xml:space="preserve">         v tom: do 1 roka vrátane</v>
          </cell>
          <cell r="AZ65">
            <v>2442</v>
          </cell>
          <cell r="BA65">
            <v>2555</v>
          </cell>
        </row>
        <row r="66">
          <cell r="A66">
            <v>66</v>
          </cell>
          <cell r="B66" t="str">
            <v xml:space="preserve">                       nad 3 mesiace</v>
          </cell>
          <cell r="C66">
            <v>1564</v>
          </cell>
          <cell r="D66">
            <v>1554</v>
          </cell>
          <cell r="E66">
            <v>605</v>
          </cell>
          <cell r="F66">
            <v>618</v>
          </cell>
          <cell r="G66">
            <v>573</v>
          </cell>
          <cell r="H66">
            <v>472</v>
          </cell>
          <cell r="I66">
            <v>481</v>
          </cell>
          <cell r="J66">
            <v>320</v>
          </cell>
          <cell r="K66">
            <v>322</v>
          </cell>
          <cell r="L66">
            <v>326</v>
          </cell>
          <cell r="M66">
            <v>315</v>
          </cell>
          <cell r="N66">
            <v>318</v>
          </cell>
          <cell r="O66">
            <v>314</v>
          </cell>
          <cell r="P66">
            <v>314</v>
          </cell>
          <cell r="Q66">
            <v>317</v>
          </cell>
          <cell r="R66">
            <v>314</v>
          </cell>
          <cell r="S66">
            <v>317</v>
          </cell>
          <cell r="T66">
            <v>322</v>
          </cell>
          <cell r="U66">
            <v>320</v>
          </cell>
          <cell r="V66">
            <v>319</v>
          </cell>
          <cell r="W66">
            <v>314</v>
          </cell>
          <cell r="X66">
            <v>309</v>
          </cell>
          <cell r="Y66">
            <v>130</v>
          </cell>
          <cell r="Z66">
            <v>128</v>
          </cell>
          <cell r="AA66">
            <v>130</v>
          </cell>
          <cell r="AB66">
            <v>127</v>
          </cell>
          <cell r="AC66">
            <v>123</v>
          </cell>
          <cell r="AD66">
            <v>162</v>
          </cell>
          <cell r="AE66">
            <v>164</v>
          </cell>
          <cell r="AF66">
            <v>165</v>
          </cell>
          <cell r="AG66">
            <v>160</v>
          </cell>
          <cell r="AH66">
            <v>123</v>
          </cell>
          <cell r="AI66">
            <v>125</v>
          </cell>
          <cell r="AJ66">
            <v>126</v>
          </cell>
          <cell r="AK66">
            <v>127</v>
          </cell>
          <cell r="AL66">
            <v>92</v>
          </cell>
          <cell r="AM66">
            <v>92</v>
          </cell>
          <cell r="AN66">
            <v>91</v>
          </cell>
          <cell r="AO66">
            <v>92</v>
          </cell>
          <cell r="AP66">
            <v>90</v>
          </cell>
          <cell r="AQ66">
            <v>84</v>
          </cell>
          <cell r="AR66">
            <v>136</v>
          </cell>
          <cell r="AS66">
            <v>159</v>
          </cell>
          <cell r="AT66">
            <v>158</v>
          </cell>
          <cell r="AU66">
            <v>159</v>
          </cell>
          <cell r="AV66">
            <v>159</v>
          </cell>
          <cell r="AW66">
            <v>159</v>
          </cell>
          <cell r="AX66">
            <v>158</v>
          </cell>
          <cell r="AY66" t="str">
            <v xml:space="preserve">                     od 1 do 2 rokov vrátane</v>
          </cell>
          <cell r="AZ66">
            <v>0</v>
          </cell>
          <cell r="BA66">
            <v>0</v>
          </cell>
        </row>
        <row r="67">
          <cell r="A67">
            <v>67</v>
          </cell>
          <cell r="B67" t="str">
            <v>11e.4  Repo obchody v EUR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 t="str">
            <v xml:space="preserve">                     nad 2 roky</v>
          </cell>
          <cell r="AZ67">
            <v>0</v>
          </cell>
          <cell r="BA67">
            <v>0</v>
          </cell>
        </row>
        <row r="68">
          <cell r="A68">
            <v>68</v>
          </cell>
          <cell r="B68" t="str">
            <v xml:space="preserve">11x.   Vklady a prijaté úvery
            v ostatných cudzích menách </v>
          </cell>
          <cell r="C68">
            <v>87970</v>
          </cell>
          <cell r="D68">
            <v>91695</v>
          </cell>
          <cell r="E68">
            <v>90604</v>
          </cell>
          <cell r="F68">
            <v>80210</v>
          </cell>
          <cell r="G68">
            <v>91235</v>
          </cell>
          <cell r="H68">
            <v>70005</v>
          </cell>
          <cell r="I68">
            <v>67391</v>
          </cell>
          <cell r="J68">
            <v>55269</v>
          </cell>
          <cell r="K68">
            <v>59156</v>
          </cell>
          <cell r="L68">
            <v>59871</v>
          </cell>
          <cell r="M68">
            <v>57282</v>
          </cell>
          <cell r="N68">
            <v>56991</v>
          </cell>
          <cell r="O68">
            <v>55887</v>
          </cell>
          <cell r="P68">
            <v>55876</v>
          </cell>
          <cell r="Q68">
            <v>56003</v>
          </cell>
          <cell r="R68">
            <v>49226</v>
          </cell>
          <cell r="S68">
            <v>45526</v>
          </cell>
          <cell r="T68">
            <v>45920</v>
          </cell>
          <cell r="U68">
            <v>46732</v>
          </cell>
          <cell r="V68">
            <v>46121</v>
          </cell>
          <cell r="W68">
            <v>46510</v>
          </cell>
          <cell r="X68">
            <v>45711</v>
          </cell>
          <cell r="Y68">
            <v>42034</v>
          </cell>
          <cell r="Z68">
            <v>44396</v>
          </cell>
          <cell r="AA68">
            <v>48223</v>
          </cell>
          <cell r="AB68">
            <v>50711</v>
          </cell>
          <cell r="AC68">
            <v>51570</v>
          </cell>
          <cell r="AD68">
            <v>66919</v>
          </cell>
          <cell r="AE68">
            <v>88609</v>
          </cell>
          <cell r="AF68">
            <v>91266</v>
          </cell>
          <cell r="AG68">
            <v>91533</v>
          </cell>
          <cell r="AH68">
            <v>80015</v>
          </cell>
          <cell r="AI68">
            <v>73046</v>
          </cell>
          <cell r="AJ68">
            <v>70976</v>
          </cell>
          <cell r="AK68">
            <v>106995</v>
          </cell>
          <cell r="AL68">
            <v>106559</v>
          </cell>
          <cell r="AM68">
            <v>108689</v>
          </cell>
          <cell r="AN68">
            <v>96956</v>
          </cell>
          <cell r="AO68">
            <v>90830</v>
          </cell>
          <cell r="AP68">
            <v>105098</v>
          </cell>
          <cell r="AQ68">
            <v>100578</v>
          </cell>
          <cell r="AR68">
            <v>113762</v>
          </cell>
          <cell r="AS68">
            <v>118958</v>
          </cell>
          <cell r="AT68">
            <v>121112</v>
          </cell>
          <cell r="AU68">
            <v>119633</v>
          </cell>
          <cell r="AV68">
            <v>133401</v>
          </cell>
          <cell r="AW68">
            <v>134334</v>
          </cell>
          <cell r="AX68">
            <v>107753</v>
          </cell>
          <cell r="AY68" t="str">
            <v>11x.3  Vklady s výpovednou lehotou  v CM</v>
          </cell>
          <cell r="AZ68">
            <v>3</v>
          </cell>
          <cell r="BA68">
            <v>2</v>
          </cell>
        </row>
        <row r="69">
          <cell r="A69">
            <v>69</v>
          </cell>
          <cell r="B69" t="str">
            <v>11x.1  Vklady splatné na požiadanie
           v ostatných cudzích menách</v>
          </cell>
          <cell r="C69">
            <v>46586</v>
          </cell>
          <cell r="D69">
            <v>48202</v>
          </cell>
          <cell r="E69">
            <v>45503</v>
          </cell>
          <cell r="F69">
            <v>32597</v>
          </cell>
          <cell r="G69">
            <v>43146</v>
          </cell>
          <cell r="H69">
            <v>47314</v>
          </cell>
          <cell r="I69">
            <v>44917</v>
          </cell>
          <cell r="J69">
            <v>32765</v>
          </cell>
          <cell r="K69">
            <v>36763</v>
          </cell>
          <cell r="L69">
            <v>31461</v>
          </cell>
          <cell r="M69">
            <v>32828</v>
          </cell>
          <cell r="N69">
            <v>28312</v>
          </cell>
          <cell r="O69">
            <v>28216</v>
          </cell>
          <cell r="P69">
            <v>28109</v>
          </cell>
          <cell r="Q69">
            <v>29493</v>
          </cell>
          <cell r="R69">
            <v>26878</v>
          </cell>
          <cell r="S69">
            <v>20908</v>
          </cell>
          <cell r="T69">
            <v>20027</v>
          </cell>
          <cell r="U69">
            <v>24539</v>
          </cell>
          <cell r="V69">
            <v>18359</v>
          </cell>
          <cell r="W69">
            <v>19726</v>
          </cell>
          <cell r="X69">
            <v>19900</v>
          </cell>
          <cell r="Y69">
            <v>17377</v>
          </cell>
          <cell r="Z69">
            <v>19188</v>
          </cell>
          <cell r="AA69">
            <v>16859</v>
          </cell>
          <cell r="AB69">
            <v>17569</v>
          </cell>
          <cell r="AC69">
            <v>18405</v>
          </cell>
          <cell r="AD69">
            <v>19236</v>
          </cell>
          <cell r="AE69">
            <v>17640</v>
          </cell>
          <cell r="AF69">
            <v>19212</v>
          </cell>
          <cell r="AG69">
            <v>43276</v>
          </cell>
          <cell r="AH69">
            <v>24231</v>
          </cell>
          <cell r="AI69">
            <v>17223</v>
          </cell>
          <cell r="AJ69">
            <v>19542</v>
          </cell>
          <cell r="AK69">
            <v>17633</v>
          </cell>
          <cell r="AL69">
            <v>17131</v>
          </cell>
          <cell r="AM69">
            <v>16832</v>
          </cell>
          <cell r="AN69">
            <v>16480</v>
          </cell>
          <cell r="AO69">
            <v>18186</v>
          </cell>
          <cell r="AP69">
            <v>26762</v>
          </cell>
          <cell r="AQ69">
            <v>27224</v>
          </cell>
          <cell r="AR69">
            <v>42758</v>
          </cell>
          <cell r="AS69">
            <v>41996</v>
          </cell>
          <cell r="AT69">
            <v>44299</v>
          </cell>
          <cell r="AU69">
            <v>33788</v>
          </cell>
          <cell r="AV69">
            <v>39480</v>
          </cell>
          <cell r="AW69">
            <v>43658</v>
          </cell>
          <cell r="AX69">
            <v>33180</v>
          </cell>
          <cell r="AY69" t="str">
            <v xml:space="preserve">          v tom:  do 3 mesiacov vrátane</v>
          </cell>
          <cell r="AZ69">
            <v>1</v>
          </cell>
          <cell r="BA69">
            <v>0</v>
          </cell>
        </row>
        <row r="70">
          <cell r="A70">
            <v>70</v>
          </cell>
          <cell r="B70" t="str">
            <v>11x.2  S dohodnutou splatnosťou
           v ostatných cudzích menách</v>
          </cell>
          <cell r="C70">
            <v>37140</v>
          </cell>
          <cell r="D70">
            <v>39704</v>
          </cell>
          <cell r="E70">
            <v>42313</v>
          </cell>
          <cell r="F70">
            <v>43700</v>
          </cell>
          <cell r="G70">
            <v>41550</v>
          </cell>
          <cell r="H70">
            <v>18590</v>
          </cell>
          <cell r="I70">
            <v>18300</v>
          </cell>
          <cell r="J70">
            <v>18436</v>
          </cell>
          <cell r="K70">
            <v>18602</v>
          </cell>
          <cell r="L70">
            <v>24788</v>
          </cell>
          <cell r="M70">
            <v>20996</v>
          </cell>
          <cell r="N70">
            <v>24635</v>
          </cell>
          <cell r="O70">
            <v>24195</v>
          </cell>
          <cell r="P70">
            <v>24594</v>
          </cell>
          <cell r="Q70">
            <v>23599</v>
          </cell>
          <cell r="R70">
            <v>19272</v>
          </cell>
          <cell r="S70">
            <v>21268</v>
          </cell>
          <cell r="T70">
            <v>22364</v>
          </cell>
          <cell r="U70">
            <v>18688</v>
          </cell>
          <cell r="V70">
            <v>24290</v>
          </cell>
          <cell r="W70">
            <v>23280</v>
          </cell>
          <cell r="X70">
            <v>22556</v>
          </cell>
          <cell r="Y70">
            <v>24555</v>
          </cell>
          <cell r="Z70">
            <v>25108</v>
          </cell>
          <cell r="AA70">
            <v>31260</v>
          </cell>
          <cell r="AB70">
            <v>33043</v>
          </cell>
          <cell r="AC70">
            <v>33069</v>
          </cell>
          <cell r="AD70">
            <v>47590</v>
          </cell>
          <cell r="AE70">
            <v>70872</v>
          </cell>
          <cell r="AF70">
            <v>71959</v>
          </cell>
          <cell r="AG70">
            <v>48164</v>
          </cell>
          <cell r="AH70">
            <v>55689</v>
          </cell>
          <cell r="AI70">
            <v>55748</v>
          </cell>
          <cell r="AJ70">
            <v>51362</v>
          </cell>
          <cell r="AK70">
            <v>89291</v>
          </cell>
          <cell r="AL70">
            <v>89356</v>
          </cell>
          <cell r="AM70">
            <v>91785</v>
          </cell>
          <cell r="AN70">
            <v>80407</v>
          </cell>
          <cell r="AO70">
            <v>72579</v>
          </cell>
          <cell r="AP70">
            <v>78271</v>
          </cell>
          <cell r="AQ70">
            <v>73292</v>
          </cell>
          <cell r="AR70">
            <v>70942</v>
          </cell>
          <cell r="AS70">
            <v>76900</v>
          </cell>
          <cell r="AT70">
            <v>76748</v>
          </cell>
          <cell r="AU70">
            <v>85778</v>
          </cell>
          <cell r="AV70">
            <v>93847</v>
          </cell>
          <cell r="AW70">
            <v>90602</v>
          </cell>
          <cell r="AX70">
            <v>74504</v>
          </cell>
          <cell r="AY70" t="str">
            <v xml:space="preserve">                       nad 3 mesiace</v>
          </cell>
          <cell r="AZ70">
            <v>2</v>
          </cell>
          <cell r="BA70">
            <v>2</v>
          </cell>
        </row>
        <row r="71">
          <cell r="A71">
            <v>71</v>
          </cell>
          <cell r="B71" t="str">
            <v xml:space="preserve">         v tom: do 1 roka vrátane</v>
          </cell>
          <cell r="C71">
            <v>36957</v>
          </cell>
          <cell r="D71">
            <v>39523</v>
          </cell>
          <cell r="E71">
            <v>42127</v>
          </cell>
          <cell r="F71">
            <v>43508</v>
          </cell>
          <cell r="G71">
            <v>41362</v>
          </cell>
          <cell r="H71">
            <v>18590</v>
          </cell>
          <cell r="I71">
            <v>18300</v>
          </cell>
          <cell r="J71">
            <v>18436</v>
          </cell>
          <cell r="K71">
            <v>18602</v>
          </cell>
          <cell r="L71">
            <v>24586</v>
          </cell>
          <cell r="M71">
            <v>20795</v>
          </cell>
          <cell r="N71">
            <v>24434</v>
          </cell>
          <cell r="O71">
            <v>24001</v>
          </cell>
          <cell r="P71">
            <v>24396</v>
          </cell>
          <cell r="Q71">
            <v>23403</v>
          </cell>
          <cell r="R71">
            <v>19083</v>
          </cell>
          <cell r="S71">
            <v>21084</v>
          </cell>
          <cell r="T71">
            <v>22172</v>
          </cell>
          <cell r="U71">
            <v>18499</v>
          </cell>
          <cell r="V71">
            <v>24105</v>
          </cell>
          <cell r="W71">
            <v>23095</v>
          </cell>
          <cell r="X71">
            <v>22556</v>
          </cell>
          <cell r="Y71">
            <v>24555</v>
          </cell>
          <cell r="Z71">
            <v>25108</v>
          </cell>
          <cell r="AA71">
            <v>31260</v>
          </cell>
          <cell r="AB71">
            <v>33043</v>
          </cell>
          <cell r="AC71">
            <v>33069</v>
          </cell>
          <cell r="AD71">
            <v>47590</v>
          </cell>
          <cell r="AE71">
            <v>70872</v>
          </cell>
          <cell r="AF71">
            <v>71959</v>
          </cell>
          <cell r="AG71">
            <v>48164</v>
          </cell>
          <cell r="AH71">
            <v>55689</v>
          </cell>
          <cell r="AI71">
            <v>55748</v>
          </cell>
          <cell r="AJ71">
            <v>51362</v>
          </cell>
          <cell r="AK71">
            <v>89291</v>
          </cell>
          <cell r="AL71">
            <v>89356</v>
          </cell>
          <cell r="AM71">
            <v>91785</v>
          </cell>
          <cell r="AN71">
            <v>80407</v>
          </cell>
          <cell r="AO71">
            <v>72579</v>
          </cell>
          <cell r="AP71">
            <v>78271</v>
          </cell>
          <cell r="AQ71">
            <v>73292</v>
          </cell>
          <cell r="AR71">
            <v>70942</v>
          </cell>
          <cell r="AS71">
            <v>75178</v>
          </cell>
          <cell r="AT71">
            <v>76748</v>
          </cell>
          <cell r="AU71">
            <v>85778</v>
          </cell>
          <cell r="AV71">
            <v>93847</v>
          </cell>
          <cell r="AW71">
            <v>90602</v>
          </cell>
          <cell r="AX71">
            <v>74504</v>
          </cell>
          <cell r="AY71" t="str">
            <v>11x.4  Repo obchody v CM</v>
          </cell>
          <cell r="AZ71">
            <v>0</v>
          </cell>
          <cell r="BA71">
            <v>0</v>
          </cell>
        </row>
        <row r="72">
          <cell r="A72">
            <v>72</v>
          </cell>
          <cell r="B72" t="str">
            <v xml:space="preserve">                     od 1 do 2 rokov vrátane</v>
          </cell>
          <cell r="C72">
            <v>183</v>
          </cell>
          <cell r="D72">
            <v>181</v>
          </cell>
          <cell r="E72">
            <v>186</v>
          </cell>
          <cell r="F72">
            <v>192</v>
          </cell>
          <cell r="G72">
            <v>188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202</v>
          </cell>
          <cell r="M72">
            <v>201</v>
          </cell>
          <cell r="N72">
            <v>201</v>
          </cell>
          <cell r="O72">
            <v>194</v>
          </cell>
          <cell r="P72">
            <v>198</v>
          </cell>
          <cell r="Q72">
            <v>196</v>
          </cell>
          <cell r="R72">
            <v>189</v>
          </cell>
          <cell r="S72">
            <v>184</v>
          </cell>
          <cell r="T72">
            <v>192</v>
          </cell>
          <cell r="U72">
            <v>189</v>
          </cell>
          <cell r="V72">
            <v>185</v>
          </cell>
          <cell r="W72">
            <v>185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1722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A73">
            <v>73</v>
          </cell>
          <cell r="B73" t="str">
            <v xml:space="preserve">                     nad 2 roky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A74">
            <v>74</v>
          </cell>
          <cell r="B74" t="str">
            <v>11x.3  S výpovednou lehotou
          v ostatných cudzích menách</v>
          </cell>
          <cell r="C74">
            <v>4244</v>
          </cell>
          <cell r="D74">
            <v>3789</v>
          </cell>
          <cell r="E74">
            <v>2788</v>
          </cell>
          <cell r="F74">
            <v>3913</v>
          </cell>
          <cell r="G74">
            <v>6539</v>
          </cell>
          <cell r="H74">
            <v>4101</v>
          </cell>
          <cell r="I74">
            <v>4174</v>
          </cell>
          <cell r="J74">
            <v>4068</v>
          </cell>
          <cell r="K74">
            <v>3791</v>
          </cell>
          <cell r="L74">
            <v>3622</v>
          </cell>
          <cell r="M74">
            <v>3458</v>
          </cell>
          <cell r="N74">
            <v>4044</v>
          </cell>
          <cell r="O74">
            <v>3476</v>
          </cell>
          <cell r="P74">
            <v>3173</v>
          </cell>
          <cell r="Q74">
            <v>2911</v>
          </cell>
          <cell r="R74">
            <v>3076</v>
          </cell>
          <cell r="S74">
            <v>3350</v>
          </cell>
          <cell r="T74">
            <v>3529</v>
          </cell>
          <cell r="U74">
            <v>3505</v>
          </cell>
          <cell r="V74">
            <v>3472</v>
          </cell>
          <cell r="W74">
            <v>3504</v>
          </cell>
          <cell r="X74">
            <v>3255</v>
          </cell>
          <cell r="Y74">
            <v>102</v>
          </cell>
          <cell r="Z74">
            <v>100</v>
          </cell>
          <cell r="AA74">
            <v>104</v>
          </cell>
          <cell r="AB74">
            <v>99</v>
          </cell>
          <cell r="AC74">
            <v>96</v>
          </cell>
          <cell r="AD74">
            <v>93</v>
          </cell>
          <cell r="AE74">
            <v>97</v>
          </cell>
          <cell r="AF74">
            <v>95</v>
          </cell>
          <cell r="AG74">
            <v>93</v>
          </cell>
          <cell r="AH74">
            <v>95</v>
          </cell>
          <cell r="AI74">
            <v>75</v>
          </cell>
          <cell r="AJ74">
            <v>72</v>
          </cell>
          <cell r="AK74">
            <v>71</v>
          </cell>
          <cell r="AL74">
            <v>72</v>
          </cell>
          <cell r="AM74">
            <v>72</v>
          </cell>
          <cell r="AN74">
            <v>69</v>
          </cell>
          <cell r="AO74">
            <v>65</v>
          </cell>
          <cell r="AP74">
            <v>65</v>
          </cell>
          <cell r="AQ74">
            <v>62</v>
          </cell>
          <cell r="AR74">
            <v>62</v>
          </cell>
          <cell r="AS74">
            <v>62</v>
          </cell>
          <cell r="AT74">
            <v>65</v>
          </cell>
          <cell r="AU74">
            <v>67</v>
          </cell>
          <cell r="AV74">
            <v>74</v>
          </cell>
          <cell r="AW74">
            <v>74</v>
          </cell>
          <cell r="AX74">
            <v>69</v>
          </cell>
        </row>
        <row r="75">
          <cell r="A75">
            <v>75</v>
          </cell>
          <cell r="B75" t="str">
            <v xml:space="preserve">          v tom:  do 3 mesiacov vrátane</v>
          </cell>
          <cell r="C75">
            <v>4173</v>
          </cell>
          <cell r="D75">
            <v>3721</v>
          </cell>
          <cell r="E75">
            <v>2717</v>
          </cell>
          <cell r="F75">
            <v>3839</v>
          </cell>
          <cell r="G75">
            <v>6464</v>
          </cell>
          <cell r="H75">
            <v>4024</v>
          </cell>
          <cell r="I75">
            <v>4096</v>
          </cell>
          <cell r="J75">
            <v>3991</v>
          </cell>
          <cell r="K75">
            <v>3714</v>
          </cell>
          <cell r="L75">
            <v>3545</v>
          </cell>
          <cell r="M75">
            <v>3381</v>
          </cell>
          <cell r="N75">
            <v>3966</v>
          </cell>
          <cell r="O75">
            <v>3400</v>
          </cell>
          <cell r="P75">
            <v>3096</v>
          </cell>
          <cell r="Q75">
            <v>2836</v>
          </cell>
          <cell r="R75">
            <v>3003</v>
          </cell>
          <cell r="S75">
            <v>3279</v>
          </cell>
          <cell r="T75">
            <v>3455</v>
          </cell>
          <cell r="U75">
            <v>3432</v>
          </cell>
          <cell r="V75">
            <v>3401</v>
          </cell>
          <cell r="W75">
            <v>3433</v>
          </cell>
          <cell r="X75">
            <v>3185</v>
          </cell>
          <cell r="Y75">
            <v>37</v>
          </cell>
          <cell r="Z75">
            <v>36</v>
          </cell>
          <cell r="AA75">
            <v>37</v>
          </cell>
          <cell r="AB75">
            <v>35</v>
          </cell>
          <cell r="AC75">
            <v>34</v>
          </cell>
          <cell r="AD75">
            <v>33</v>
          </cell>
          <cell r="AE75">
            <v>34</v>
          </cell>
          <cell r="AF75">
            <v>34</v>
          </cell>
          <cell r="AG75">
            <v>33</v>
          </cell>
          <cell r="AH75">
            <v>33</v>
          </cell>
          <cell r="AI75">
            <v>32</v>
          </cell>
          <cell r="AJ75">
            <v>31</v>
          </cell>
          <cell r="AK75">
            <v>31</v>
          </cell>
          <cell r="AL75">
            <v>31</v>
          </cell>
          <cell r="AM75">
            <v>31</v>
          </cell>
          <cell r="AN75">
            <v>30</v>
          </cell>
          <cell r="AO75">
            <v>28</v>
          </cell>
          <cell r="AP75">
            <v>28</v>
          </cell>
          <cell r="AQ75">
            <v>27</v>
          </cell>
          <cell r="AR75">
            <v>26</v>
          </cell>
          <cell r="AS75">
            <v>27</v>
          </cell>
          <cell r="AT75">
            <v>28</v>
          </cell>
          <cell r="AU75">
            <v>29</v>
          </cell>
          <cell r="AV75">
            <v>32</v>
          </cell>
          <cell r="AW75">
            <v>32</v>
          </cell>
          <cell r="AX75">
            <v>30</v>
          </cell>
        </row>
        <row r="76">
          <cell r="A76">
            <v>76</v>
          </cell>
          <cell r="B76" t="str">
            <v xml:space="preserve">                       nad 3 mesiace</v>
          </cell>
          <cell r="C76">
            <v>71</v>
          </cell>
          <cell r="D76">
            <v>68</v>
          </cell>
          <cell r="E76">
            <v>71</v>
          </cell>
          <cell r="F76">
            <v>74</v>
          </cell>
          <cell r="G76">
            <v>75</v>
          </cell>
          <cell r="H76">
            <v>77</v>
          </cell>
          <cell r="I76">
            <v>78</v>
          </cell>
          <cell r="J76">
            <v>77</v>
          </cell>
          <cell r="K76">
            <v>77</v>
          </cell>
          <cell r="L76">
            <v>77</v>
          </cell>
          <cell r="M76">
            <v>77</v>
          </cell>
          <cell r="N76">
            <v>78</v>
          </cell>
          <cell r="O76">
            <v>76</v>
          </cell>
          <cell r="P76">
            <v>77</v>
          </cell>
          <cell r="Q76">
            <v>75</v>
          </cell>
          <cell r="R76">
            <v>73</v>
          </cell>
          <cell r="S76">
            <v>71</v>
          </cell>
          <cell r="T76">
            <v>74</v>
          </cell>
          <cell r="U76">
            <v>73</v>
          </cell>
          <cell r="V76">
            <v>71</v>
          </cell>
          <cell r="W76">
            <v>71</v>
          </cell>
          <cell r="X76">
            <v>70</v>
          </cell>
          <cell r="Y76">
            <v>65</v>
          </cell>
          <cell r="Z76">
            <v>64</v>
          </cell>
          <cell r="AA76">
            <v>67</v>
          </cell>
          <cell r="AB76">
            <v>64</v>
          </cell>
          <cell r="AC76">
            <v>62</v>
          </cell>
          <cell r="AD76">
            <v>60</v>
          </cell>
          <cell r="AE76">
            <v>63</v>
          </cell>
          <cell r="AF76">
            <v>61</v>
          </cell>
          <cell r="AG76">
            <v>60</v>
          </cell>
          <cell r="AH76">
            <v>62</v>
          </cell>
          <cell r="AI76">
            <v>43</v>
          </cell>
          <cell r="AJ76">
            <v>41</v>
          </cell>
          <cell r="AK76">
            <v>40</v>
          </cell>
          <cell r="AL76">
            <v>41</v>
          </cell>
          <cell r="AM76">
            <v>41</v>
          </cell>
          <cell r="AN76">
            <v>39</v>
          </cell>
          <cell r="AO76">
            <v>37</v>
          </cell>
          <cell r="AP76">
            <v>37</v>
          </cell>
          <cell r="AQ76">
            <v>35</v>
          </cell>
          <cell r="AR76">
            <v>36</v>
          </cell>
          <cell r="AS76">
            <v>35</v>
          </cell>
          <cell r="AT76">
            <v>37</v>
          </cell>
          <cell r="AU76">
            <v>38</v>
          </cell>
          <cell r="AV76">
            <v>42</v>
          </cell>
          <cell r="AW76">
            <v>42</v>
          </cell>
          <cell r="AX76">
            <v>39</v>
          </cell>
        </row>
        <row r="77">
          <cell r="A77">
            <v>77</v>
          </cell>
          <cell r="B77" t="str">
            <v>11x.4  Repo obchody
           v ostatných cudzích menách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A78">
            <v>78</v>
          </cell>
        </row>
        <row r="79">
          <cell r="A79">
            <v>79</v>
          </cell>
        </row>
        <row r="80">
          <cell r="A80">
            <v>80</v>
          </cell>
        </row>
        <row r="81">
          <cell r="A81">
            <v>81</v>
          </cell>
          <cell r="B81" t="str">
            <v>Vklady celkom</v>
          </cell>
          <cell r="C81">
            <v>13443185.022903804</v>
          </cell>
          <cell r="D81">
            <v>13387175.463055167</v>
          </cell>
          <cell r="E81">
            <v>13205235.311690899</v>
          </cell>
          <cell r="F81">
            <v>13224936.234481843</v>
          </cell>
          <cell r="G81">
            <v>13191150.700391687</v>
          </cell>
          <cell r="H81">
            <v>13230262.696673969</v>
          </cell>
          <cell r="I81">
            <v>13277680.077009892</v>
          </cell>
          <cell r="J81">
            <v>13270904.467901479</v>
          </cell>
          <cell r="K81">
            <v>13179310.562304985</v>
          </cell>
          <cell r="L81">
            <v>13164837.880900219</v>
          </cell>
          <cell r="M81">
            <v>13160489.112394609</v>
          </cell>
          <cell r="N81">
            <v>13504269.800172608</v>
          </cell>
          <cell r="O81">
            <v>13624126.070503883</v>
          </cell>
          <cell r="P81">
            <v>13782486.888402045</v>
          </cell>
          <cell r="Q81">
            <v>13934736.274314545</v>
          </cell>
          <cell r="R81">
            <v>14095166.201951802</v>
          </cell>
          <cell r="S81">
            <v>14261230.365796985</v>
          </cell>
          <cell r="T81">
            <v>14561180.840470025</v>
          </cell>
          <cell r="U81">
            <v>14776773.55108544</v>
          </cell>
          <cell r="V81">
            <v>14999627.962557258</v>
          </cell>
          <cell r="W81">
            <v>15147140.443470756</v>
          </cell>
          <cell r="X81">
            <v>15178631.115979552</v>
          </cell>
          <cell r="Y81">
            <v>15222028.115249285</v>
          </cell>
          <cell r="Z81">
            <v>15565677.255526787</v>
          </cell>
          <cell r="AA81">
            <v>15759424.284671048</v>
          </cell>
          <cell r="AB81">
            <v>15920736.174732788</v>
          </cell>
          <cell r="AC81">
            <v>15971644.559516696</v>
          </cell>
          <cell r="AD81">
            <v>16137242.813516563</v>
          </cell>
          <cell r="AE81">
            <v>16318311.757286064</v>
          </cell>
          <cell r="AF81">
            <v>16479479.286994621</v>
          </cell>
          <cell r="AG81">
            <v>16695121.290579565</v>
          </cell>
          <cell r="AH81">
            <v>16841937.296687245</v>
          </cell>
          <cell r="AI81">
            <v>16952968.465777069</v>
          </cell>
          <cell r="AJ81">
            <v>16986420.002655514</v>
          </cell>
          <cell r="AK81">
            <v>17148085.341565423</v>
          </cell>
          <cell r="AL81">
            <v>17608781.84956516</v>
          </cell>
          <cell r="AM81">
            <v>17944888.568014339</v>
          </cell>
          <cell r="AN81">
            <v>18088748.556064527</v>
          </cell>
          <cell r="AO81">
            <v>18123727.278762531</v>
          </cell>
          <cell r="AP81">
            <v>18436406.061209586</v>
          </cell>
          <cell r="AQ81">
            <v>18505310.163977958</v>
          </cell>
          <cell r="AR81">
            <v>18717353.74759344</v>
          </cell>
          <cell r="AS81">
            <v>18992768.406028014</v>
          </cell>
          <cell r="AT81">
            <v>19217653.189935602</v>
          </cell>
          <cell r="AU81">
            <v>19416022.627862975</v>
          </cell>
          <cell r="AV81">
            <v>20039944.964482505</v>
          </cell>
          <cell r="AW81">
            <v>20691648.376817368</v>
          </cell>
          <cell r="AX81">
            <v>22905306.977361746</v>
          </cell>
          <cell r="AZ81">
            <v>22977288</v>
          </cell>
          <cell r="BA81">
            <v>23129326</v>
          </cell>
        </row>
        <row r="82">
          <cell r="A82">
            <v>82</v>
          </cell>
          <cell r="B82" t="str">
            <v>Vklady celkom EUR</v>
          </cell>
          <cell r="C82">
            <v>12833883.124211645</v>
          </cell>
          <cell r="D82">
            <v>12796444.798512911</v>
          </cell>
          <cell r="E82">
            <v>12603938.591250082</v>
          </cell>
          <cell r="F82">
            <v>12621942.308968997</v>
          </cell>
          <cell r="G82">
            <v>12626835.955652924</v>
          </cell>
          <cell r="H82">
            <v>12657794.396866493</v>
          </cell>
          <cell r="I82">
            <v>12696939.852619</v>
          </cell>
          <cell r="J82">
            <v>12693533.094337117</v>
          </cell>
          <cell r="K82">
            <v>12598713.370510522</v>
          </cell>
          <cell r="L82">
            <v>12578865.863373829</v>
          </cell>
          <cell r="M82">
            <v>12580926.110336585</v>
          </cell>
          <cell r="N82">
            <v>12908311.32576512</v>
          </cell>
          <cell r="O82">
            <v>13035454.192391952</v>
          </cell>
          <cell r="P82">
            <v>13183960.034521675</v>
          </cell>
          <cell r="Q82">
            <v>13336977.726880435</v>
          </cell>
          <cell r="R82">
            <v>13492444.234216291</v>
          </cell>
          <cell r="S82">
            <v>13663293.865763791</v>
          </cell>
          <cell r="T82">
            <v>13946288.554736773</v>
          </cell>
          <cell r="U82">
            <v>14167102.071300536</v>
          </cell>
          <cell r="V82">
            <v>14387988.880037177</v>
          </cell>
          <cell r="W82">
            <v>14535080.661222864</v>
          </cell>
          <cell r="X82">
            <v>14566030.306047931</v>
          </cell>
          <cell r="Y82">
            <v>14638787.094204342</v>
          </cell>
          <cell r="Z82">
            <v>14991688.740622718</v>
          </cell>
          <cell r="AA82">
            <v>15181351.025692092</v>
          </cell>
          <cell r="AB82">
            <v>15354589.32483569</v>
          </cell>
          <cell r="AC82">
            <v>15435618.269932948</v>
          </cell>
          <cell r="AD82">
            <v>15608269.800172608</v>
          </cell>
          <cell r="AE82">
            <v>15786335.623713735</v>
          </cell>
          <cell r="AF82">
            <v>15945754.331806412</v>
          </cell>
          <cell r="AG82">
            <v>16162533.625439819</v>
          </cell>
          <cell r="AH82">
            <v>16315144.592710614</v>
          </cell>
          <cell r="AI82">
            <v>16436166.334727477</v>
          </cell>
          <cell r="AJ82">
            <v>16476447.985129124</v>
          </cell>
          <cell r="AK82">
            <v>16652809.931620527</v>
          </cell>
          <cell r="AL82">
            <v>17109114.054305252</v>
          </cell>
          <cell r="AM82">
            <v>17456231.627165902</v>
          </cell>
          <cell r="AN82">
            <v>17621432.549956847</v>
          </cell>
          <cell r="AO82">
            <v>17672442.840071697</v>
          </cell>
          <cell r="AP82">
            <v>17986401.812387969</v>
          </cell>
          <cell r="AQ82">
            <v>18094780.787359755</v>
          </cell>
          <cell r="AR82">
            <v>18293328.453827258</v>
          </cell>
          <cell r="AS82">
            <v>18560025.791674964</v>
          </cell>
          <cell r="AT82">
            <v>18764976.39912368</v>
          </cell>
          <cell r="AU82">
            <v>18950275.432749122</v>
          </cell>
          <cell r="AV82">
            <v>19541423.521210913</v>
          </cell>
          <cell r="AW82">
            <v>20167425.081325099</v>
          </cell>
          <cell r="AX82">
            <v>22414401.646418374</v>
          </cell>
          <cell r="AZ82">
            <v>22460578</v>
          </cell>
          <cell r="BA82">
            <v>22618928</v>
          </cell>
        </row>
        <row r="83">
          <cell r="A83">
            <v>83</v>
          </cell>
          <cell r="B83" t="str">
            <v>vklady celkom CM</v>
          </cell>
          <cell r="C83">
            <v>609301.89869215956</v>
          </cell>
          <cell r="D83">
            <v>590730.66454225581</v>
          </cell>
          <cell r="E83">
            <v>601296.7204408152</v>
          </cell>
          <cell r="F83">
            <v>602993.92551284598</v>
          </cell>
          <cell r="G83">
            <v>564314.74473876378</v>
          </cell>
          <cell r="H83">
            <v>572468.2998074753</v>
          </cell>
          <cell r="I83">
            <v>580740.22439089161</v>
          </cell>
          <cell r="J83">
            <v>577371.37356436299</v>
          </cell>
          <cell r="K83">
            <v>580597.1917944632</v>
          </cell>
          <cell r="L83">
            <v>585972.0175263891</v>
          </cell>
          <cell r="M83">
            <v>579563.002058023</v>
          </cell>
          <cell r="N83">
            <v>595958.47440748848</v>
          </cell>
          <cell r="O83">
            <v>588671.87811192987</v>
          </cell>
          <cell r="P83">
            <v>598526.8538803691</v>
          </cell>
          <cell r="Q83">
            <v>597758.54743411008</v>
          </cell>
          <cell r="R83">
            <v>602721.96773551079</v>
          </cell>
          <cell r="S83">
            <v>597936.50003319385</v>
          </cell>
          <cell r="T83">
            <v>614892.2857332537</v>
          </cell>
          <cell r="U83">
            <v>609671.47978490335</v>
          </cell>
          <cell r="V83">
            <v>611639.08252008224</v>
          </cell>
          <cell r="W83">
            <v>612059.78224789212</v>
          </cell>
          <cell r="X83">
            <v>612600.80993162049</v>
          </cell>
          <cell r="Y83">
            <v>583241.02104494453</v>
          </cell>
          <cell r="Z83">
            <v>573988.5149040696</v>
          </cell>
          <cell r="AA83">
            <v>578073.25897895498</v>
          </cell>
          <cell r="AB83">
            <v>566146.84989709884</v>
          </cell>
          <cell r="AC83">
            <v>536026.28958374821</v>
          </cell>
          <cell r="AD83">
            <v>528973.01334395539</v>
          </cell>
          <cell r="AE83">
            <v>531976.13357232953</v>
          </cell>
          <cell r="AF83">
            <v>533724.95518820954</v>
          </cell>
          <cell r="AG83">
            <v>532587.66513974639</v>
          </cell>
          <cell r="AH83">
            <v>526792.70397663151</v>
          </cell>
          <cell r="AI83">
            <v>516802.1310495917</v>
          </cell>
          <cell r="AJ83">
            <v>509972.01752638916</v>
          </cell>
          <cell r="AK83">
            <v>495275.4099448981</v>
          </cell>
          <cell r="AL83">
            <v>499667.79525990837</v>
          </cell>
          <cell r="AM83">
            <v>488656.94084843656</v>
          </cell>
          <cell r="AN83">
            <v>467316.00610768108</v>
          </cell>
          <cell r="AO83">
            <v>451284.43869083183</v>
          </cell>
          <cell r="AP83">
            <v>450004.24882161588</v>
          </cell>
          <cell r="AQ83">
            <v>410529.37661820353</v>
          </cell>
          <cell r="AR83">
            <v>424025.29376618203</v>
          </cell>
          <cell r="AS83">
            <v>432742.61435305048</v>
          </cell>
          <cell r="AT83">
            <v>452676.79081192322</v>
          </cell>
          <cell r="AU83">
            <v>465747.19511385512</v>
          </cell>
          <cell r="AV83">
            <v>498521.44327159261</v>
          </cell>
          <cell r="AW83">
            <v>524223.29549226578</v>
          </cell>
          <cell r="AX83">
            <v>490905.33094337117</v>
          </cell>
          <cell r="AZ83">
            <v>516710</v>
          </cell>
          <cell r="BA83">
            <v>510398</v>
          </cell>
        </row>
        <row r="84">
          <cell r="A84">
            <v>84</v>
          </cell>
          <cell r="B84" t="str">
            <v>vklady splatné na požiadanie celkom</v>
          </cell>
          <cell r="C84">
            <v>4797745.1038969662</v>
          </cell>
          <cell r="D84">
            <v>4995765.7173205866</v>
          </cell>
          <cell r="E84">
            <v>4984405.8952399921</v>
          </cell>
          <cell r="F84">
            <v>5060523.2689371305</v>
          </cell>
          <cell r="G84">
            <v>5219343.6566421026</v>
          </cell>
          <cell r="H84">
            <v>5324525.6257053707</v>
          </cell>
          <cell r="I84">
            <v>5418226.6812719908</v>
          </cell>
          <cell r="J84">
            <v>5485297.1519617606</v>
          </cell>
          <cell r="K84">
            <v>5454594.1379539268</v>
          </cell>
          <cell r="L84">
            <v>5517368.3197238268</v>
          </cell>
          <cell r="M84">
            <v>5555975.7684392221</v>
          </cell>
          <cell r="N84">
            <v>5722811.558122552</v>
          </cell>
          <cell r="O84">
            <v>5800478.2911770558</v>
          </cell>
          <cell r="P84">
            <v>5900105.4570802627</v>
          </cell>
          <cell r="Q84">
            <v>5937327.5575914495</v>
          </cell>
          <cell r="R84">
            <v>6013529.3434242848</v>
          </cell>
          <cell r="S84">
            <v>6209594.1379539268</v>
          </cell>
          <cell r="T84">
            <v>6349453.3957379004</v>
          </cell>
          <cell r="U84">
            <v>6398470.8889331473</v>
          </cell>
          <cell r="V84">
            <v>6355387.5058089355</v>
          </cell>
          <cell r="W84">
            <v>6306212.5406625504</v>
          </cell>
          <cell r="X84">
            <v>6207726.614884153</v>
          </cell>
          <cell r="Y84">
            <v>6216378.2447055699</v>
          </cell>
          <cell r="Z84">
            <v>6210570.2715262566</v>
          </cell>
          <cell r="AA84">
            <v>6253655.2479585735</v>
          </cell>
          <cell r="AB84">
            <v>6326998.2075283807</v>
          </cell>
          <cell r="AC84">
            <v>6430274.2481577368</v>
          </cell>
          <cell r="AD84">
            <v>6495543.4840337243</v>
          </cell>
          <cell r="AE84">
            <v>6571307.4088826925</v>
          </cell>
          <cell r="AF84">
            <v>6707282.2810861049</v>
          </cell>
          <cell r="AG84">
            <v>6906868.6516630147</v>
          </cell>
          <cell r="AH84">
            <v>6914958.0428865431</v>
          </cell>
          <cell r="AI84">
            <v>6975840.7023833226</v>
          </cell>
          <cell r="AJ84">
            <v>6922342.3288853476</v>
          </cell>
          <cell r="AK84">
            <v>6996921.5627696998</v>
          </cell>
          <cell r="AL84">
            <v>7215711.7108145785</v>
          </cell>
          <cell r="AM84">
            <v>7273602.1044944562</v>
          </cell>
          <cell r="AN84">
            <v>7312387.5721967733</v>
          </cell>
          <cell r="AO84">
            <v>7327273.4846976027</v>
          </cell>
          <cell r="AP84">
            <v>7489583.4163181307</v>
          </cell>
          <cell r="AQ84">
            <v>7625285.4345083982</v>
          </cell>
          <cell r="AR84">
            <v>7757722.2664807802</v>
          </cell>
          <cell r="AS84">
            <v>7813431.8528845515</v>
          </cell>
          <cell r="AT84">
            <v>7792346.1793799372</v>
          </cell>
          <cell r="AU84">
            <v>7734051.7825134434</v>
          </cell>
          <cell r="AV84">
            <v>7813949.6116311485</v>
          </cell>
          <cell r="AW84">
            <v>7759978.4239527313</v>
          </cell>
          <cell r="AX84">
            <v>8533225.2539334781</v>
          </cell>
          <cell r="AZ84">
            <v>8459688</v>
          </cell>
          <cell r="BA84">
            <v>8552341</v>
          </cell>
        </row>
        <row r="85">
          <cell r="A85">
            <v>85</v>
          </cell>
          <cell r="B85" t="str">
            <v>vklady splatné na požiadanie EUR</v>
          </cell>
          <cell r="C85">
            <v>4548588.4285998801</v>
          </cell>
          <cell r="D85">
            <v>4758433.612162252</v>
          </cell>
          <cell r="E85">
            <v>4743548.5627033124</v>
          </cell>
          <cell r="F85">
            <v>4828325.267211047</v>
          </cell>
          <cell r="G85">
            <v>4985539.1356303524</v>
          </cell>
          <cell r="H85">
            <v>5089439.9522007564</v>
          </cell>
          <cell r="I85">
            <v>5186994.1910641966</v>
          </cell>
          <cell r="J85">
            <v>5255833.7980481973</v>
          </cell>
          <cell r="K85">
            <v>5224425.9111730726</v>
          </cell>
          <cell r="L85">
            <v>5258765.5181570733</v>
          </cell>
          <cell r="M85">
            <v>5328176.7908119233</v>
          </cell>
          <cell r="N85">
            <v>5492812.3215826862</v>
          </cell>
          <cell r="O85">
            <v>5576009.3606851222</v>
          </cell>
          <cell r="P85">
            <v>5682402.2771028345</v>
          </cell>
          <cell r="Q85">
            <v>5719018.6881763255</v>
          </cell>
          <cell r="R85">
            <v>5794924.1850892911</v>
          </cell>
          <cell r="S85">
            <v>5989603.4322512113</v>
          </cell>
          <cell r="T85">
            <v>6130190.9646152826</v>
          </cell>
          <cell r="U85">
            <v>6184990.3737635259</v>
          </cell>
          <cell r="V85">
            <v>6145360.8510920797</v>
          </cell>
          <cell r="W85">
            <v>6101351.8555400651</v>
          </cell>
          <cell r="X85">
            <v>6002798.9444333799</v>
          </cell>
          <cell r="Y85">
            <v>6023428.3343291506</v>
          </cell>
          <cell r="Z85">
            <v>6018203.4455287792</v>
          </cell>
          <cell r="AA85">
            <v>6069605.8886012081</v>
          </cell>
          <cell r="AB85">
            <v>6142998.0747527052</v>
          </cell>
          <cell r="AC85">
            <v>6254891.1903339308</v>
          </cell>
          <cell r="AD85">
            <v>6337852.8513576314</v>
          </cell>
          <cell r="AE85">
            <v>6413870.5437163906</v>
          </cell>
          <cell r="AF85">
            <v>6550995.2532696007</v>
          </cell>
          <cell r="AG85">
            <v>6748262.0659895102</v>
          </cell>
          <cell r="AH85">
            <v>6760960.3996547833</v>
          </cell>
          <cell r="AI85">
            <v>6826298.7784637855</v>
          </cell>
          <cell r="AJ85">
            <v>6775829.4828387434</v>
          </cell>
          <cell r="AK85">
            <v>6851976.6978689497</v>
          </cell>
          <cell r="AL85">
            <v>7074012.9456283608</v>
          </cell>
          <cell r="AM85">
            <v>7132634.6013410343</v>
          </cell>
          <cell r="AN85">
            <v>7179087.4991701515</v>
          </cell>
          <cell r="AO85">
            <v>7189192.9230564954</v>
          </cell>
          <cell r="AP85">
            <v>7357622.6183363209</v>
          </cell>
          <cell r="AQ85">
            <v>7498235.6768240053</v>
          </cell>
          <cell r="AR85">
            <v>7632679.1143862437</v>
          </cell>
          <cell r="AS85">
            <v>7687957.3790081656</v>
          </cell>
          <cell r="AT85">
            <v>7656391.9537940649</v>
          </cell>
          <cell r="AU85">
            <v>7597489.8758547427</v>
          </cell>
          <cell r="AV85">
            <v>7664707.4951868812</v>
          </cell>
          <cell r="AW85">
            <v>7604727.2123746928</v>
          </cell>
          <cell r="AX85">
            <v>8394418.3761534877</v>
          </cell>
          <cell r="AZ85">
            <v>8308930</v>
          </cell>
          <cell r="BA85">
            <v>8388184</v>
          </cell>
        </row>
        <row r="86">
          <cell r="A86">
            <v>86</v>
          </cell>
          <cell r="B86" t="str">
            <v>vklady splatné na požiadanie CM</v>
          </cell>
          <cell r="C86">
            <v>249156.67529708557</v>
          </cell>
          <cell r="D86">
            <v>237332.10515833498</v>
          </cell>
          <cell r="E86">
            <v>240857.33253667929</v>
          </cell>
          <cell r="F86">
            <v>232198.00172608378</v>
          </cell>
          <cell r="G86">
            <v>233804.52101175065</v>
          </cell>
          <cell r="H86">
            <v>235085.67350461395</v>
          </cell>
          <cell r="I86">
            <v>231232.49020779392</v>
          </cell>
          <cell r="J86">
            <v>229463.35391356301</v>
          </cell>
          <cell r="K86">
            <v>230168.22678085373</v>
          </cell>
          <cell r="L86">
            <v>258602.80156675295</v>
          </cell>
          <cell r="M86">
            <v>227798.97762729868</v>
          </cell>
          <cell r="N86">
            <v>229999.23653986587</v>
          </cell>
          <cell r="O86">
            <v>224468.93049193386</v>
          </cell>
          <cell r="P86">
            <v>217703.17997742814</v>
          </cell>
          <cell r="Q86">
            <v>218308.86941512313</v>
          </cell>
          <cell r="R86">
            <v>218605.15833499303</v>
          </cell>
          <cell r="S86">
            <v>219990.70570271526</v>
          </cell>
          <cell r="T86">
            <v>219262.43112261832</v>
          </cell>
          <cell r="U86">
            <v>213480.51516962092</v>
          </cell>
          <cell r="V86">
            <v>210026.65471685588</v>
          </cell>
          <cell r="W86">
            <v>204860.68512248556</v>
          </cell>
          <cell r="X86">
            <v>204927.67045077341</v>
          </cell>
          <cell r="Y86">
            <v>192949.91037641902</v>
          </cell>
          <cell r="Z86">
            <v>192366.82599747725</v>
          </cell>
          <cell r="AA86">
            <v>184049.35935736573</v>
          </cell>
          <cell r="AB86">
            <v>184000.13277567548</v>
          </cell>
          <cell r="AC86">
            <v>175383.05782380668</v>
          </cell>
          <cell r="AD86">
            <v>157690.63267609372</v>
          </cell>
          <cell r="AE86">
            <v>157436.86516630152</v>
          </cell>
          <cell r="AF86">
            <v>156287.02781650401</v>
          </cell>
          <cell r="AG86">
            <v>158606.5856735046</v>
          </cell>
          <cell r="AH86">
            <v>153997.64323175992</v>
          </cell>
          <cell r="AI86">
            <v>149541.92391953795</v>
          </cell>
          <cell r="AJ86">
            <v>146512.84604660425</v>
          </cell>
          <cell r="AK86">
            <v>144944.86490075017</v>
          </cell>
          <cell r="AL86">
            <v>141698.76518621788</v>
          </cell>
          <cell r="AM86">
            <v>140967.50315342229</v>
          </cell>
          <cell r="AN86">
            <v>133300.07302662151</v>
          </cell>
          <cell r="AO86">
            <v>138080.56164110734</v>
          </cell>
          <cell r="AP86">
            <v>131960.79798180974</v>
          </cell>
          <cell r="AQ86">
            <v>127049.75768439221</v>
          </cell>
          <cell r="AR86">
            <v>125043.15209453627</v>
          </cell>
          <cell r="AS86">
            <v>125474.47387638585</v>
          </cell>
          <cell r="AT86">
            <v>135954.22558587266</v>
          </cell>
          <cell r="AU86">
            <v>136561.90665870011</v>
          </cell>
          <cell r="AV86">
            <v>149242.11644426739</v>
          </cell>
          <cell r="AW86">
            <v>155251.2115780389</v>
          </cell>
          <cell r="AX86">
            <v>138806.8777799907</v>
          </cell>
          <cell r="AZ86">
            <v>150758</v>
          </cell>
          <cell r="BA86">
            <v>164157</v>
          </cell>
        </row>
        <row r="87">
          <cell r="A87">
            <v>87</v>
          </cell>
          <cell r="B87" t="str">
            <v>Vklady s dohodnutou splatnosťou celkom</v>
          </cell>
          <cell r="C87">
            <v>7028090.4866228504</v>
          </cell>
          <cell r="D87">
            <v>6817507.2030803952</v>
          </cell>
          <cell r="E87">
            <v>6680518.4890128123</v>
          </cell>
          <cell r="F87">
            <v>6648264.6551151825</v>
          </cell>
          <cell r="G87">
            <v>6480687.2800902873</v>
          </cell>
          <cell r="H87">
            <v>6429791.940516497</v>
          </cell>
          <cell r="I87">
            <v>6401712.109141605</v>
          </cell>
          <cell r="J87">
            <v>6343310.1971718781</v>
          </cell>
          <cell r="K87">
            <v>6302653.2231295221</v>
          </cell>
          <cell r="L87">
            <v>6239255.4603996547</v>
          </cell>
          <cell r="M87">
            <v>6204876.4854278695</v>
          </cell>
          <cell r="N87">
            <v>6374001.8588594571</v>
          </cell>
          <cell r="O87">
            <v>6436399.9203345943</v>
          </cell>
          <cell r="P87">
            <v>6515250.3153422289</v>
          </cell>
          <cell r="Q87">
            <v>6642977.5277169216</v>
          </cell>
          <cell r="R87">
            <v>6749878.1783177322</v>
          </cell>
          <cell r="S87">
            <v>6738407.787293368</v>
          </cell>
          <cell r="T87">
            <v>6912372.7677089553</v>
          </cell>
          <cell r="U87">
            <v>7099687.3132842062</v>
          </cell>
          <cell r="V87">
            <v>7389931.5541392816</v>
          </cell>
          <cell r="W87">
            <v>7605526.0240323972</v>
          </cell>
          <cell r="X87">
            <v>7756478.7226980012</v>
          </cell>
          <cell r="Y87">
            <v>7811944.8317068312</v>
          </cell>
          <cell r="Z87">
            <v>8169414.0277501158</v>
          </cell>
          <cell r="AA87">
            <v>8343377.2488880036</v>
          </cell>
          <cell r="AB87">
            <v>8448246.76359291</v>
          </cell>
          <cell r="AC87">
            <v>8409270.2980813906</v>
          </cell>
          <cell r="AD87">
            <v>8519652.6588329021</v>
          </cell>
          <cell r="AE87">
            <v>8633983.6685919128</v>
          </cell>
          <cell r="AF87">
            <v>8660739.1953794062</v>
          </cell>
          <cell r="AG87">
            <v>8684263.7920732927</v>
          </cell>
          <cell r="AH87">
            <v>8831473.4448649008</v>
          </cell>
          <cell r="AI87">
            <v>8884593.2085241973</v>
          </cell>
          <cell r="AJ87">
            <v>8976455.7193122208</v>
          </cell>
          <cell r="AK87">
            <v>9067142.9330146722</v>
          </cell>
          <cell r="AL87">
            <v>9299135.4311890062</v>
          </cell>
          <cell r="AM87">
            <v>9575179.2139680013</v>
          </cell>
          <cell r="AN87">
            <v>9689853.8803691156</v>
          </cell>
          <cell r="AO87">
            <v>9720648.6423687171</v>
          </cell>
          <cell r="AP87">
            <v>9882512.1821682267</v>
          </cell>
          <cell r="AQ87">
            <v>9822671.1478457134</v>
          </cell>
          <cell r="AR87">
            <v>9903503.1866162121</v>
          </cell>
          <cell r="AS87">
            <v>10126021.941180374</v>
          </cell>
          <cell r="AT87">
            <v>10379039.899090486</v>
          </cell>
          <cell r="AU87">
            <v>10644451.260937395</v>
          </cell>
          <cell r="AV87">
            <v>11193468.963685852</v>
          </cell>
          <cell r="AW87">
            <v>11907396.899687978</v>
          </cell>
          <cell r="AX87">
            <v>13297280.886941511</v>
          </cell>
          <cell r="AZ87">
            <v>13442718</v>
          </cell>
          <cell r="BA87">
            <v>13501098</v>
          </cell>
        </row>
        <row r="88">
          <cell r="A88">
            <v>88</v>
          </cell>
          <cell r="B88" t="str">
            <v>Vklady s dohodnutou splatnosťou  EUR</v>
          </cell>
          <cell r="C88">
            <v>6693313.5165637657</v>
          </cell>
          <cell r="D88">
            <v>6488067.8151762597</v>
          </cell>
          <cell r="E88">
            <v>6344272.6216557128</v>
          </cell>
          <cell r="F88">
            <v>6300921.5959636196</v>
          </cell>
          <cell r="G88">
            <v>6173553.4422093872</v>
          </cell>
          <cell r="H88">
            <v>6115690.4335125806</v>
          </cell>
          <cell r="I88">
            <v>6075898.1610568939</v>
          </cell>
          <cell r="J88">
            <v>6018671.9444997674</v>
          </cell>
          <cell r="K88">
            <v>5974135.7299342761</v>
          </cell>
          <cell r="L88">
            <v>5932870.8756555794</v>
          </cell>
          <cell r="M88">
            <v>5874294.9279691959</v>
          </cell>
          <cell r="N88">
            <v>6031206.3002058016</v>
          </cell>
          <cell r="O88">
            <v>6092347.1088096658</v>
          </cell>
          <cell r="P88">
            <v>6154785.0693752905</v>
          </cell>
          <cell r="Q88">
            <v>6285138.6178052174</v>
          </cell>
          <cell r="R88">
            <v>6384388.7671778528</v>
          </cell>
          <cell r="S88">
            <v>6378493.9919006834</v>
          </cell>
          <cell r="T88">
            <v>6535380.3027285403</v>
          </cell>
          <cell r="U88">
            <v>6721499.1701520281</v>
          </cell>
          <cell r="V88">
            <v>7005873.0000663875</v>
          </cell>
          <cell r="W88">
            <v>7215557.1267343815</v>
          </cell>
          <cell r="X88">
            <v>7365100.3784106746</v>
          </cell>
          <cell r="Y88">
            <v>7436586.4701586664</v>
          </cell>
          <cell r="Z88">
            <v>7801838.2128394078</v>
          </cell>
          <cell r="AA88">
            <v>7963650.6671977695</v>
          </cell>
          <cell r="AB88">
            <v>8079478.4903405691</v>
          </cell>
          <cell r="AC88">
            <v>8061197.2382659493</v>
          </cell>
          <cell r="AD88">
            <v>8165003.1534222923</v>
          </cell>
          <cell r="AE88">
            <v>8271624.8091349658</v>
          </cell>
          <cell r="AF88">
            <v>8295196.8399389228</v>
          </cell>
          <cell r="AG88">
            <v>8321745.3362543974</v>
          </cell>
          <cell r="AH88">
            <v>8469715.2293699794</v>
          </cell>
          <cell r="AI88">
            <v>8528146.9826727733</v>
          </cell>
          <cell r="AJ88">
            <v>8623380.2695346214</v>
          </cell>
          <cell r="AK88">
            <v>8726751.2115780395</v>
          </cell>
          <cell r="AL88">
            <v>8951024.4307242911</v>
          </cell>
          <cell r="AM88">
            <v>9237138.1198964342</v>
          </cell>
          <cell r="AN88">
            <v>9365147.6133572329</v>
          </cell>
          <cell r="AO88">
            <v>9415975.0381730068</v>
          </cell>
          <cell r="AP88">
            <v>9572946.524596693</v>
          </cell>
          <cell r="AQ88">
            <v>9547051.9816769566</v>
          </cell>
          <cell r="AR88">
            <v>9612268.6383854467</v>
          </cell>
          <cell r="AS88">
            <v>9826581.2919073217</v>
          </cell>
          <cell r="AT88">
            <v>10070460.565624377</v>
          </cell>
          <cell r="AU88">
            <v>10323537.299575116</v>
          </cell>
          <cell r="AV88">
            <v>10852884.319192724</v>
          </cell>
          <cell r="AW88">
            <v>11546992.597756092</v>
          </cell>
          <cell r="AX88">
            <v>12952992.365398658</v>
          </cell>
          <cell r="AZ88">
            <v>13085127</v>
          </cell>
          <cell r="BA88">
            <v>13163164</v>
          </cell>
        </row>
        <row r="89">
          <cell r="A89">
            <v>89</v>
          </cell>
          <cell r="B89" t="str">
            <v>Vklady s dohodnutou splatnosťou CM</v>
          </cell>
          <cell r="C89">
            <v>334776.97005908517</v>
          </cell>
          <cell r="D89">
            <v>329439.38790413598</v>
          </cell>
          <cell r="E89">
            <v>336245.86735710019</v>
          </cell>
          <cell r="F89">
            <v>347343.05915156344</v>
          </cell>
          <cell r="G89">
            <v>307133.83788090019</v>
          </cell>
          <cell r="H89">
            <v>314101.50700391689</v>
          </cell>
          <cell r="I89">
            <v>325813.94808471086</v>
          </cell>
          <cell r="J89">
            <v>324638.25267211045</v>
          </cell>
          <cell r="K89">
            <v>328517.49319524661</v>
          </cell>
          <cell r="L89">
            <v>306384.58474407485</v>
          </cell>
          <cell r="M89">
            <v>330581.55745867355</v>
          </cell>
          <cell r="N89">
            <v>342795.55865365465</v>
          </cell>
          <cell r="O89">
            <v>344052.81152492861</v>
          </cell>
          <cell r="P89">
            <v>360465.24596693885</v>
          </cell>
          <cell r="Q89">
            <v>357838.90991170413</v>
          </cell>
          <cell r="R89">
            <v>365489.41113987914</v>
          </cell>
          <cell r="S89">
            <v>359913.79539268406</v>
          </cell>
          <cell r="T89">
            <v>376992.46498041559</v>
          </cell>
          <cell r="U89">
            <v>378188.14313217817</v>
          </cell>
          <cell r="V89">
            <v>384058.55407289381</v>
          </cell>
          <cell r="W89">
            <v>389968.89729801501</v>
          </cell>
          <cell r="X89">
            <v>391378.34428732656</v>
          </cell>
          <cell r="Y89">
            <v>375358.36154816434</v>
          </cell>
          <cell r="Z89">
            <v>367575.81491070834</v>
          </cell>
          <cell r="AA89">
            <v>379726.58169023431</v>
          </cell>
          <cell r="AB89">
            <v>368768.27325234015</v>
          </cell>
          <cell r="AC89">
            <v>348073.05981544178</v>
          </cell>
          <cell r="AD89">
            <v>354649.50541060878</v>
          </cell>
          <cell r="AE89">
            <v>362358.85945694748</v>
          </cell>
          <cell r="AF89">
            <v>365542.35544048331</v>
          </cell>
          <cell r="AG89">
            <v>362518.45581889397</v>
          </cell>
          <cell r="AH89">
            <v>361758.21549492131</v>
          </cell>
          <cell r="AI89">
            <v>356446.22585142398</v>
          </cell>
          <cell r="AJ89">
            <v>353075.4497776007</v>
          </cell>
          <cell r="AK89">
            <v>340391.7214366328</v>
          </cell>
          <cell r="AL89">
            <v>348111.00046471483</v>
          </cell>
          <cell r="AM89">
            <v>338041.09407156607</v>
          </cell>
          <cell r="AN89">
            <v>324706.26701188344</v>
          </cell>
          <cell r="AO89">
            <v>304673.60419571132</v>
          </cell>
          <cell r="AP89">
            <v>309565.65757153288</v>
          </cell>
          <cell r="AQ89">
            <v>275619.16616875789</v>
          </cell>
          <cell r="AR89">
            <v>291234.54823076411</v>
          </cell>
          <cell r="AS89">
            <v>299440.64927305316</v>
          </cell>
          <cell r="AT89">
            <v>308579.333466109</v>
          </cell>
          <cell r="AU89">
            <v>320913.96136227844</v>
          </cell>
          <cell r="AV89">
            <v>340584.64449312887</v>
          </cell>
          <cell r="AW89">
            <v>360404.30193188606</v>
          </cell>
          <cell r="AX89">
            <v>344288.52154285333</v>
          </cell>
          <cell r="AZ89">
            <v>357591</v>
          </cell>
          <cell r="BA89">
            <v>337934</v>
          </cell>
        </row>
        <row r="90">
          <cell r="A90">
            <v>90</v>
          </cell>
          <cell r="B90" t="str">
            <v>s dohodnutou splatnosťou do 2 rokov</v>
          </cell>
          <cell r="C90">
            <v>5328266.7131381528</v>
          </cell>
          <cell r="D90">
            <v>5095219.876518622</v>
          </cell>
          <cell r="E90">
            <v>4975696.0764787886</v>
          </cell>
          <cell r="F90">
            <v>4944216.2251875456</v>
          </cell>
          <cell r="G90">
            <v>4790973.1461196309</v>
          </cell>
          <cell r="H90">
            <v>4719138.3522538673</v>
          </cell>
          <cell r="I90">
            <v>4704101.341034322</v>
          </cell>
          <cell r="J90">
            <v>4622084.5449113725</v>
          </cell>
          <cell r="K90">
            <v>4580008.331673637</v>
          </cell>
          <cell r="L90">
            <v>4519357.5980880298</v>
          </cell>
          <cell r="M90">
            <v>4464261.9664077535</v>
          </cell>
          <cell r="N90">
            <v>4509297.5502887871</v>
          </cell>
          <cell r="O90">
            <v>4541124.1120626703</v>
          </cell>
          <cell r="P90">
            <v>4553591.6152160922</v>
          </cell>
          <cell r="Q90">
            <v>4675706.3997875592</v>
          </cell>
          <cell r="R90">
            <v>4762327.5243975306</v>
          </cell>
          <cell r="S90">
            <v>4750260.2403239729</v>
          </cell>
          <cell r="T90">
            <v>4906968.7977162581</v>
          </cell>
          <cell r="U90">
            <v>5071315.7737502484</v>
          </cell>
          <cell r="V90">
            <v>5352882.7922724551</v>
          </cell>
          <cell r="W90">
            <v>5561614.8177653849</v>
          </cell>
          <cell r="X90">
            <v>5702609.938259311</v>
          </cell>
          <cell r="Y90">
            <v>5750883.5225386703</v>
          </cell>
          <cell r="Z90">
            <v>5982366.6268339641</v>
          </cell>
          <cell r="AA90">
            <v>6135499.468897298</v>
          </cell>
          <cell r="AB90">
            <v>6181862.8095332934</v>
          </cell>
          <cell r="AC90">
            <v>6158313.5497576846</v>
          </cell>
          <cell r="AD90">
            <v>6301762.5307043744</v>
          </cell>
          <cell r="AE90">
            <v>6402184.3590254262</v>
          </cell>
          <cell r="AF90">
            <v>6411352.2870610105</v>
          </cell>
          <cell r="AG90">
            <v>6439274.214963818</v>
          </cell>
          <cell r="AH90">
            <v>6560067.1512978822</v>
          </cell>
          <cell r="AI90">
            <v>6604234.5150368446</v>
          </cell>
          <cell r="AJ90">
            <v>6695111.830312686</v>
          </cell>
          <cell r="AK90">
            <v>6765573.5245303055</v>
          </cell>
          <cell r="AL90">
            <v>6893666.2019518018</v>
          </cell>
          <cell r="AM90">
            <v>7180144.360353183</v>
          </cell>
          <cell r="AN90">
            <v>7268555.367456682</v>
          </cell>
          <cell r="AO90">
            <v>7324414.4260771424</v>
          </cell>
          <cell r="AP90">
            <v>7505564.8277235609</v>
          </cell>
          <cell r="AQ90">
            <v>7440825.5659563169</v>
          </cell>
          <cell r="AR90">
            <v>7573622.4855606453</v>
          </cell>
          <cell r="AS90">
            <v>7806676.4920666534</v>
          </cell>
          <cell r="AT90">
            <v>8060001.6596959438</v>
          </cell>
          <cell r="AU90">
            <v>8189822.1697868947</v>
          </cell>
          <cell r="AV90">
            <v>8723381.4645157009</v>
          </cell>
          <cell r="AW90">
            <v>9436904.3351258039</v>
          </cell>
          <cell r="AX90">
            <v>10767581.62384651</v>
          </cell>
          <cell r="AZ90">
            <v>10909504</v>
          </cell>
          <cell r="BA90">
            <v>10900897</v>
          </cell>
        </row>
        <row r="91">
          <cell r="A91">
            <v>91</v>
          </cell>
          <cell r="B91" t="str">
            <v>s dohodnutou splatnosťou do 2 rokov EUR</v>
          </cell>
          <cell r="C91">
            <v>4994182.7325234013</v>
          </cell>
          <cell r="D91">
            <v>4766441.5787027813</v>
          </cell>
          <cell r="E91">
            <v>4640053.7409546571</v>
          </cell>
          <cell r="F91">
            <v>4597535.749850627</v>
          </cell>
          <cell r="G91">
            <v>4484526.1900019916</v>
          </cell>
          <cell r="H91">
            <v>4405692.3587598754</v>
          </cell>
          <cell r="I91">
            <v>4378866.7596096396</v>
          </cell>
          <cell r="J91">
            <v>4297985.759808803</v>
          </cell>
          <cell r="K91">
            <v>4251995.0541060874</v>
          </cell>
          <cell r="L91">
            <v>4213483.071101374</v>
          </cell>
          <cell r="M91">
            <v>4134069.9727809862</v>
          </cell>
          <cell r="N91">
            <v>4166728.4073557723</v>
          </cell>
          <cell r="O91">
            <v>4197268.3396401778</v>
          </cell>
          <cell r="P91">
            <v>4193317.4002522738</v>
          </cell>
          <cell r="Q91">
            <v>4318054.7367722234</v>
          </cell>
          <cell r="R91">
            <v>4397018.9869215954</v>
          </cell>
          <cell r="S91">
            <v>4390516.2650202485</v>
          </cell>
          <cell r="T91">
            <v>4530141.0077673765</v>
          </cell>
          <cell r="U91">
            <v>4693291.7413529838</v>
          </cell>
          <cell r="V91">
            <v>4968976.0339905731</v>
          </cell>
          <cell r="W91">
            <v>5171795.2267144658</v>
          </cell>
          <cell r="X91">
            <v>5311374.3278231425</v>
          </cell>
          <cell r="Y91">
            <v>5376250.0497908778</v>
          </cell>
          <cell r="Z91">
            <v>5614916.6832636259</v>
          </cell>
          <cell r="AA91">
            <v>5755903.4056960763</v>
          </cell>
          <cell r="AB91">
            <v>5813219.5113855144</v>
          </cell>
          <cell r="AC91">
            <v>5810360.5523468098</v>
          </cell>
          <cell r="AD91">
            <v>5947232.5565956319</v>
          </cell>
          <cell r="AE91">
            <v>6040126.1036978019</v>
          </cell>
          <cell r="AF91">
            <v>6045931.985660227</v>
          </cell>
          <cell r="AG91">
            <v>6076819.3254995681</v>
          </cell>
          <cell r="AH91">
            <v>6198372.9336785497</v>
          </cell>
          <cell r="AI91">
            <v>6247850.52778331</v>
          </cell>
          <cell r="AJ91">
            <v>6342160.9905065391</v>
          </cell>
          <cell r="AK91">
            <v>6425317.6989975432</v>
          </cell>
          <cell r="AL91">
            <v>6545850.9593042554</v>
          </cell>
          <cell r="AM91">
            <v>6842179.7450707024</v>
          </cell>
          <cell r="AN91">
            <v>6943922.0938724019</v>
          </cell>
          <cell r="AO91">
            <v>7019810.2967536347</v>
          </cell>
          <cell r="AP91">
            <v>7196374.2614353048</v>
          </cell>
          <cell r="AQ91">
            <v>7165559.0187877575</v>
          </cell>
          <cell r="AR91">
            <v>7282778.2646219209</v>
          </cell>
          <cell r="AS91">
            <v>7507653.2231295221</v>
          </cell>
          <cell r="AT91">
            <v>7751806.0479320185</v>
          </cell>
          <cell r="AU91">
            <v>7869302.0542720575</v>
          </cell>
          <cell r="AV91">
            <v>8383230.4985726615</v>
          </cell>
          <cell r="AW91">
            <v>9076937.1639115717</v>
          </cell>
          <cell r="AX91">
            <v>10423690.931421364</v>
          </cell>
          <cell r="AZ91">
            <v>10552349</v>
          </cell>
          <cell r="BA91">
            <v>10563404</v>
          </cell>
        </row>
        <row r="92">
          <cell r="A92">
            <v>92</v>
          </cell>
          <cell r="B92" t="str">
            <v>s dohodnutou splatnosťou do 2 rokov CM</v>
          </cell>
          <cell r="C92">
            <v>334083.98061475134</v>
          </cell>
          <cell r="D92">
            <v>328778.29781584011</v>
          </cell>
          <cell r="E92">
            <v>335642.33552413195</v>
          </cell>
          <cell r="F92">
            <v>346680.47533691826</v>
          </cell>
          <cell r="G92">
            <v>306446.95611763926</v>
          </cell>
          <cell r="H92">
            <v>313445.9934939919</v>
          </cell>
          <cell r="I92">
            <v>325234.58142468298</v>
          </cell>
          <cell r="J92">
            <v>324098.78510256921</v>
          </cell>
          <cell r="K92">
            <v>328013.27756754961</v>
          </cell>
          <cell r="L92">
            <v>305874.52698665601</v>
          </cell>
          <cell r="M92">
            <v>330191.99362676754</v>
          </cell>
          <cell r="N92">
            <v>342569.14293301466</v>
          </cell>
          <cell r="O92">
            <v>343855.77242249221</v>
          </cell>
          <cell r="P92">
            <v>360274.21496381861</v>
          </cell>
          <cell r="Q92">
            <v>357651.66301533557</v>
          </cell>
          <cell r="R92">
            <v>365308.53747593437</v>
          </cell>
          <cell r="S92">
            <v>359743.97530372435</v>
          </cell>
          <cell r="T92">
            <v>376827.78994888137</v>
          </cell>
          <cell r="U92">
            <v>378024.03239726479</v>
          </cell>
          <cell r="V92">
            <v>383906.75828188274</v>
          </cell>
          <cell r="W92">
            <v>389819.59105091944</v>
          </cell>
          <cell r="X92">
            <v>391235.61043616809</v>
          </cell>
          <cell r="Y92">
            <v>374633.47274779261</v>
          </cell>
          <cell r="Z92">
            <v>367449.9435703379</v>
          </cell>
          <cell r="AA92">
            <v>379596.06320122152</v>
          </cell>
          <cell r="AB92">
            <v>368643.29814777931</v>
          </cell>
          <cell r="AC92">
            <v>347952.99741087429</v>
          </cell>
          <cell r="AD92">
            <v>354529.97410874325</v>
          </cell>
          <cell r="AE92">
            <v>362058.25532762398</v>
          </cell>
          <cell r="AF92">
            <v>365420.30140078336</v>
          </cell>
          <cell r="AG92">
            <v>362454.88946425013</v>
          </cell>
          <cell r="AH92">
            <v>361694.21761933214</v>
          </cell>
          <cell r="AI92">
            <v>356383.98725353513</v>
          </cell>
          <cell r="AJ92">
            <v>352950.8398061475</v>
          </cell>
          <cell r="AK92">
            <v>340255.82553276239</v>
          </cell>
          <cell r="AL92">
            <v>347815.24264754698</v>
          </cell>
          <cell r="AM92">
            <v>337964.61528248026</v>
          </cell>
          <cell r="AN92">
            <v>324633.27358427935</v>
          </cell>
          <cell r="AO92">
            <v>304604.12932350789</v>
          </cell>
          <cell r="AP92">
            <v>309190.56628825597</v>
          </cell>
          <cell r="AQ92">
            <v>275266.5471685587</v>
          </cell>
          <cell r="AR92">
            <v>290844.220938724</v>
          </cell>
          <cell r="AS92">
            <v>299023.26893713069</v>
          </cell>
          <cell r="AT92">
            <v>308195.61176392483</v>
          </cell>
          <cell r="AU92">
            <v>320520.11551483767</v>
          </cell>
          <cell r="AV92">
            <v>340150.96594303922</v>
          </cell>
          <cell r="AW92">
            <v>359967.17121423356</v>
          </cell>
          <cell r="AX92">
            <v>343890.69242514769</v>
          </cell>
          <cell r="AZ92">
            <v>357155</v>
          </cell>
          <cell r="BA92">
            <v>337493</v>
          </cell>
        </row>
        <row r="93">
          <cell r="A93">
            <v>93</v>
          </cell>
          <cell r="B93" t="str">
            <v>s dohodnutou splatnosťou nad 2 roky</v>
          </cell>
          <cell r="C93">
            <v>1699823.7734846976</v>
          </cell>
          <cell r="D93">
            <v>1722287.3265617739</v>
          </cell>
          <cell r="E93">
            <v>1704822.4125340236</v>
          </cell>
          <cell r="F93">
            <v>1704048.4299276371</v>
          </cell>
          <cell r="G93">
            <v>1689714.1339706564</v>
          </cell>
          <cell r="H93">
            <v>1710653.5882626302</v>
          </cell>
          <cell r="I93">
            <v>1697610.7681072827</v>
          </cell>
          <cell r="J93">
            <v>1721225.6522605058</v>
          </cell>
          <cell r="K93">
            <v>1722644.8914558853</v>
          </cell>
          <cell r="L93">
            <v>1719897.8623116245</v>
          </cell>
          <cell r="M93">
            <v>1740614.5190201155</v>
          </cell>
          <cell r="N93">
            <v>1864704.3085706697</v>
          </cell>
          <cell r="O93">
            <v>1895275.8082719245</v>
          </cell>
          <cell r="P93">
            <v>1961658.7001261369</v>
          </cell>
          <cell r="Q93">
            <v>1967271.1279293632</v>
          </cell>
          <cell r="R93">
            <v>1987550.6539202018</v>
          </cell>
          <cell r="S93">
            <v>1988147.5469693951</v>
          </cell>
          <cell r="T93">
            <v>2005403.9699926972</v>
          </cell>
          <cell r="U93">
            <v>2028371.5395339574</v>
          </cell>
          <cell r="V93">
            <v>2037048.7618668259</v>
          </cell>
          <cell r="W93">
            <v>2043911.2062670118</v>
          </cell>
          <cell r="X93">
            <v>2053868.7844386906</v>
          </cell>
          <cell r="Y93">
            <v>2061061.3091681602</v>
          </cell>
          <cell r="Z93">
            <v>2187047.4009161522</v>
          </cell>
          <cell r="AA93">
            <v>2207877.7799907057</v>
          </cell>
          <cell r="AB93">
            <v>2266383.9540596162</v>
          </cell>
          <cell r="AC93">
            <v>2250956.7483237069</v>
          </cell>
          <cell r="AD93">
            <v>2217890.1281285267</v>
          </cell>
          <cell r="AE93">
            <v>2231799.3095664876</v>
          </cell>
          <cell r="AF93">
            <v>2249386.9083183962</v>
          </cell>
          <cell r="AG93">
            <v>2244989.5771094733</v>
          </cell>
          <cell r="AH93">
            <v>2271406.2935670186</v>
          </cell>
          <cell r="AI93">
            <v>2280358.6934873532</v>
          </cell>
          <cell r="AJ93">
            <v>2281343.8889995352</v>
          </cell>
          <cell r="AK93">
            <v>2301569.4084843658</v>
          </cell>
          <cell r="AL93">
            <v>2405469.2292372035</v>
          </cell>
          <cell r="AM93">
            <v>2395034.8536148178</v>
          </cell>
          <cell r="AN93">
            <v>2421298.5129124345</v>
          </cell>
          <cell r="AO93">
            <v>2396234.2162915752</v>
          </cell>
          <cell r="AP93">
            <v>2376947.3544446658</v>
          </cell>
          <cell r="AQ93">
            <v>2381845.5818893979</v>
          </cell>
          <cell r="AR93">
            <v>2329880.7010555663</v>
          </cell>
          <cell r="AS93">
            <v>2319345.4491137224</v>
          </cell>
          <cell r="AT93">
            <v>2319038.2393945428</v>
          </cell>
          <cell r="AU93">
            <v>2454629.0911505013</v>
          </cell>
          <cell r="AV93">
            <v>2470087.499170152</v>
          </cell>
          <cell r="AW93">
            <v>2470492.5645621722</v>
          </cell>
          <cell r="AX93">
            <v>2529699.2630950008</v>
          </cell>
          <cell r="AZ93">
            <v>2533214</v>
          </cell>
          <cell r="BA93">
            <v>2600201</v>
          </cell>
        </row>
        <row r="94">
          <cell r="A94">
            <v>94</v>
          </cell>
          <cell r="B94" t="str">
            <v>s dohodnutou splatnosťou nad 2 roky EUR</v>
          </cell>
          <cell r="C94">
            <v>1699130.7840403637</v>
          </cell>
          <cell r="D94">
            <v>1721626.2364734779</v>
          </cell>
          <cell r="E94">
            <v>1704218.8807010555</v>
          </cell>
          <cell r="F94">
            <v>1703385.8461129919</v>
          </cell>
          <cell r="G94">
            <v>1689027.2522073956</v>
          </cell>
          <cell r="H94">
            <v>1709998.0747527052</v>
          </cell>
          <cell r="I94">
            <v>1697031.4014472547</v>
          </cell>
          <cell r="J94">
            <v>1720686.1846909646</v>
          </cell>
          <cell r="K94">
            <v>1722140.6758281882</v>
          </cell>
          <cell r="L94">
            <v>1719387.8045542056</v>
          </cell>
          <cell r="M94">
            <v>1740224.9551882094</v>
          </cell>
          <cell r="N94">
            <v>1864477.8928500297</v>
          </cell>
          <cell r="O94">
            <v>1895078.769169488</v>
          </cell>
          <cell r="P94">
            <v>1961467.6691230165</v>
          </cell>
          <cell r="Q94">
            <v>1967083.8810329947</v>
          </cell>
          <cell r="R94">
            <v>1987369.7802562569</v>
          </cell>
          <cell r="S94">
            <v>1987977.7268804354</v>
          </cell>
          <cell r="T94">
            <v>2005239.2949611631</v>
          </cell>
          <cell r="U94">
            <v>2028207.4287990439</v>
          </cell>
          <cell r="V94">
            <v>2036896.9660758148</v>
          </cell>
          <cell r="W94">
            <v>2043761.9000199162</v>
          </cell>
          <cell r="X94">
            <v>2053726.0505875323</v>
          </cell>
          <cell r="Y94">
            <v>2060336.4203677885</v>
          </cell>
          <cell r="Z94">
            <v>2186921.5295757814</v>
          </cell>
          <cell r="AA94">
            <v>2207747.2615016927</v>
          </cell>
          <cell r="AB94">
            <v>2266258.9789550551</v>
          </cell>
          <cell r="AC94">
            <v>2250836.6859191395</v>
          </cell>
          <cell r="AD94">
            <v>2217770.5968266614</v>
          </cell>
          <cell r="AE94">
            <v>2231498.7054371638</v>
          </cell>
          <cell r="AF94">
            <v>2249264.8542786962</v>
          </cell>
          <cell r="AG94">
            <v>2244926.0107548297</v>
          </cell>
          <cell r="AH94">
            <v>2271342.2956914292</v>
          </cell>
          <cell r="AI94">
            <v>2280296.4548894642</v>
          </cell>
          <cell r="AJ94">
            <v>2281219.2790280818</v>
          </cell>
          <cell r="AK94">
            <v>2301433.5125804953</v>
          </cell>
          <cell r="AL94">
            <v>2405173.4714200357</v>
          </cell>
          <cell r="AM94">
            <v>2394958.3748257319</v>
          </cell>
          <cell r="AN94">
            <v>2421225.5194848301</v>
          </cell>
          <cell r="AO94">
            <v>2396164.7414193717</v>
          </cell>
          <cell r="AP94">
            <v>2376572.2631613887</v>
          </cell>
          <cell r="AQ94">
            <v>2381492.9628891987</v>
          </cell>
          <cell r="AR94">
            <v>2329490.3737635263</v>
          </cell>
          <cell r="AS94">
            <v>2318928.0687777996</v>
          </cell>
          <cell r="AT94">
            <v>2318654.5176923587</v>
          </cell>
          <cell r="AU94">
            <v>2454235.2453030604</v>
          </cell>
          <cell r="AV94">
            <v>2469653.8206200623</v>
          </cell>
          <cell r="AW94">
            <v>2470055.4338445198</v>
          </cell>
          <cell r="AX94">
            <v>2529301.4339772952</v>
          </cell>
          <cell r="AZ94">
            <v>2532778</v>
          </cell>
          <cell r="BA94">
            <v>2599760</v>
          </cell>
        </row>
        <row r="95">
          <cell r="A95">
            <v>95</v>
          </cell>
          <cell r="B95" t="str">
            <v>s dohodnutou splatnosťou nad 2 roky CM</v>
          </cell>
          <cell r="C95">
            <v>692.98944433379802</v>
          </cell>
          <cell r="D95">
            <v>661.09008829582422</v>
          </cell>
          <cell r="E95">
            <v>603.53183296820021</v>
          </cell>
          <cell r="F95">
            <v>662.58381464515696</v>
          </cell>
          <cell r="G95">
            <v>686.88176326097062</v>
          </cell>
          <cell r="H95">
            <v>655.51350992498169</v>
          </cell>
          <cell r="I95">
            <v>579.36666002788286</v>
          </cell>
          <cell r="J95">
            <v>539.46756954125999</v>
          </cell>
          <cell r="K95">
            <v>504.21562769700591</v>
          </cell>
          <cell r="L95">
            <v>510.05775741884082</v>
          </cell>
          <cell r="M95">
            <v>389.56383190599479</v>
          </cell>
          <cell r="N95">
            <v>226.41572063997876</v>
          </cell>
          <cell r="O95">
            <v>197.03910243643364</v>
          </cell>
          <cell r="P95">
            <v>191.03100312022838</v>
          </cell>
          <cell r="Q95">
            <v>187.24689636858525</v>
          </cell>
          <cell r="R95">
            <v>180.8736639447653</v>
          </cell>
          <cell r="S95">
            <v>169.82008895970259</v>
          </cell>
          <cell r="T95">
            <v>164.67503153422291</v>
          </cell>
          <cell r="U95">
            <v>164.11073491336387</v>
          </cell>
          <cell r="V95">
            <v>151.79579101108675</v>
          </cell>
          <cell r="W95">
            <v>149.30624709553209</v>
          </cell>
          <cell r="X95">
            <v>142.73385115846776</v>
          </cell>
          <cell r="Y95">
            <v>724.88880037177182</v>
          </cell>
          <cell r="Z95">
            <v>125.87134037044413</v>
          </cell>
          <cell r="AA95">
            <v>130.51848901281284</v>
          </cell>
          <cell r="AB95">
            <v>124.97510456084444</v>
          </cell>
          <cell r="AC95">
            <v>120.06240456748323</v>
          </cell>
          <cell r="AD95">
            <v>119.53130186549824</v>
          </cell>
          <cell r="AE95">
            <v>300.60412932350795</v>
          </cell>
          <cell r="AF95">
            <v>122.05403969992697</v>
          </cell>
          <cell r="AG95">
            <v>63.56635464382925</v>
          </cell>
          <cell r="AH95">
            <v>63.997875589192056</v>
          </cell>
          <cell r="AI95">
            <v>62.238597888866757</v>
          </cell>
          <cell r="AJ95">
            <v>124.60997145322976</v>
          </cell>
          <cell r="AK95">
            <v>135.89590387041093</v>
          </cell>
          <cell r="AL95">
            <v>295.75781716789481</v>
          </cell>
          <cell r="AM95">
            <v>76.478789085839466</v>
          </cell>
          <cell r="AN95">
            <v>72.99342760406293</v>
          </cell>
          <cell r="AO95">
            <v>69.474872203412332</v>
          </cell>
          <cell r="AP95">
            <v>375.09128327690365</v>
          </cell>
          <cell r="AQ95">
            <v>352.61900019916351</v>
          </cell>
          <cell r="AR95">
            <v>390.32729204009826</v>
          </cell>
          <cell r="AS95">
            <v>417.38033592245898</v>
          </cell>
          <cell r="AT95">
            <v>383.72170218415982</v>
          </cell>
          <cell r="AU95">
            <v>393.84584744074886</v>
          </cell>
          <cell r="AV95">
            <v>433.67855008962357</v>
          </cell>
          <cell r="AW95">
            <v>437.13071765252602</v>
          </cell>
          <cell r="AX95">
            <v>397.82911770563629</v>
          </cell>
          <cell r="AZ95">
            <v>436</v>
          </cell>
          <cell r="BA95">
            <v>441</v>
          </cell>
        </row>
        <row r="96">
          <cell r="A96">
            <v>96</v>
          </cell>
          <cell r="B96" t="str">
            <v>Vklady s výpovednou lehotou celkom</v>
          </cell>
          <cell r="C96">
            <v>1617349.4323839871</v>
          </cell>
          <cell r="D96">
            <v>1573902.5426541858</v>
          </cell>
          <cell r="E96">
            <v>1540310.9274380933</v>
          </cell>
          <cell r="F96">
            <v>1516148.3104295293</v>
          </cell>
          <cell r="G96">
            <v>1491119.7636592975</v>
          </cell>
          <cell r="H96">
            <v>1475945.1304521011</v>
          </cell>
          <cell r="I96">
            <v>1457741.2865962954</v>
          </cell>
          <cell r="J96">
            <v>1442297.1187678417</v>
          </cell>
          <cell r="K96">
            <v>1422063.2012215361</v>
          </cell>
          <cell r="L96">
            <v>1408214.1007767376</v>
          </cell>
          <cell r="M96">
            <v>1399636.8585275176</v>
          </cell>
          <cell r="N96">
            <v>1407456.3831905995</v>
          </cell>
          <cell r="O96">
            <v>1387247.8589922325</v>
          </cell>
          <cell r="P96">
            <v>1367131.1159795525</v>
          </cell>
          <cell r="Q96">
            <v>1354431.189006174</v>
          </cell>
          <cell r="R96">
            <v>1331758.6802097855</v>
          </cell>
          <cell r="S96">
            <v>1313228.4405496912</v>
          </cell>
          <cell r="T96">
            <v>1299354.6770231694</v>
          </cell>
          <cell r="U96">
            <v>1278615.3488680874</v>
          </cell>
          <cell r="V96">
            <v>1254308.9026090419</v>
          </cell>
          <cell r="W96">
            <v>1235401.8787758083</v>
          </cell>
          <cell r="X96">
            <v>1214425.7783973976</v>
          </cell>
          <cell r="Y96">
            <v>1193705.038836885</v>
          </cell>
          <cell r="Z96">
            <v>1185692.956250415</v>
          </cell>
          <cell r="AA96">
            <v>1162391.7878244705</v>
          </cell>
          <cell r="AB96">
            <v>1145491.2036114982</v>
          </cell>
          <cell r="AC96">
            <v>1132100.0132775675</v>
          </cell>
          <cell r="AD96">
            <v>1122046.6706499369</v>
          </cell>
          <cell r="AE96">
            <v>1113020.6798114586</v>
          </cell>
          <cell r="AF96">
            <v>1111457.810529111</v>
          </cell>
          <cell r="AG96">
            <v>1103988.8468432582</v>
          </cell>
          <cell r="AH96">
            <v>1095505.8089358029</v>
          </cell>
          <cell r="AI96">
            <v>1092534.554869548</v>
          </cell>
          <cell r="AJ96">
            <v>1087621.9544579433</v>
          </cell>
          <cell r="AK96">
            <v>1084020.845781053</v>
          </cell>
          <cell r="AL96">
            <v>1093934.7075615746</v>
          </cell>
          <cell r="AM96">
            <v>1096107.249551882</v>
          </cell>
          <cell r="AN96">
            <v>1086507.1034986391</v>
          </cell>
          <cell r="AO96">
            <v>1075805.1516962091</v>
          </cell>
          <cell r="AP96">
            <v>1064310.4627232291</v>
          </cell>
          <cell r="AQ96">
            <v>1057353.5816238464</v>
          </cell>
          <cell r="AR96">
            <v>1056128.2944964482</v>
          </cell>
          <cell r="AS96">
            <v>1053314.6119630884</v>
          </cell>
          <cell r="AT96">
            <v>1046267.1114651796</v>
          </cell>
          <cell r="AU96">
            <v>1037519.5844121356</v>
          </cell>
          <cell r="AV96">
            <v>1032526.3891655048</v>
          </cell>
          <cell r="AW96">
            <v>1024273.053176658</v>
          </cell>
          <cell r="AX96">
            <v>1074800.8364867556</v>
          </cell>
          <cell r="AZ96">
            <v>1074882</v>
          </cell>
          <cell r="BA96">
            <v>1075887</v>
          </cell>
        </row>
        <row r="97">
          <cell r="A97">
            <v>97</v>
          </cell>
          <cell r="B97" t="str">
            <v>Vklady s výpovednou lehotou EUR</v>
          </cell>
          <cell r="C97">
            <v>1591981.1790479983</v>
          </cell>
          <cell r="D97">
            <v>1549943.3711744007</v>
          </cell>
          <cell r="E97">
            <v>1516117.4068910575</v>
          </cell>
          <cell r="F97">
            <v>1492695.4457943304</v>
          </cell>
          <cell r="G97">
            <v>1467743.3778131846</v>
          </cell>
          <cell r="H97">
            <v>1452664.0111531566</v>
          </cell>
          <cell r="I97">
            <v>1434047.5004979088</v>
          </cell>
          <cell r="J97">
            <v>1419027.3517891522</v>
          </cell>
          <cell r="K97">
            <v>1400151.7294031733</v>
          </cell>
          <cell r="L97">
            <v>1387229.4695611764</v>
          </cell>
          <cell r="M97">
            <v>1378454.3915554669</v>
          </cell>
          <cell r="N97">
            <v>1384292.7039766314</v>
          </cell>
          <cell r="O97">
            <v>1367097.7228971652</v>
          </cell>
          <cell r="P97">
            <v>1346772.6880435504</v>
          </cell>
          <cell r="Q97">
            <v>1332820.4208988913</v>
          </cell>
          <cell r="R97">
            <v>1313131.2819491469</v>
          </cell>
          <cell r="S97">
            <v>1295196.4416118967</v>
          </cell>
          <cell r="T97">
            <v>1280717.2873929495</v>
          </cell>
          <cell r="U97">
            <v>1260612.5273849829</v>
          </cell>
          <cell r="V97">
            <v>1236755.0288787093</v>
          </cell>
          <cell r="W97">
            <v>1218171.6789484166</v>
          </cell>
          <cell r="X97">
            <v>1198130.983203877</v>
          </cell>
          <cell r="Y97">
            <v>1178772.2897165238</v>
          </cell>
          <cell r="Z97">
            <v>1171647.0822545309</v>
          </cell>
          <cell r="AA97">
            <v>1148094.4698931156</v>
          </cell>
          <cell r="AB97">
            <v>1132112.759742415</v>
          </cell>
          <cell r="AC97">
            <v>1119529.8413330677</v>
          </cell>
          <cell r="AD97">
            <v>1105413.7953926839</v>
          </cell>
          <cell r="AE97">
            <v>1100840.2708623779</v>
          </cell>
          <cell r="AF97">
            <v>1099562.2385978887</v>
          </cell>
          <cell r="AG97">
            <v>1092526.2231959105</v>
          </cell>
          <cell r="AH97">
            <v>1084468.9636858527</v>
          </cell>
          <cell r="AI97">
            <v>1081720.5735909182</v>
          </cell>
          <cell r="AJ97">
            <v>1077238.232755759</v>
          </cell>
          <cell r="AK97">
            <v>1074082.0221735379</v>
          </cell>
          <cell r="AL97">
            <v>1084076.677952599</v>
          </cell>
          <cell r="AM97">
            <v>1086458.9059284339</v>
          </cell>
          <cell r="AN97">
            <v>1077197.4374294628</v>
          </cell>
          <cell r="AO97">
            <v>1067274.878842196</v>
          </cell>
          <cell r="AP97">
            <v>1055832.6694549557</v>
          </cell>
          <cell r="AQ97">
            <v>1049493.1288587931</v>
          </cell>
          <cell r="AR97">
            <v>1048380.7010555665</v>
          </cell>
          <cell r="AS97">
            <v>1045487.1207594768</v>
          </cell>
          <cell r="AT97">
            <v>1038123.8797052379</v>
          </cell>
          <cell r="AU97">
            <v>1029248.2573192591</v>
          </cell>
          <cell r="AV97">
            <v>1023831.7068313084</v>
          </cell>
          <cell r="AW97">
            <v>1015705.2711943171</v>
          </cell>
          <cell r="AX97">
            <v>1066990.9048662286</v>
          </cell>
          <cell r="AZ97">
            <v>1066521</v>
          </cell>
          <cell r="BA97">
            <v>1067580</v>
          </cell>
        </row>
        <row r="98">
          <cell r="A98">
            <v>98</v>
          </cell>
          <cell r="B98" t="str">
            <v>Vklady s výpovednou lehotou CM</v>
          </cell>
          <cell r="C98">
            <v>25368.253335988848</v>
          </cell>
          <cell r="D98">
            <v>23959.171479784902</v>
          </cell>
          <cell r="E98">
            <v>24193.520547035783</v>
          </cell>
          <cell r="F98">
            <v>23452.864635198832</v>
          </cell>
          <cell r="G98">
            <v>23376.385846112989</v>
          </cell>
          <cell r="H98">
            <v>23281.119298944432</v>
          </cell>
          <cell r="I98">
            <v>23693.786098386776</v>
          </cell>
          <cell r="J98">
            <v>23269.766978689502</v>
          </cell>
          <cell r="K98">
            <v>21911.471818362876</v>
          </cell>
          <cell r="L98">
            <v>20984.631215561309</v>
          </cell>
          <cell r="M98">
            <v>21182.466972050719</v>
          </cell>
          <cell r="N98">
            <v>23163.679213968</v>
          </cell>
          <cell r="O98">
            <v>20150.136095067384</v>
          </cell>
          <cell r="P98">
            <v>20358.427936002125</v>
          </cell>
          <cell r="Q98">
            <v>21610.768107282744</v>
          </cell>
          <cell r="R98">
            <v>18627.398260638649</v>
          </cell>
          <cell r="S98">
            <v>18031.998937794597</v>
          </cell>
          <cell r="T98">
            <v>18637.389630219743</v>
          </cell>
          <cell r="U98">
            <v>18002.821483104293</v>
          </cell>
          <cell r="V98">
            <v>17553.873730332602</v>
          </cell>
          <cell r="W98">
            <v>17230.199827391622</v>
          </cell>
          <cell r="X98">
            <v>16294.795193520546</v>
          </cell>
          <cell r="Y98">
            <v>14932.74912036115</v>
          </cell>
          <cell r="Z98">
            <v>14045.873995883954</v>
          </cell>
          <cell r="AA98">
            <v>14297.317931354975</v>
          </cell>
          <cell r="AB98">
            <v>13378.443869083183</v>
          </cell>
          <cell r="AC98">
            <v>12570.171944499767</v>
          </cell>
          <cell r="AD98">
            <v>16632.875257252872</v>
          </cell>
          <cell r="AE98">
            <v>12180.408949080527</v>
          </cell>
          <cell r="AF98">
            <v>11895.571931222199</v>
          </cell>
          <cell r="AG98">
            <v>11462.623647347806</v>
          </cell>
          <cell r="AH98">
            <v>11036.845249950209</v>
          </cell>
          <cell r="AI98">
            <v>10813.981278629755</v>
          </cell>
          <cell r="AJ98">
            <v>10383.721702184159</v>
          </cell>
          <cell r="AK98">
            <v>9938.8236075151035</v>
          </cell>
          <cell r="AL98">
            <v>9858.0296089756357</v>
          </cell>
          <cell r="AM98">
            <v>9648.3436234481833</v>
          </cell>
          <cell r="AN98">
            <v>9309.6660691761263</v>
          </cell>
          <cell r="AO98">
            <v>8530.2728540131448</v>
          </cell>
          <cell r="AP98">
            <v>8477.7932682732517</v>
          </cell>
          <cell r="AQ98">
            <v>7860.4527650534419</v>
          </cell>
          <cell r="AR98">
            <v>7747.5934408816302</v>
          </cell>
          <cell r="AS98">
            <v>7827.4912036114983</v>
          </cell>
          <cell r="AT98">
            <v>8143.2317599415783</v>
          </cell>
          <cell r="AU98">
            <v>8271.3270928765851</v>
          </cell>
          <cell r="AV98">
            <v>8694.6823341963755</v>
          </cell>
          <cell r="AW98">
            <v>8567.7819823408354</v>
          </cell>
          <cell r="AX98">
            <v>7809.9316205271189</v>
          </cell>
          <cell r="AZ98">
            <v>8361</v>
          </cell>
          <cell r="BA98">
            <v>8307</v>
          </cell>
        </row>
        <row r="99">
          <cell r="A99">
            <v>99</v>
          </cell>
          <cell r="B99" t="str">
            <v>s výpovednou lehotou do 3 mesiacov</v>
          </cell>
          <cell r="C99">
            <v>558015.03684524994</v>
          </cell>
          <cell r="D99">
            <v>551882.0288123216</v>
          </cell>
          <cell r="E99">
            <v>545442.50813251012</v>
          </cell>
          <cell r="F99">
            <v>535870.57691030996</v>
          </cell>
          <cell r="G99">
            <v>525183.36320786027</v>
          </cell>
          <cell r="H99">
            <v>520285.33492664143</v>
          </cell>
          <cell r="I99">
            <v>509297.71625838144</v>
          </cell>
          <cell r="J99">
            <v>505384.71751975035</v>
          </cell>
          <cell r="K99">
            <v>493281.41804421425</v>
          </cell>
          <cell r="L99">
            <v>486114.0211113324</v>
          </cell>
          <cell r="M99">
            <v>479825.30040496582</v>
          </cell>
          <cell r="N99">
            <v>485137.05769103096</v>
          </cell>
          <cell r="O99">
            <v>473417.24756024696</v>
          </cell>
          <cell r="P99">
            <v>466008.9291641771</v>
          </cell>
          <cell r="Q99">
            <v>462243.80933412997</v>
          </cell>
          <cell r="R99">
            <v>449280.35583881033</v>
          </cell>
          <cell r="S99">
            <v>438359.22459005506</v>
          </cell>
          <cell r="T99">
            <v>432025.26057226316</v>
          </cell>
          <cell r="U99">
            <v>423239.79286994622</v>
          </cell>
          <cell r="V99">
            <v>414351.98831574054</v>
          </cell>
          <cell r="W99">
            <v>405898.06147513771</v>
          </cell>
          <cell r="X99">
            <v>394627.66381198965</v>
          </cell>
          <cell r="Y99">
            <v>383728.40735577239</v>
          </cell>
          <cell r="Z99">
            <v>378172.40921463189</v>
          </cell>
          <cell r="AA99">
            <v>366874.52698665601</v>
          </cell>
          <cell r="AB99">
            <v>357335.55732589785</v>
          </cell>
          <cell r="AC99">
            <v>350471.78516895702</v>
          </cell>
          <cell r="AD99">
            <v>337586.2709951537</v>
          </cell>
          <cell r="AE99">
            <v>329599.34939919005</v>
          </cell>
          <cell r="AF99">
            <v>327081.35829516029</v>
          </cell>
          <cell r="AG99">
            <v>322683.86111664341</v>
          </cell>
          <cell r="AH99">
            <v>319561.93985261896</v>
          </cell>
          <cell r="AI99">
            <v>317973.01334395539</v>
          </cell>
          <cell r="AJ99">
            <v>315408.91588660958</v>
          </cell>
          <cell r="AK99">
            <v>312538.80369116378</v>
          </cell>
          <cell r="AL99">
            <v>315259.94157870277</v>
          </cell>
          <cell r="AM99">
            <v>313660.92411870143</v>
          </cell>
          <cell r="AN99">
            <v>310170.25160990504</v>
          </cell>
          <cell r="AO99">
            <v>305852.58580628026</v>
          </cell>
          <cell r="AP99">
            <v>299880.96660691762</v>
          </cell>
          <cell r="AQ99">
            <v>295009.95817566221</v>
          </cell>
          <cell r="AR99">
            <v>292682.86529907718</v>
          </cell>
          <cell r="AS99">
            <v>294163.31408086035</v>
          </cell>
          <cell r="AT99">
            <v>291276.90367124742</v>
          </cell>
          <cell r="AU99">
            <v>287701.68625107879</v>
          </cell>
          <cell r="AV99">
            <v>286201.25473013346</v>
          </cell>
          <cell r="AW99">
            <v>284601.24145256588</v>
          </cell>
          <cell r="AX99">
            <v>298262.96222532028</v>
          </cell>
          <cell r="AZ99">
            <v>296044</v>
          </cell>
          <cell r="BA99">
            <v>293940</v>
          </cell>
        </row>
        <row r="100">
          <cell r="A100">
            <v>100</v>
          </cell>
          <cell r="B100" t="str">
            <v>s výpovednou lehotou do 3 mesiacov EUR</v>
          </cell>
          <cell r="C100">
            <v>548041.42601075477</v>
          </cell>
          <cell r="D100">
            <v>542490.60612095858</v>
          </cell>
          <cell r="E100">
            <v>535929.06459536613</v>
          </cell>
          <cell r="F100">
            <v>527164.40948018315</v>
          </cell>
          <cell r="G100">
            <v>516649.27305317664</v>
          </cell>
          <cell r="H100">
            <v>511961.49505410605</v>
          </cell>
          <cell r="I100">
            <v>500611.73073093005</v>
          </cell>
          <cell r="J100">
            <v>496646.31879439682</v>
          </cell>
          <cell r="K100">
            <v>485846.04660426208</v>
          </cell>
          <cell r="L100">
            <v>479364.27006572392</v>
          </cell>
          <cell r="M100">
            <v>472638.48502954259</v>
          </cell>
          <cell r="N100">
            <v>475888.50162650202</v>
          </cell>
          <cell r="O100">
            <v>466551.51696209254</v>
          </cell>
          <cell r="P100">
            <v>458889.19869879837</v>
          </cell>
          <cell r="Q100">
            <v>453645.3893646684</v>
          </cell>
          <cell r="R100">
            <v>443076.27962557256</v>
          </cell>
          <cell r="S100">
            <v>432373.03326030669</v>
          </cell>
          <cell r="T100">
            <v>425774.81245435833</v>
          </cell>
          <cell r="U100">
            <v>417255.22804222268</v>
          </cell>
          <cell r="V100">
            <v>408504.87950607447</v>
          </cell>
          <cell r="W100">
            <v>400141.40609440347</v>
          </cell>
          <cell r="X100">
            <v>389166.93221801764</v>
          </cell>
          <cell r="Y100">
            <v>378757.21967735508</v>
          </cell>
          <cell r="Z100">
            <v>373658.79970789352</v>
          </cell>
          <cell r="AA100">
            <v>362304.12268472416</v>
          </cell>
          <cell r="AB100">
            <v>353101.00909513375</v>
          </cell>
          <cell r="AC100">
            <v>346470.35783044546</v>
          </cell>
          <cell r="AD100">
            <v>329292.67078271258</v>
          </cell>
          <cell r="AE100">
            <v>325906.02801566751</v>
          </cell>
          <cell r="AF100">
            <v>323513.7754763327</v>
          </cell>
          <cell r="AG100">
            <v>319251.57671114651</v>
          </cell>
          <cell r="AH100">
            <v>316129.85461063532</v>
          </cell>
          <cell r="AI100">
            <v>314757.85036181367</v>
          </cell>
          <cell r="AJ100">
            <v>312310.16397795925</v>
          </cell>
          <cell r="AK100">
            <v>309547.13536480116</v>
          </cell>
          <cell r="AL100">
            <v>312300.43815972912</v>
          </cell>
          <cell r="AM100">
            <v>310777.70032530039</v>
          </cell>
          <cell r="AN100">
            <v>307246.3320719644</v>
          </cell>
          <cell r="AO100">
            <v>303281.98234083515</v>
          </cell>
          <cell r="AP100">
            <v>297281.45123813319</v>
          </cell>
          <cell r="AQ100">
            <v>292601.10867689038</v>
          </cell>
          <cell r="AR100">
            <v>290288.72070636658</v>
          </cell>
          <cell r="AS100">
            <v>291663.944765319</v>
          </cell>
          <cell r="AT100">
            <v>288605.32430458738</v>
          </cell>
          <cell r="AU100">
            <v>284913.99455619731</v>
          </cell>
          <cell r="AV100">
            <v>283354.34508398059</v>
          </cell>
          <cell r="AW100">
            <v>281813.74892119761</v>
          </cell>
          <cell r="AX100">
            <v>295677.05636327423</v>
          </cell>
          <cell r="AZ100">
            <v>293271</v>
          </cell>
          <cell r="BA100">
            <v>291167</v>
          </cell>
        </row>
        <row r="101">
          <cell r="A101">
            <v>101</v>
          </cell>
          <cell r="B101" t="str">
            <v>s  výpovednou lehotou do 3 mesiacov CM</v>
          </cell>
          <cell r="C101">
            <v>9973.6108344951208</v>
          </cell>
          <cell r="D101">
            <v>9391.4226913629427</v>
          </cell>
          <cell r="E101">
            <v>9513.443537143994</v>
          </cell>
          <cell r="F101">
            <v>8706.1674301268013</v>
          </cell>
          <cell r="G101">
            <v>8534.0901546836612</v>
          </cell>
          <cell r="H101">
            <v>8323.8398725353509</v>
          </cell>
          <cell r="I101">
            <v>8685.9855274513702</v>
          </cell>
          <cell r="J101">
            <v>8738.3987253535142</v>
          </cell>
          <cell r="K101">
            <v>7435.3714399522005</v>
          </cell>
          <cell r="L101">
            <v>6749.7510456084447</v>
          </cell>
          <cell r="M101">
            <v>7186.8153754232226</v>
          </cell>
          <cell r="N101">
            <v>9248.5560645289788</v>
          </cell>
          <cell r="O101">
            <v>6865.7305981544177</v>
          </cell>
          <cell r="P101">
            <v>7119.7304653787423</v>
          </cell>
          <cell r="Q101">
            <v>8598.4199694615945</v>
          </cell>
          <cell r="R101">
            <v>6204.0762132377349</v>
          </cell>
          <cell r="S101">
            <v>5986.1913297483898</v>
          </cell>
          <cell r="T101">
            <v>6250.4481179047998</v>
          </cell>
          <cell r="U101">
            <v>5984.5648277235605</v>
          </cell>
          <cell r="V101">
            <v>5847.1088096660687</v>
          </cell>
          <cell r="W101">
            <v>5756.6553807342489</v>
          </cell>
          <cell r="X101">
            <v>5460.7315939719838</v>
          </cell>
          <cell r="Y101">
            <v>4971.1876784173137</v>
          </cell>
          <cell r="Z101">
            <v>4513.6095067383658</v>
          </cell>
          <cell r="AA101">
            <v>4570.404301931886</v>
          </cell>
          <cell r="AB101">
            <v>4234.5482307641241</v>
          </cell>
          <cell r="AC101">
            <v>4001.4273385115844</v>
          </cell>
          <cell r="AD101">
            <v>8293.6002124410807</v>
          </cell>
          <cell r="AE101">
            <v>3693.3213835225383</v>
          </cell>
          <cell r="AF101">
            <v>3567.5828188275905</v>
          </cell>
          <cell r="AG101">
            <v>3432.2844054969128</v>
          </cell>
          <cell r="AH101">
            <v>3432.0852419836683</v>
          </cell>
          <cell r="AI101">
            <v>3215.1629821416714</v>
          </cell>
          <cell r="AJ101">
            <v>3098.7519086503353</v>
          </cell>
          <cell r="AK101">
            <v>2991.6683263626101</v>
          </cell>
          <cell r="AL101">
            <v>2959.5034189736439</v>
          </cell>
          <cell r="AM101">
            <v>2883.2237934010486</v>
          </cell>
          <cell r="AN101">
            <v>2923.9195379406492</v>
          </cell>
          <cell r="AO101">
            <v>2570.6034654451305</v>
          </cell>
          <cell r="AP101">
            <v>2599.5153687844386</v>
          </cell>
          <cell r="AQ101">
            <v>2408.849498771825</v>
          </cell>
          <cell r="AR101">
            <v>2394.1445927106151</v>
          </cell>
          <cell r="AS101">
            <v>2499.3693155413926</v>
          </cell>
          <cell r="AT101">
            <v>2671.579366660028</v>
          </cell>
          <cell r="AU101">
            <v>2787.6916948814974</v>
          </cell>
          <cell r="AV101">
            <v>2846.9096461528247</v>
          </cell>
          <cell r="AW101">
            <v>2787.4925313682534</v>
          </cell>
          <cell r="AX101">
            <v>2585.9058620460733</v>
          </cell>
          <cell r="AZ101">
            <v>2773</v>
          </cell>
          <cell r="BA101">
            <v>2773</v>
          </cell>
        </row>
        <row r="102">
          <cell r="A102">
            <v>102</v>
          </cell>
          <cell r="B102" t="str">
            <v>s výpovednou lehotou nad 3 mesiace</v>
          </cell>
          <cell r="C102">
            <v>1059334.3955387373</v>
          </cell>
          <cell r="D102">
            <v>1022020.5138418641</v>
          </cell>
          <cell r="E102">
            <v>994868.41930558323</v>
          </cell>
          <cell r="F102">
            <v>980277.73351921921</v>
          </cell>
          <cell r="G102">
            <v>965936.40045143722</v>
          </cell>
          <cell r="H102">
            <v>955659.79552545969</v>
          </cell>
          <cell r="I102">
            <v>948443.57033791405</v>
          </cell>
          <cell r="J102">
            <v>936912.40124809137</v>
          </cell>
          <cell r="K102">
            <v>928781.78317732189</v>
          </cell>
          <cell r="L102">
            <v>922100.07966540521</v>
          </cell>
          <cell r="M102">
            <v>919811.55812255188</v>
          </cell>
          <cell r="N102">
            <v>922319.32549956848</v>
          </cell>
          <cell r="O102">
            <v>913830.61143198563</v>
          </cell>
          <cell r="P102">
            <v>901122.18681537535</v>
          </cell>
          <cell r="Q102">
            <v>892187.37967204407</v>
          </cell>
          <cell r="R102">
            <v>882478.32437097526</v>
          </cell>
          <cell r="S102">
            <v>874869.21595963615</v>
          </cell>
          <cell r="T102">
            <v>867329.4164509062</v>
          </cell>
          <cell r="U102">
            <v>855375.55599814106</v>
          </cell>
          <cell r="V102">
            <v>839956.91429330141</v>
          </cell>
          <cell r="W102">
            <v>829503.81730067043</v>
          </cell>
          <cell r="X102">
            <v>819798.11458540789</v>
          </cell>
          <cell r="Y102">
            <v>809976.63148111268</v>
          </cell>
          <cell r="Z102">
            <v>807520.54703578306</v>
          </cell>
          <cell r="AA102">
            <v>795517.26083781454</v>
          </cell>
          <cell r="AB102">
            <v>788155.64628560049</v>
          </cell>
          <cell r="AC102">
            <v>781628.22810861049</v>
          </cell>
          <cell r="AD102">
            <v>784460.39965478319</v>
          </cell>
          <cell r="AE102">
            <v>783421.33041226841</v>
          </cell>
          <cell r="AF102">
            <v>784376.45223395072</v>
          </cell>
          <cell r="AG102">
            <v>781304.98572661483</v>
          </cell>
          <cell r="AH102">
            <v>775943.86908318393</v>
          </cell>
          <cell r="AI102">
            <v>774561.54152559245</v>
          </cell>
          <cell r="AJ102">
            <v>772213.03857133375</v>
          </cell>
          <cell r="AK102">
            <v>771482.04208988906</v>
          </cell>
          <cell r="AL102">
            <v>778674.76598287188</v>
          </cell>
          <cell r="AM102">
            <v>782446.32543318067</v>
          </cell>
          <cell r="AN102">
            <v>776336.85188873392</v>
          </cell>
          <cell r="AO102">
            <v>769952.56588992896</v>
          </cell>
          <cell r="AP102">
            <v>764429.49611631141</v>
          </cell>
          <cell r="AQ102">
            <v>762343.62344818423</v>
          </cell>
          <cell r="AR102">
            <v>763445.42919737101</v>
          </cell>
          <cell r="AS102">
            <v>759151.29788222793</v>
          </cell>
          <cell r="AT102">
            <v>754990.20779393218</v>
          </cell>
          <cell r="AU102">
            <v>749817.89816105692</v>
          </cell>
          <cell r="AV102">
            <v>746325.13443537138</v>
          </cell>
          <cell r="AW102">
            <v>739671.81172409211</v>
          </cell>
          <cell r="AX102">
            <v>776537.87426143524</v>
          </cell>
          <cell r="AZ102">
            <v>778838</v>
          </cell>
          <cell r="BA102">
            <v>781947</v>
          </cell>
        </row>
        <row r="103">
          <cell r="A103">
            <v>103</v>
          </cell>
          <cell r="B103" t="str">
            <v>s výpovednou lehotou nad 3 mesiace EUR</v>
          </cell>
          <cell r="C103">
            <v>1043939.7530372435</v>
          </cell>
          <cell r="D103">
            <v>1007452.7650534422</v>
          </cell>
          <cell r="E103">
            <v>980188.34229569137</v>
          </cell>
          <cell r="F103">
            <v>965531.03631414718</v>
          </cell>
          <cell r="G103">
            <v>951094.10476000793</v>
          </cell>
          <cell r="H103">
            <v>940702.51609905064</v>
          </cell>
          <cell r="I103">
            <v>933435.76976697869</v>
          </cell>
          <cell r="J103">
            <v>922381.03299475531</v>
          </cell>
          <cell r="K103">
            <v>914305.68279891124</v>
          </cell>
          <cell r="L103">
            <v>907865.19949545234</v>
          </cell>
          <cell r="M103">
            <v>905815.90652592445</v>
          </cell>
          <cell r="N103">
            <v>908404.20235012937</v>
          </cell>
          <cell r="O103">
            <v>900546.20593507262</v>
          </cell>
          <cell r="P103">
            <v>887883.48934475204</v>
          </cell>
          <cell r="Q103">
            <v>879175.03153422289</v>
          </cell>
          <cell r="R103">
            <v>870055.00232357427</v>
          </cell>
          <cell r="S103">
            <v>862823.40835158993</v>
          </cell>
          <cell r="T103">
            <v>854942.47493859124</v>
          </cell>
          <cell r="U103">
            <v>843357.29934276035</v>
          </cell>
          <cell r="V103">
            <v>828250.14937263494</v>
          </cell>
          <cell r="W103">
            <v>818030.27285401314</v>
          </cell>
          <cell r="X103">
            <v>808964.05098585936</v>
          </cell>
          <cell r="Y103">
            <v>800015.07003916882</v>
          </cell>
          <cell r="Z103">
            <v>797988.28254663746</v>
          </cell>
          <cell r="AA103">
            <v>785790.34720839141</v>
          </cell>
          <cell r="AB103">
            <v>779011.75064728141</v>
          </cell>
          <cell r="AC103">
            <v>773059.48350262234</v>
          </cell>
          <cell r="AD103">
            <v>776121.12460997142</v>
          </cell>
          <cell r="AE103">
            <v>774934.24284671049</v>
          </cell>
          <cell r="AF103">
            <v>776048.46312155609</v>
          </cell>
          <cell r="AG103">
            <v>773274.64648476394</v>
          </cell>
          <cell r="AH103">
            <v>768339.10907521739</v>
          </cell>
          <cell r="AI103">
            <v>766962.72322910442</v>
          </cell>
          <cell r="AJ103">
            <v>764928.06877779984</v>
          </cell>
          <cell r="AK103">
            <v>764534.8868087366</v>
          </cell>
          <cell r="AL103">
            <v>771776.23979286989</v>
          </cell>
          <cell r="AM103">
            <v>775681.20560313342</v>
          </cell>
          <cell r="AN103">
            <v>769951.10535749851</v>
          </cell>
          <cell r="AO103">
            <v>763992.89650136093</v>
          </cell>
          <cell r="AP103">
            <v>758551.2182168226</v>
          </cell>
          <cell r="AQ103">
            <v>756892.02018190268</v>
          </cell>
          <cell r="AR103">
            <v>758091.98034919996</v>
          </cell>
          <cell r="AS103">
            <v>753823.17599415779</v>
          </cell>
          <cell r="AT103">
            <v>749518.5554006506</v>
          </cell>
          <cell r="AU103">
            <v>744334.26276306179</v>
          </cell>
          <cell r="AV103">
            <v>740477.36174732784</v>
          </cell>
          <cell r="AW103">
            <v>733891.52227311954</v>
          </cell>
          <cell r="AX103">
            <v>771313.84850295424</v>
          </cell>
          <cell r="AZ103">
            <v>773250</v>
          </cell>
          <cell r="BA103">
            <v>776413</v>
          </cell>
        </row>
        <row r="104">
          <cell r="A104">
            <v>104</v>
          </cell>
          <cell r="B104" t="str">
            <v>s výpovednou lehotou nad 3 mesiace CM</v>
          </cell>
          <cell r="C104">
            <v>15394.642501493725</v>
          </cell>
          <cell r="D104">
            <v>14567.748788421961</v>
          </cell>
          <cell r="E104">
            <v>14680.077009891787</v>
          </cell>
          <cell r="F104">
            <v>14746.697205072031</v>
          </cell>
          <cell r="G104">
            <v>14842.29569142933</v>
          </cell>
          <cell r="H104">
            <v>14957.279426409081</v>
          </cell>
          <cell r="I104">
            <v>15007.800570935404</v>
          </cell>
          <cell r="J104">
            <v>14531.368253335988</v>
          </cell>
          <cell r="K104">
            <v>14476.100378410674</v>
          </cell>
          <cell r="L104">
            <v>14234.880169952865</v>
          </cell>
          <cell r="M104">
            <v>13995.651596627496</v>
          </cell>
          <cell r="N104">
            <v>13915.123149439023</v>
          </cell>
          <cell r="O104">
            <v>13284.405496912965</v>
          </cell>
          <cell r="P104">
            <v>13238.697470623381</v>
          </cell>
          <cell r="Q104">
            <v>13012.348137821151</v>
          </cell>
          <cell r="R104">
            <v>12423.322047400916</v>
          </cell>
          <cell r="S104">
            <v>12045.807608046205</v>
          </cell>
          <cell r="T104">
            <v>12386.941512314943</v>
          </cell>
          <cell r="U104">
            <v>12018.256655380734</v>
          </cell>
          <cell r="V104">
            <v>11706.764920666534</v>
          </cell>
          <cell r="W104">
            <v>11473.544446657372</v>
          </cell>
          <cell r="X104">
            <v>10834.063599548563</v>
          </cell>
          <cell r="Y104">
            <v>9961.5614419438352</v>
          </cell>
          <cell r="Z104">
            <v>9532.2644891455875</v>
          </cell>
          <cell r="AA104">
            <v>9726.9136294230884</v>
          </cell>
          <cell r="AB104">
            <v>9143.8956383190598</v>
          </cell>
          <cell r="AC104">
            <v>8568.7446059881822</v>
          </cell>
          <cell r="AD104">
            <v>8339.2750448117895</v>
          </cell>
          <cell r="AE104">
            <v>8487.0875655579894</v>
          </cell>
          <cell r="AF104">
            <v>8327.989112394609</v>
          </cell>
          <cell r="AG104">
            <v>8030.3392418508929</v>
          </cell>
          <cell r="AH104">
            <v>7604.7600079665399</v>
          </cell>
          <cell r="AI104">
            <v>7598.8182964880834</v>
          </cell>
          <cell r="AJ104">
            <v>7284.9697935338245</v>
          </cell>
          <cell r="AK104">
            <v>6947.1552811524925</v>
          </cell>
          <cell r="AL104">
            <v>6898.5261900019914</v>
          </cell>
          <cell r="AM104">
            <v>6765.1198300471351</v>
          </cell>
          <cell r="AN104">
            <v>6385.7465312354771</v>
          </cell>
          <cell r="AO104">
            <v>5959.6693885680143</v>
          </cell>
          <cell r="AP104">
            <v>5878.2778994888131</v>
          </cell>
          <cell r="AQ104">
            <v>5451.6032662816169</v>
          </cell>
          <cell r="AR104">
            <v>5353.448848171015</v>
          </cell>
          <cell r="AS104">
            <v>5328.1218880701053</v>
          </cell>
          <cell r="AT104">
            <v>5471.6523932815508</v>
          </cell>
          <cell r="AU104">
            <v>5483.6353979950873</v>
          </cell>
          <cell r="AV104">
            <v>5847.7726880435503</v>
          </cell>
          <cell r="AW104">
            <v>5780.289450972582</v>
          </cell>
          <cell r="AX104">
            <v>5224.0257584810461</v>
          </cell>
          <cell r="AZ104">
            <v>5588</v>
          </cell>
          <cell r="BA104">
            <v>5534</v>
          </cell>
        </row>
        <row r="108">
          <cell r="O108">
            <v>473417.24756024696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2-12"/>
      <sheetName val="celk"/>
      <sheetName val="spotreb"/>
      <sheetName val="nehnut"/>
      <sheetName val="KRD"/>
      <sheetName val="STR"/>
      <sheetName val="DD"/>
      <sheetName val="CM_data"/>
      <sheetName val="Ch_CM"/>
      <sheetName val="DATA_NS_UCEL"/>
      <sheetName val="NFI_ucel"/>
      <sheetName val="Chart"/>
      <sheetName val="Ch_NFS_polrok"/>
      <sheetName val="Ch_NFS_rok"/>
      <sheetName val="Sheet2"/>
      <sheetName val="Ch_ucel (2)"/>
      <sheetName val="Ch_ucel"/>
      <sheetName val="Ch_ucel3"/>
      <sheetName val="Ch_contribEng"/>
      <sheetName val="Ch_contrib"/>
      <sheetName val="Ch_HH2eng"/>
      <sheetName val="Ch_HH2"/>
      <sheetName val="Ch_HH1"/>
      <sheetName val="CH_HH"/>
      <sheetName val="Ch_dynDom"/>
      <sheetName val="Ch_dynNS"/>
      <sheetName val="Ch_kumPFI"/>
      <sheetName val="Ch_kumns"/>
      <sheetName val="Ch_kumdom"/>
      <sheetName val="Ch_kumneh"/>
      <sheetName val="Sheet"/>
      <sheetName val="Chart2"/>
      <sheetName val="Chart3"/>
      <sheetName val="Chart1"/>
      <sheetName val="Tabulka"/>
      <sheetName val="DATA_2"/>
      <sheetName val="Vrátane CP (2)"/>
      <sheetName val="vystup"/>
      <sheetName val="PRILOH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>
        <row r="2">
          <cell r="B2" t="str">
            <v>Po zmene metodiky výpočtu dynamiky rastu</v>
          </cell>
          <cell r="C2">
            <v>38383</v>
          </cell>
          <cell r="D2">
            <v>38411</v>
          </cell>
          <cell r="E2">
            <v>38442</v>
          </cell>
          <cell r="F2">
            <v>38472</v>
          </cell>
          <cell r="G2">
            <v>38503</v>
          </cell>
          <cell r="H2">
            <v>38533</v>
          </cell>
          <cell r="I2">
            <v>38564</v>
          </cell>
          <cell r="J2">
            <v>38595</v>
          </cell>
          <cell r="K2">
            <v>38625</v>
          </cell>
          <cell r="L2">
            <v>38656</v>
          </cell>
          <cell r="M2">
            <v>38686</v>
          </cell>
          <cell r="N2">
            <v>38717</v>
          </cell>
          <cell r="O2">
            <v>38748</v>
          </cell>
          <cell r="P2">
            <v>38776</v>
          </cell>
          <cell r="Q2">
            <v>38807</v>
          </cell>
          <cell r="R2">
            <v>38837</v>
          </cell>
          <cell r="S2">
            <v>38868</v>
          </cell>
          <cell r="T2">
            <v>38898</v>
          </cell>
          <cell r="U2">
            <v>38929</v>
          </cell>
          <cell r="V2">
            <v>38960</v>
          </cell>
          <cell r="W2">
            <v>38990</v>
          </cell>
          <cell r="X2">
            <v>39021</v>
          </cell>
          <cell r="Y2">
            <v>39051</v>
          </cell>
          <cell r="Z2">
            <v>39082</v>
          </cell>
          <cell r="AA2">
            <v>39113</v>
          </cell>
          <cell r="AB2">
            <v>39141</v>
          </cell>
          <cell r="AC2">
            <v>39172</v>
          </cell>
          <cell r="AD2">
            <v>39202</v>
          </cell>
          <cell r="AE2">
            <v>39233</v>
          </cell>
          <cell r="AF2">
            <v>39263</v>
          </cell>
          <cell r="AG2">
            <v>39294</v>
          </cell>
          <cell r="AH2">
            <v>39325</v>
          </cell>
          <cell r="AI2">
            <v>39355</v>
          </cell>
          <cell r="AJ2">
            <v>39386</v>
          </cell>
          <cell r="AK2">
            <v>39416</v>
          </cell>
          <cell r="AL2">
            <v>39447</v>
          </cell>
          <cell r="AM2">
            <v>39478</v>
          </cell>
          <cell r="AN2">
            <v>39507</v>
          </cell>
          <cell r="AO2">
            <v>39538</v>
          </cell>
          <cell r="AP2">
            <v>39568</v>
          </cell>
          <cell r="AQ2">
            <v>39599</v>
          </cell>
          <cell r="AR2">
            <v>39629</v>
          </cell>
          <cell r="AS2">
            <v>39660</v>
          </cell>
          <cell r="AT2">
            <v>39691</v>
          </cell>
          <cell r="AU2">
            <v>39721</v>
          </cell>
          <cell r="AV2">
            <v>39752</v>
          </cell>
          <cell r="AW2">
            <v>39782</v>
          </cell>
          <cell r="AX2">
            <v>39813</v>
          </cell>
          <cell r="AY2">
            <v>39844</v>
          </cell>
        </row>
        <row r="3">
          <cell r="B3" t="str">
            <v>POHĽADÁVKY PEŇAŽNÝCH FINANČNÝCH INŠTITÚCIÍ VOČI SÚKROMNÉMU SEKTORU*/</v>
          </cell>
        </row>
        <row r="4">
          <cell r="C4">
            <v>2005</v>
          </cell>
          <cell r="O4">
            <v>2006</v>
          </cell>
          <cell r="AA4">
            <v>2007</v>
          </cell>
          <cell r="AM4">
            <v>2008</v>
          </cell>
          <cell r="AY4">
            <v>2009</v>
          </cell>
        </row>
        <row r="5">
          <cell r="C5">
            <v>1</v>
          </cell>
          <cell r="D5">
            <v>2</v>
          </cell>
          <cell r="E5">
            <v>3</v>
          </cell>
          <cell r="F5">
            <v>4</v>
          </cell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  <cell r="L5">
            <v>10</v>
          </cell>
          <cell r="M5">
            <v>11</v>
          </cell>
          <cell r="N5">
            <v>12</v>
          </cell>
          <cell r="O5">
            <v>1</v>
          </cell>
          <cell r="P5">
            <v>2</v>
          </cell>
          <cell r="Q5">
            <v>3</v>
          </cell>
          <cell r="R5">
            <v>4</v>
          </cell>
          <cell r="S5">
            <v>5</v>
          </cell>
          <cell r="T5">
            <v>6</v>
          </cell>
          <cell r="U5">
            <v>7</v>
          </cell>
          <cell r="V5">
            <v>8</v>
          </cell>
          <cell r="W5">
            <v>9</v>
          </cell>
          <cell r="X5">
            <v>10</v>
          </cell>
          <cell r="Y5">
            <v>11</v>
          </cell>
          <cell r="Z5">
            <v>12</v>
          </cell>
          <cell r="AA5">
            <v>1</v>
          </cell>
          <cell r="AB5">
            <v>2</v>
          </cell>
          <cell r="AC5">
            <v>3</v>
          </cell>
          <cell r="AD5">
            <v>4</v>
          </cell>
          <cell r="AE5">
            <v>5</v>
          </cell>
          <cell r="AF5">
            <v>6</v>
          </cell>
          <cell r="AG5">
            <v>7</v>
          </cell>
          <cell r="AH5">
            <v>8</v>
          </cell>
          <cell r="AI5">
            <v>9</v>
          </cell>
          <cell r="AJ5">
            <v>10</v>
          </cell>
          <cell r="AK5">
            <v>11</v>
          </cell>
          <cell r="AL5">
            <v>12</v>
          </cell>
          <cell r="AM5">
            <v>1</v>
          </cell>
          <cell r="AN5">
            <v>2</v>
          </cell>
          <cell r="AO5">
            <v>3</v>
          </cell>
          <cell r="AP5">
            <v>4</v>
          </cell>
          <cell r="AQ5">
            <v>5</v>
          </cell>
          <cell r="AR5">
            <v>6</v>
          </cell>
          <cell r="AS5">
            <v>7</v>
          </cell>
          <cell r="AT5">
            <v>8</v>
          </cell>
          <cell r="AU5">
            <v>9</v>
          </cell>
          <cell r="AV5">
            <v>10</v>
          </cell>
          <cell r="AW5">
            <v>11</v>
          </cell>
          <cell r="AX5">
            <v>12</v>
          </cell>
          <cell r="AY5">
            <v>1</v>
          </cell>
        </row>
        <row r="6">
          <cell r="B6" t="str">
            <v>Stav v mil. EUR</v>
          </cell>
        </row>
        <row r="7">
          <cell r="B7" t="str">
            <v>Pohľadávky PFI voči súkromnému sektoru</v>
          </cell>
          <cell r="C7">
            <v>13275.695777740002</v>
          </cell>
          <cell r="D7">
            <v>13273.891754620001</v>
          </cell>
          <cell r="E7">
            <v>13695.050687100005</v>
          </cell>
          <cell r="F7">
            <v>14013.564197029998</v>
          </cell>
          <cell r="G7">
            <v>14288.023069790002</v>
          </cell>
          <cell r="H7">
            <v>14664.179711860002</v>
          </cell>
          <cell r="I7">
            <v>15031.407588159998</v>
          </cell>
          <cell r="J7">
            <v>15286.459735759998</v>
          </cell>
          <cell r="K7">
            <v>15651.79071236</v>
          </cell>
          <cell r="L7">
            <v>16016.019252459999</v>
          </cell>
          <cell r="M7">
            <v>16296.90629357</v>
          </cell>
          <cell r="N7">
            <v>16866.894310540003</v>
          </cell>
          <cell r="O7">
            <v>17082.377282090001</v>
          </cell>
          <cell r="P7">
            <v>17283.219610999997</v>
          </cell>
          <cell r="Q7">
            <v>17655.763626080003</v>
          </cell>
          <cell r="R7">
            <v>17915.585175599997</v>
          </cell>
          <cell r="S7">
            <v>18467.132941650005</v>
          </cell>
          <cell r="T7">
            <v>18959.360419579993</v>
          </cell>
          <cell r="U7">
            <v>18852.572761079999</v>
          </cell>
          <cell r="V7">
            <v>19157.621157809997</v>
          </cell>
          <cell r="W7">
            <v>19486.364734750001</v>
          </cell>
          <cell r="X7">
            <v>20412.212042760002</v>
          </cell>
          <cell r="Y7">
            <v>20606.224988399998</v>
          </cell>
          <cell r="Z7">
            <v>20893.381730059999</v>
          </cell>
          <cell r="AA7">
            <v>21154.651131920004</v>
          </cell>
          <cell r="AB7">
            <v>21229.425811579997</v>
          </cell>
          <cell r="AC7">
            <v>21474.904069590004</v>
          </cell>
          <cell r="AD7">
            <v>21694.901945159996</v>
          </cell>
          <cell r="AE7">
            <v>22277.650534429999</v>
          </cell>
          <cell r="AF7">
            <v>22903.531832979999</v>
          </cell>
          <cell r="AG7">
            <v>23407.797716249999</v>
          </cell>
          <cell r="AH7">
            <v>23607.650069710002</v>
          </cell>
          <cell r="AI7">
            <v>24166.418176970004</v>
          </cell>
          <cell r="AJ7">
            <v>24839.675164320004</v>
          </cell>
          <cell r="AK7">
            <v>25269.443503980001</v>
          </cell>
          <cell r="AL7">
            <v>25761.176126939998</v>
          </cell>
          <cell r="AM7">
            <v>26459.838412000005</v>
          </cell>
          <cell r="AN7">
            <v>26757.18299803001</v>
          </cell>
          <cell r="AO7">
            <v>27169.026024010007</v>
          </cell>
          <cell r="AP7">
            <v>27576.343025940001</v>
          </cell>
          <cell r="AQ7">
            <v>27648.999634889995</v>
          </cell>
          <cell r="AR7">
            <v>28254.607349130001</v>
          </cell>
          <cell r="AS7">
            <v>28884.746663999998</v>
          </cell>
          <cell r="AT7">
            <v>29275.644891440003</v>
          </cell>
          <cell r="AU7">
            <v>29503.364967129994</v>
          </cell>
          <cell r="AV7">
            <v>29875.986822020001</v>
          </cell>
          <cell r="AW7">
            <v>30182.081026390002</v>
          </cell>
          <cell r="AX7">
            <v>29966.898692179995</v>
          </cell>
          <cell r="AY7">
            <v>29671.059000000001</v>
          </cell>
        </row>
        <row r="8">
          <cell r="B8" t="str">
            <v xml:space="preserve">  Nefinančné spoločnosti</v>
          </cell>
          <cell r="C8">
            <v>7747.08378146</v>
          </cell>
          <cell r="D8">
            <v>7675.2582818800011</v>
          </cell>
          <cell r="E8">
            <v>7937.7964217000008</v>
          </cell>
          <cell r="F8">
            <v>8100.4957511799994</v>
          </cell>
          <cell r="G8">
            <v>8208.3951736099989</v>
          </cell>
          <cell r="H8">
            <v>8361.4094138</v>
          </cell>
          <cell r="I8">
            <v>8478.1747328000001</v>
          </cell>
          <cell r="J8">
            <v>8550.4829715200012</v>
          </cell>
          <cell r="K8">
            <v>8706.9569143000008</v>
          </cell>
          <cell r="L8">
            <v>8802.7048064800001</v>
          </cell>
          <cell r="M8">
            <v>8921.3891655000007</v>
          </cell>
          <cell r="N8">
            <v>9026.9667064899986</v>
          </cell>
          <cell r="O8">
            <v>9215.7928367600016</v>
          </cell>
          <cell r="P8">
            <v>9294.1923587700021</v>
          </cell>
          <cell r="Q8">
            <v>9421.2782646200012</v>
          </cell>
          <cell r="R8">
            <v>9489.1097058999985</v>
          </cell>
          <cell r="S8">
            <v>9758.8032596499979</v>
          </cell>
          <cell r="T8">
            <v>9990.3213171400002</v>
          </cell>
          <cell r="U8">
            <v>9722.0844453300015</v>
          </cell>
          <cell r="V8">
            <v>9873.0903870499988</v>
          </cell>
          <cell r="W8">
            <v>10040.02403239</v>
          </cell>
          <cell r="X8">
            <v>10792.300504549999</v>
          </cell>
          <cell r="Y8">
            <v>10816.918542130001</v>
          </cell>
          <cell r="Z8">
            <v>10899.64007833</v>
          </cell>
          <cell r="AA8">
            <v>11063.84996349</v>
          </cell>
          <cell r="AB8">
            <v>11104.58388104</v>
          </cell>
          <cell r="AC8">
            <v>11148.19780256</v>
          </cell>
          <cell r="AD8">
            <v>11313.41060877</v>
          </cell>
          <cell r="AE8">
            <v>11634.31192326</v>
          </cell>
          <cell r="AF8">
            <v>12002.59300936</v>
          </cell>
          <cell r="AG8">
            <v>12269.147480580001</v>
          </cell>
          <cell r="AH8">
            <v>12308.42335524</v>
          </cell>
          <cell r="AI8">
            <v>12647.997477260002</v>
          </cell>
          <cell r="AJ8">
            <v>13016.958540809999</v>
          </cell>
          <cell r="AK8">
            <v>13164.913961369999</v>
          </cell>
          <cell r="AL8">
            <v>13448.637987120001</v>
          </cell>
          <cell r="AM8">
            <v>14024.74218284</v>
          </cell>
          <cell r="AN8">
            <v>14171.791774550002</v>
          </cell>
          <cell r="AO8">
            <v>14298.111498369999</v>
          </cell>
          <cell r="AP8">
            <v>14512.161123280001</v>
          </cell>
          <cell r="AQ8">
            <v>14501.475569279999</v>
          </cell>
          <cell r="AR8">
            <v>14861.089623579999</v>
          </cell>
          <cell r="AS8">
            <v>15238.12344818</v>
          </cell>
          <cell r="AT8">
            <v>15422.3373166</v>
          </cell>
          <cell r="AU8">
            <v>15446.961163110002</v>
          </cell>
          <cell r="AV8">
            <v>15637.904799829999</v>
          </cell>
          <cell r="AW8">
            <v>15763.503319389998</v>
          </cell>
          <cell r="AX8">
            <v>15455.29957513</v>
          </cell>
          <cell r="AY8">
            <v>15234.119000000001</v>
          </cell>
        </row>
        <row r="9">
          <cell r="B9" t="str">
            <v xml:space="preserve">     do 1 roka</v>
          </cell>
          <cell r="C9">
            <v>3233.1348336900001</v>
          </cell>
          <cell r="D9">
            <v>3143.8792073200007</v>
          </cell>
          <cell r="E9">
            <v>3327.0166965399999</v>
          </cell>
          <cell r="F9">
            <v>3467.3173338699999</v>
          </cell>
          <cell r="G9">
            <v>3584.9448317000001</v>
          </cell>
          <cell r="H9">
            <v>3630.6751311100002</v>
          </cell>
          <cell r="I9">
            <v>3672.07979819</v>
          </cell>
          <cell r="J9">
            <v>3733.5750514499996</v>
          </cell>
          <cell r="K9">
            <v>3767.8181637100001</v>
          </cell>
          <cell r="L9">
            <v>3722.8475071299999</v>
          </cell>
          <cell r="M9">
            <v>3840.9482506800005</v>
          </cell>
          <cell r="N9">
            <v>3907.0275841500006</v>
          </cell>
          <cell r="O9">
            <v>4011.0062404599998</v>
          </cell>
          <cell r="P9">
            <v>4014.6043284899997</v>
          </cell>
          <cell r="Q9">
            <v>3975.5839142199998</v>
          </cell>
          <cell r="R9">
            <v>3973.7875257199994</v>
          </cell>
          <cell r="S9">
            <v>4264.4198698700002</v>
          </cell>
          <cell r="T9">
            <v>4465.9170483899989</v>
          </cell>
          <cell r="U9">
            <v>4224.5135099299996</v>
          </cell>
          <cell r="V9">
            <v>4239.0222067499999</v>
          </cell>
          <cell r="W9">
            <v>4334.4011153200008</v>
          </cell>
          <cell r="X9">
            <v>4565.4920334600001</v>
          </cell>
          <cell r="Y9">
            <v>4541.99883821</v>
          </cell>
          <cell r="Z9">
            <v>4500.8683861199997</v>
          </cell>
          <cell r="AA9">
            <v>4549.22558587</v>
          </cell>
          <cell r="AB9">
            <v>4702.6084113299994</v>
          </cell>
          <cell r="AC9">
            <v>4820.0724623300002</v>
          </cell>
          <cell r="AD9">
            <v>4772.0803956600002</v>
          </cell>
          <cell r="AE9">
            <v>4918.5438823500008</v>
          </cell>
          <cell r="AF9">
            <v>5330.6079466200008</v>
          </cell>
          <cell r="AG9">
            <v>5246.03126866</v>
          </cell>
          <cell r="AH9">
            <v>5168.5473345299997</v>
          </cell>
          <cell r="AI9">
            <v>5409.3444201000002</v>
          </cell>
          <cell r="AJ9">
            <v>5571.1500365100001</v>
          </cell>
          <cell r="AK9">
            <v>5725.5937396199997</v>
          </cell>
          <cell r="AL9">
            <v>5783.4578437100008</v>
          </cell>
          <cell r="AM9">
            <v>6079.5507203100005</v>
          </cell>
          <cell r="AN9">
            <v>6182.1685255299999</v>
          </cell>
          <cell r="AO9">
            <v>6269.5677819900011</v>
          </cell>
          <cell r="AP9">
            <v>6327.5406293399992</v>
          </cell>
          <cell r="AQ9">
            <v>6332.4543251699988</v>
          </cell>
          <cell r="AR9">
            <v>6522.3808338399995</v>
          </cell>
          <cell r="AS9">
            <v>6630.6199628200002</v>
          </cell>
          <cell r="AT9">
            <v>6672.5798313800005</v>
          </cell>
          <cell r="AU9">
            <v>6583.3613821899999</v>
          </cell>
          <cell r="AV9">
            <v>6532.3268273100002</v>
          </cell>
          <cell r="AW9">
            <v>6584.0724955200003</v>
          </cell>
          <cell r="AX9">
            <v>6237.3292836800001</v>
          </cell>
          <cell r="AY9">
            <v>6231.2139999999999</v>
          </cell>
        </row>
        <row r="10">
          <cell r="B10" t="str">
            <v xml:space="preserve">     1 až 5 rokov</v>
          </cell>
          <cell r="C10">
            <v>1925.23086371</v>
          </cell>
          <cell r="D10">
            <v>1926.3381796399999</v>
          </cell>
          <cell r="E10">
            <v>1893.6961428599998</v>
          </cell>
          <cell r="F10">
            <v>1800.3486357300001</v>
          </cell>
          <cell r="G10">
            <v>1797.5428201599998</v>
          </cell>
          <cell r="H10">
            <v>1817.07442077</v>
          </cell>
          <cell r="I10">
            <v>1823.6824005800001</v>
          </cell>
          <cell r="J10">
            <v>1791.7697337900001</v>
          </cell>
          <cell r="K10">
            <v>1789.03511916</v>
          </cell>
          <cell r="L10">
            <v>1802.59636194</v>
          </cell>
          <cell r="M10">
            <v>1768.01795791</v>
          </cell>
          <cell r="N10">
            <v>1731.0459735799998</v>
          </cell>
          <cell r="O10">
            <v>1743.1686583100002</v>
          </cell>
          <cell r="P10">
            <v>1737.81215561</v>
          </cell>
          <cell r="Q10">
            <v>1832.8158733300002</v>
          </cell>
          <cell r="R10">
            <v>1833.22419173</v>
          </cell>
          <cell r="S10">
            <v>1950.4847639899999</v>
          </cell>
          <cell r="T10">
            <v>1885.4649804100004</v>
          </cell>
          <cell r="U10">
            <v>1814.1398791700001</v>
          </cell>
          <cell r="V10">
            <v>1871.4588063400001</v>
          </cell>
          <cell r="W10">
            <v>1868.7564894199998</v>
          </cell>
          <cell r="X10">
            <v>2134.56041293</v>
          </cell>
          <cell r="Y10">
            <v>2170.2319591099995</v>
          </cell>
          <cell r="Z10">
            <v>2135.5697072299999</v>
          </cell>
          <cell r="AA10">
            <v>2168.1646086599999</v>
          </cell>
          <cell r="AB10">
            <v>2194.0478324299997</v>
          </cell>
          <cell r="AC10">
            <v>2144.5596494699998</v>
          </cell>
          <cell r="AD10">
            <v>2286.2816172099992</v>
          </cell>
          <cell r="AE10">
            <v>2309.6625174300002</v>
          </cell>
          <cell r="AF10">
            <v>2255.0107216300003</v>
          </cell>
          <cell r="AG10">
            <v>2417.6536878500001</v>
          </cell>
          <cell r="AH10">
            <v>2428.0776405699999</v>
          </cell>
          <cell r="AI10">
            <v>2418.0523468000001</v>
          </cell>
          <cell r="AJ10">
            <v>2499.9533293499999</v>
          </cell>
          <cell r="AK10">
            <v>2569.0794662399999</v>
          </cell>
          <cell r="AL10">
            <v>2746.0675164300005</v>
          </cell>
          <cell r="AM10">
            <v>2930.00341897</v>
          </cell>
          <cell r="AN10">
            <v>2936.3662616900001</v>
          </cell>
          <cell r="AO10">
            <v>2921.5488614400001</v>
          </cell>
          <cell r="AP10">
            <v>2952.8587598799995</v>
          </cell>
          <cell r="AQ10">
            <v>2935.7186151599999</v>
          </cell>
          <cell r="AR10">
            <v>3002.9954856300001</v>
          </cell>
          <cell r="AS10">
            <v>3188.1692557899996</v>
          </cell>
          <cell r="AT10">
            <v>3288.3667264000001</v>
          </cell>
          <cell r="AU10">
            <v>3341.3282214700002</v>
          </cell>
          <cell r="AV10">
            <v>3394.1125273799994</v>
          </cell>
          <cell r="AW10">
            <v>3448.4197703</v>
          </cell>
          <cell r="AX10">
            <v>3482.6676956899996</v>
          </cell>
          <cell r="AY10">
            <v>3353.2579999999998</v>
          </cell>
        </row>
        <row r="11">
          <cell r="B11" t="str">
            <v xml:space="preserve">     nad 5 rokov</v>
          </cell>
          <cell r="C11">
            <v>2588.7180840400001</v>
          </cell>
          <cell r="D11">
            <v>2605.0408949099997</v>
          </cell>
          <cell r="E11">
            <v>2717.0835822899999</v>
          </cell>
          <cell r="F11">
            <v>2832.8297815800006</v>
          </cell>
          <cell r="G11">
            <v>2825.9075217400004</v>
          </cell>
          <cell r="H11">
            <v>2913.65986191</v>
          </cell>
          <cell r="I11">
            <v>2982.4125340299997</v>
          </cell>
          <cell r="J11">
            <v>3025.1381862799999</v>
          </cell>
          <cell r="K11">
            <v>3150.1036314200005</v>
          </cell>
          <cell r="L11">
            <v>3277.26093739</v>
          </cell>
          <cell r="M11">
            <v>3312.4229569099998</v>
          </cell>
          <cell r="N11">
            <v>3388.8931487800005</v>
          </cell>
          <cell r="O11">
            <v>3461.6179379999994</v>
          </cell>
          <cell r="P11">
            <v>3541.7758746499999</v>
          </cell>
          <cell r="Q11">
            <v>3612.87847706</v>
          </cell>
          <cell r="R11">
            <v>3682.0979884499998</v>
          </cell>
          <cell r="S11">
            <v>3543.89862576</v>
          </cell>
          <cell r="T11">
            <v>3638.9392883199998</v>
          </cell>
          <cell r="U11">
            <v>3683.4310562300002</v>
          </cell>
          <cell r="V11">
            <v>3762.6093739600001</v>
          </cell>
          <cell r="W11">
            <v>3836.8664276700001</v>
          </cell>
          <cell r="X11">
            <v>4092.2480581600003</v>
          </cell>
          <cell r="Y11">
            <v>4104.6877447999996</v>
          </cell>
          <cell r="Z11">
            <v>4263.2019849900007</v>
          </cell>
          <cell r="AA11">
            <v>4346.4597689700004</v>
          </cell>
          <cell r="AB11">
            <v>4207.9276372699997</v>
          </cell>
          <cell r="AC11">
            <v>4183.5656907699995</v>
          </cell>
          <cell r="AD11">
            <v>4255.0485959100006</v>
          </cell>
          <cell r="AE11">
            <v>4406.1055234600008</v>
          </cell>
          <cell r="AF11">
            <v>4416.9743410999999</v>
          </cell>
          <cell r="AG11">
            <v>4605.4625240599999</v>
          </cell>
          <cell r="AH11">
            <v>4711.7983801400005</v>
          </cell>
          <cell r="AI11">
            <v>4820.6007103599995</v>
          </cell>
          <cell r="AJ11">
            <v>4945.8551749299986</v>
          </cell>
          <cell r="AK11">
            <v>4870.2407554999991</v>
          </cell>
          <cell r="AL11">
            <v>4919.1126269699989</v>
          </cell>
          <cell r="AM11">
            <v>5015.1880435399999</v>
          </cell>
          <cell r="AN11">
            <v>5053.25698732</v>
          </cell>
          <cell r="AO11">
            <v>5106.9948549499995</v>
          </cell>
          <cell r="AP11">
            <v>5231.7617340500001</v>
          </cell>
          <cell r="AQ11">
            <v>5233.3026289600002</v>
          </cell>
          <cell r="AR11">
            <v>5335.7133041099996</v>
          </cell>
          <cell r="AS11">
            <v>5419.3342295800003</v>
          </cell>
          <cell r="AT11">
            <v>5461.3907588099992</v>
          </cell>
          <cell r="AU11">
            <v>5522.2715594500005</v>
          </cell>
          <cell r="AV11">
            <v>5711.4654451300003</v>
          </cell>
          <cell r="AW11">
            <v>5731.0110535699996</v>
          </cell>
          <cell r="AX11">
            <v>5735.3025957699992</v>
          </cell>
          <cell r="AY11">
            <v>5649.6469999999999</v>
          </cell>
        </row>
        <row r="12">
          <cell r="B12" t="str">
            <v xml:space="preserve">  Finančné spoločnosti</v>
          </cell>
          <cell r="C12">
            <v>1220.6145190100001</v>
          </cell>
          <cell r="D12">
            <v>1213.5661886799999</v>
          </cell>
          <cell r="E12">
            <v>1243.3333665100004</v>
          </cell>
          <cell r="F12">
            <v>1259.4020115399999</v>
          </cell>
          <cell r="G12">
            <v>1256.98330347</v>
          </cell>
          <cell r="H12">
            <v>1289.42338842</v>
          </cell>
          <cell r="I12">
            <v>1392.8598220799997</v>
          </cell>
          <cell r="J12">
            <v>1401.2705968099997</v>
          </cell>
          <cell r="K12">
            <v>1439.0861714200003</v>
          </cell>
          <cell r="L12">
            <v>1542.1194317099998</v>
          </cell>
          <cell r="M12">
            <v>1562.7721237600001</v>
          </cell>
          <cell r="N12">
            <v>1830.6287592099998</v>
          </cell>
          <cell r="O12">
            <v>1763.8561707399999</v>
          </cell>
          <cell r="P12">
            <v>1804.7879904399999</v>
          </cell>
          <cell r="Q12">
            <v>1873.2908119199997</v>
          </cell>
          <cell r="R12">
            <v>1904.0249286400001</v>
          </cell>
          <cell r="S12">
            <v>1986.28477064</v>
          </cell>
          <cell r="T12">
            <v>2038.0897563599999</v>
          </cell>
          <cell r="U12">
            <v>2033.23939455</v>
          </cell>
          <cell r="V12">
            <v>2020.5335922500001</v>
          </cell>
          <cell r="W12">
            <v>2014.5952665400002</v>
          </cell>
          <cell r="X12">
            <v>2016.6975702000002</v>
          </cell>
          <cell r="Y12">
            <v>2039.2118435899997</v>
          </cell>
          <cell r="Z12">
            <v>2091.0332603100001</v>
          </cell>
          <cell r="AA12">
            <v>2090.4949877199997</v>
          </cell>
          <cell r="AB12">
            <v>2020.67808537</v>
          </cell>
          <cell r="AC12">
            <v>2046.83127532</v>
          </cell>
          <cell r="AD12">
            <v>1979.7981809700002</v>
          </cell>
          <cell r="AE12">
            <v>2004.0419571100003</v>
          </cell>
          <cell r="AF12">
            <v>2032.3414326600002</v>
          </cell>
          <cell r="AG12">
            <v>2077.8368850900001</v>
          </cell>
          <cell r="AH12">
            <v>2047.62132378</v>
          </cell>
          <cell r="AI12">
            <v>2078.6273982599996</v>
          </cell>
          <cell r="AJ12">
            <v>2145.4336785400001</v>
          </cell>
          <cell r="AK12">
            <v>2196.7277102900002</v>
          </cell>
          <cell r="AL12">
            <v>2210.0167297399998</v>
          </cell>
          <cell r="AM12">
            <v>2198.6325433100001</v>
          </cell>
          <cell r="AN12">
            <v>2190.2651862100006</v>
          </cell>
          <cell r="AO12">
            <v>2276.2299342699998</v>
          </cell>
          <cell r="AP12">
            <v>2213.4812786299995</v>
          </cell>
          <cell r="AQ12">
            <v>2045.9455287899998</v>
          </cell>
          <cell r="AR12">
            <v>2020.4121024999999</v>
          </cell>
          <cell r="AS12">
            <v>2001.9560512399999</v>
          </cell>
          <cell r="AT12">
            <v>1995.4763659200003</v>
          </cell>
          <cell r="AU12">
            <v>1972.8254331699998</v>
          </cell>
          <cell r="AV12">
            <v>1919.77590786</v>
          </cell>
          <cell r="AW12">
            <v>1937.6283940999999</v>
          </cell>
          <cell r="AX12">
            <v>1879.7087897399999</v>
          </cell>
          <cell r="AY12">
            <v>1747.963</v>
          </cell>
        </row>
        <row r="13">
          <cell r="B13" t="str">
            <v xml:space="preserve">  Poisťovne a penzijné fondy</v>
          </cell>
          <cell r="C13">
            <v>5.5732589999999999E-2</v>
          </cell>
          <cell r="D13">
            <v>6.6421030000000006E-2</v>
          </cell>
          <cell r="E13">
            <v>1.9321516200000002</v>
          </cell>
          <cell r="F13">
            <v>1.37860984</v>
          </cell>
          <cell r="G13">
            <v>1.3545774400000001</v>
          </cell>
          <cell r="H13">
            <v>2.7817831699999997</v>
          </cell>
          <cell r="I13">
            <v>1.6281285299999999</v>
          </cell>
          <cell r="J13">
            <v>1.57528381</v>
          </cell>
          <cell r="K13">
            <v>1.4739759699999999</v>
          </cell>
          <cell r="L13">
            <v>1.4641173700000001</v>
          </cell>
          <cell r="M13">
            <v>1.4488813600000003</v>
          </cell>
          <cell r="N13">
            <v>1.4223262300000001</v>
          </cell>
          <cell r="O13">
            <v>1.4060944</v>
          </cell>
          <cell r="P13">
            <v>1.3883688599999997</v>
          </cell>
          <cell r="Q13">
            <v>1.37874261</v>
          </cell>
          <cell r="R13">
            <v>1.3790413600000002</v>
          </cell>
          <cell r="S13">
            <v>1.3817300599999998</v>
          </cell>
          <cell r="T13">
            <v>1.4477859600000003</v>
          </cell>
          <cell r="U13">
            <v>1.6206930800000001</v>
          </cell>
          <cell r="V13">
            <v>1.4056628800000002</v>
          </cell>
          <cell r="W13">
            <v>1.41050919</v>
          </cell>
          <cell r="X13">
            <v>1.3529841200000001</v>
          </cell>
          <cell r="Y13">
            <v>1.3101639899999997</v>
          </cell>
          <cell r="Z13">
            <v>1.2669123</v>
          </cell>
          <cell r="AA13">
            <v>1.2637588800000001</v>
          </cell>
          <cell r="AB13">
            <v>1.2493527100000001</v>
          </cell>
          <cell r="AC13">
            <v>1.2126734400000001</v>
          </cell>
          <cell r="AD13">
            <v>1.21078139</v>
          </cell>
          <cell r="AE13">
            <v>1.2020513900000001</v>
          </cell>
          <cell r="AF13">
            <v>1.19723826</v>
          </cell>
          <cell r="AG13">
            <v>1.1952466300000002</v>
          </cell>
          <cell r="AH13">
            <v>1.1976365900000001</v>
          </cell>
          <cell r="AI13">
            <v>1.1870145299999999</v>
          </cell>
          <cell r="AJ13">
            <v>1.1777202500000001</v>
          </cell>
          <cell r="AK13">
            <v>1.2375356900000001</v>
          </cell>
          <cell r="AL13">
            <v>1.1756622299999999</v>
          </cell>
          <cell r="AM13">
            <v>1.1538206200000003</v>
          </cell>
          <cell r="AN13">
            <v>1.13214499</v>
          </cell>
          <cell r="AO13">
            <v>1.12537343</v>
          </cell>
          <cell r="AP13">
            <v>1.1179047900000001</v>
          </cell>
          <cell r="AQ13">
            <v>1.05556662</v>
          </cell>
          <cell r="AR13">
            <v>1.0801633099999999</v>
          </cell>
          <cell r="AS13">
            <v>1.05536746</v>
          </cell>
          <cell r="AT13">
            <v>1.0446458199999999</v>
          </cell>
          <cell r="AU13">
            <v>2.8820288100000004</v>
          </cell>
          <cell r="AV13">
            <v>1.057857</v>
          </cell>
          <cell r="AW13">
            <v>1.0398326999999998</v>
          </cell>
          <cell r="AX13">
            <v>1.0401314499999998</v>
          </cell>
          <cell r="AY13">
            <v>1.0449999999999999</v>
          </cell>
        </row>
        <row r="14">
          <cell r="B14" t="str">
            <v xml:space="preserve">  Domácnosti a neziskové inštitúcie slúžiace domácnostiam</v>
          </cell>
          <cell r="C14">
            <v>4307.9417446799998</v>
          </cell>
          <cell r="D14">
            <v>4385.0008630300008</v>
          </cell>
          <cell r="E14">
            <v>4511.9887472700002</v>
          </cell>
          <cell r="F14">
            <v>4652.2878244699996</v>
          </cell>
          <cell r="G14">
            <v>4821.2900152700004</v>
          </cell>
          <cell r="H14">
            <v>5010.5651264700009</v>
          </cell>
          <cell r="I14">
            <v>5158.7449047499995</v>
          </cell>
          <cell r="J14">
            <v>5333.1308836200005</v>
          </cell>
          <cell r="K14">
            <v>5504.2736506699994</v>
          </cell>
          <cell r="L14">
            <v>5669.7308968999987</v>
          </cell>
          <cell r="M14">
            <v>5811.2961229499988</v>
          </cell>
          <cell r="N14">
            <v>6007.876518609999</v>
          </cell>
          <cell r="O14">
            <v>6101.3221801899999</v>
          </cell>
          <cell r="P14">
            <v>6182.8508929299987</v>
          </cell>
          <cell r="Q14">
            <v>6359.8158069299998</v>
          </cell>
          <cell r="R14">
            <v>6521.0714997000005</v>
          </cell>
          <cell r="S14">
            <v>6720.6631812999995</v>
          </cell>
          <cell r="T14">
            <v>6929.5015601200002</v>
          </cell>
          <cell r="U14">
            <v>7095.6282281200001</v>
          </cell>
          <cell r="V14">
            <v>7262.5915156300007</v>
          </cell>
          <cell r="W14">
            <v>7430.3349266299992</v>
          </cell>
          <cell r="X14">
            <v>7601.8609838899984</v>
          </cell>
          <cell r="Y14">
            <v>7748.7844386900006</v>
          </cell>
          <cell r="Z14">
            <v>7901.4414791200006</v>
          </cell>
          <cell r="AA14">
            <v>7999.0424218300004</v>
          </cell>
          <cell r="AB14">
            <v>8102.9144924600014</v>
          </cell>
          <cell r="AC14">
            <v>8278.6623182700005</v>
          </cell>
          <cell r="AD14">
            <v>8400.4823740299998</v>
          </cell>
          <cell r="AE14">
            <v>8638.0946026699985</v>
          </cell>
          <cell r="AF14">
            <v>8867.4001527000019</v>
          </cell>
          <cell r="AG14">
            <v>9059.6181039499988</v>
          </cell>
          <cell r="AH14">
            <v>9250.4077540999988</v>
          </cell>
          <cell r="AI14">
            <v>9438.6062869199977</v>
          </cell>
          <cell r="AJ14">
            <v>9676.1052247199987</v>
          </cell>
          <cell r="AK14">
            <v>9906.5642966300002</v>
          </cell>
          <cell r="AL14">
            <v>10101.345747849997</v>
          </cell>
          <cell r="AM14">
            <v>10235.309865230001</v>
          </cell>
          <cell r="AN14">
            <v>10393.993892279999</v>
          </cell>
          <cell r="AO14">
            <v>10593.559217939999</v>
          </cell>
          <cell r="AP14">
            <v>10849.582719240001</v>
          </cell>
          <cell r="AQ14">
            <v>11100.5229702</v>
          </cell>
          <cell r="AR14">
            <v>11372.02545974</v>
          </cell>
          <cell r="AS14">
            <v>11643.611797119998</v>
          </cell>
          <cell r="AT14">
            <v>11856.786563099999</v>
          </cell>
          <cell r="AU14">
            <v>12080.696342039999</v>
          </cell>
          <cell r="AV14">
            <v>12317.24825733</v>
          </cell>
          <cell r="AW14">
            <v>12479.909480199996</v>
          </cell>
          <cell r="AX14">
            <v>12630.850195860003</v>
          </cell>
          <cell r="AY14">
            <v>12687.932000000001</v>
          </cell>
        </row>
        <row r="15">
          <cell r="B15" t="str">
            <v xml:space="preserve">     spotrebiteľské úvery</v>
          </cell>
          <cell r="O15">
            <v>982.4218283199998</v>
          </cell>
          <cell r="P15">
            <v>987.28560047999986</v>
          </cell>
          <cell r="Q15">
            <v>1025.6663015299998</v>
          </cell>
          <cell r="R15">
            <v>1041.7204408100001</v>
          </cell>
          <cell r="S15">
            <v>1059.9837017900002</v>
          </cell>
          <cell r="T15">
            <v>1082.1757617800001</v>
          </cell>
          <cell r="U15">
            <v>1096.0264223600002</v>
          </cell>
          <cell r="V15">
            <v>1112.8502622400001</v>
          </cell>
          <cell r="W15">
            <v>1140.4484166500001</v>
          </cell>
          <cell r="X15">
            <v>1166.0946690599999</v>
          </cell>
          <cell r="Y15">
            <v>1186.1428666300001</v>
          </cell>
          <cell r="Z15">
            <v>1190.8199561899999</v>
          </cell>
          <cell r="AA15">
            <v>1205.02466306</v>
          </cell>
          <cell r="AB15">
            <v>1218.3339308100001</v>
          </cell>
          <cell r="AC15">
            <v>1245.2941976999996</v>
          </cell>
          <cell r="AD15">
            <v>1219.1333731699999</v>
          </cell>
          <cell r="AE15">
            <v>1241.8243377699998</v>
          </cell>
          <cell r="AF15">
            <v>1268.3204209</v>
          </cell>
          <cell r="AG15">
            <v>1294.8215163</v>
          </cell>
          <cell r="AH15">
            <v>1305.05224722</v>
          </cell>
          <cell r="AI15">
            <v>1325.0725950999999</v>
          </cell>
          <cell r="AJ15">
            <v>1344.40108212</v>
          </cell>
          <cell r="AK15">
            <v>1364.6095067400001</v>
          </cell>
          <cell r="AL15">
            <v>1379.4044679000001</v>
          </cell>
          <cell r="AM15">
            <v>1386.4049658200004</v>
          </cell>
          <cell r="AN15">
            <v>1403.5403306100002</v>
          </cell>
          <cell r="AO15">
            <v>1429.1701188299999</v>
          </cell>
          <cell r="AP15">
            <v>1471.4076877099997</v>
          </cell>
          <cell r="AQ15">
            <v>1507.3091681599999</v>
          </cell>
          <cell r="AR15">
            <v>1537.10051118</v>
          </cell>
          <cell r="AS15">
            <v>1587.9102768400003</v>
          </cell>
          <cell r="AT15">
            <v>1615.7827126000002</v>
          </cell>
          <cell r="AU15">
            <v>1648.0987850899999</v>
          </cell>
          <cell r="AV15">
            <v>1671.5423222500001</v>
          </cell>
          <cell r="AW15">
            <v>1689.8253999900001</v>
          </cell>
          <cell r="AX15">
            <v>1709.27786629</v>
          </cell>
          <cell r="AY15">
            <v>1700.0139999999999</v>
          </cell>
        </row>
        <row r="16">
          <cell r="B16" t="str">
            <v xml:space="preserve">     úvery na bývanie</v>
          </cell>
          <cell r="O16">
            <v>3988.1430657999999</v>
          </cell>
          <cell r="P16">
            <v>4062.56575716</v>
          </cell>
          <cell r="Q16">
            <v>4168.8161388800008</v>
          </cell>
          <cell r="R16">
            <v>4264.638518230001</v>
          </cell>
          <cell r="S16">
            <v>4382.9466905599993</v>
          </cell>
          <cell r="T16">
            <v>4521.2949279599998</v>
          </cell>
          <cell r="U16">
            <v>4629.4496780100017</v>
          </cell>
          <cell r="V16">
            <v>4745.6309500099997</v>
          </cell>
          <cell r="W16">
            <v>4847.3070437400002</v>
          </cell>
          <cell r="X16">
            <v>4957.1570404200002</v>
          </cell>
          <cell r="Y16">
            <v>5054.5126136899989</v>
          </cell>
          <cell r="Z16">
            <v>5209.3088030400004</v>
          </cell>
          <cell r="AA16">
            <v>5303.0731925999999</v>
          </cell>
          <cell r="AB16">
            <v>5373.4028082099994</v>
          </cell>
          <cell r="AC16">
            <v>5474.6160127399999</v>
          </cell>
          <cell r="AD16">
            <v>5595.1721104700009</v>
          </cell>
          <cell r="AE16">
            <v>5761.1362942299993</v>
          </cell>
          <cell r="AF16">
            <v>5911.4251809099997</v>
          </cell>
          <cell r="AG16">
            <v>6038.8800039899988</v>
          </cell>
          <cell r="AH16">
            <v>6176.2653189799994</v>
          </cell>
          <cell r="AI16">
            <v>6307.2566221799998</v>
          </cell>
          <cell r="AJ16">
            <v>6468.3469428500002</v>
          </cell>
          <cell r="AK16">
            <v>6623.695279829999</v>
          </cell>
          <cell r="AL16">
            <v>6773.3337648500001</v>
          </cell>
          <cell r="AM16">
            <v>6884.0983203899996</v>
          </cell>
          <cell r="AN16">
            <v>6998.1102702099997</v>
          </cell>
          <cell r="AO16">
            <v>7124.2229967399999</v>
          </cell>
          <cell r="AP16">
            <v>7297.1925247199997</v>
          </cell>
          <cell r="AQ16">
            <v>7464.0232357300001</v>
          </cell>
          <cell r="AR16">
            <v>7646.6457876899985</v>
          </cell>
          <cell r="AS16">
            <v>7825.7047400800011</v>
          </cell>
          <cell r="AT16">
            <v>7976.7135364699998</v>
          </cell>
          <cell r="AU16">
            <v>8128.1620195199994</v>
          </cell>
          <cell r="AV16">
            <v>8298.1900683799995</v>
          </cell>
          <cell r="AW16">
            <v>8408.7880236199981</v>
          </cell>
          <cell r="AX16">
            <v>8539.4741419500024</v>
          </cell>
          <cell r="AY16">
            <v>8607.509</v>
          </cell>
        </row>
        <row r="17">
          <cell r="B17" t="str">
            <v xml:space="preserve">     ostatné úvery</v>
          </cell>
          <cell r="O17">
            <v>1130.7572860700002</v>
          </cell>
          <cell r="P17">
            <v>1132.9995352899991</v>
          </cell>
          <cell r="Q17">
            <v>1165.3333665199989</v>
          </cell>
          <cell r="R17">
            <v>1214.7125406599998</v>
          </cell>
          <cell r="S17">
            <v>1277.7327889500002</v>
          </cell>
          <cell r="T17">
            <v>1326.0308703800001</v>
          </cell>
          <cell r="U17">
            <v>1370.1521277499978</v>
          </cell>
          <cell r="V17">
            <v>1404.1103033800009</v>
          </cell>
          <cell r="W17">
            <v>1442.5794662399985</v>
          </cell>
          <cell r="X17">
            <v>1478.6092744099979</v>
          </cell>
          <cell r="Y17">
            <v>1508.1289583700018</v>
          </cell>
          <cell r="Z17">
            <v>1501.3127198900002</v>
          </cell>
          <cell r="AA17">
            <v>1490.9445661700001</v>
          </cell>
          <cell r="AB17">
            <v>1511.1777534400017</v>
          </cell>
          <cell r="AC17">
            <v>1558.7521078300015</v>
          </cell>
          <cell r="AD17">
            <v>1586.1768903899992</v>
          </cell>
          <cell r="AE17">
            <v>1635.1339706699991</v>
          </cell>
          <cell r="AF17">
            <v>1687.6545508900026</v>
          </cell>
          <cell r="AG17">
            <v>1725.9165836599996</v>
          </cell>
          <cell r="AH17">
            <v>1769.0901878999994</v>
          </cell>
          <cell r="AI17">
            <v>1806.2770696399975</v>
          </cell>
          <cell r="AJ17">
            <v>1863.3571997499994</v>
          </cell>
          <cell r="AK17">
            <v>1918.259510060001</v>
          </cell>
          <cell r="AL17">
            <v>1948.6075150999968</v>
          </cell>
          <cell r="AM17">
            <v>1964.8065790200017</v>
          </cell>
          <cell r="AN17">
            <v>1992.3432914599998</v>
          </cell>
          <cell r="AO17">
            <v>2040.1661023699999</v>
          </cell>
          <cell r="AP17">
            <v>2080.9825068100017</v>
          </cell>
          <cell r="AQ17">
            <v>2129.1905663099997</v>
          </cell>
          <cell r="AR17">
            <v>2188.2791608700009</v>
          </cell>
          <cell r="AS17">
            <v>2229.9967801999965</v>
          </cell>
          <cell r="AT17">
            <v>2264.2903140299977</v>
          </cell>
          <cell r="AU17">
            <v>2304.4355374299994</v>
          </cell>
          <cell r="AV17">
            <v>2347.5158667000014</v>
          </cell>
          <cell r="AW17">
            <v>2381.2960565899975</v>
          </cell>
          <cell r="AX17">
            <v>2382.0981876200003</v>
          </cell>
          <cell r="AY17">
            <v>2380.1480000000001</v>
          </cell>
        </row>
        <row r="18">
          <cell r="O18">
            <v>2113.17911439</v>
          </cell>
          <cell r="P18">
            <v>2120.2851357699992</v>
          </cell>
          <cell r="Q18">
            <v>2190.9996680499989</v>
          </cell>
          <cell r="R18">
            <v>2256.43298147</v>
          </cell>
          <cell r="S18">
            <v>2337.7164907400002</v>
          </cell>
          <cell r="T18">
            <v>2408.2066321600005</v>
          </cell>
          <cell r="U18">
            <v>2466.178550109998</v>
          </cell>
          <cell r="V18">
            <v>2516.960565620001</v>
          </cell>
          <cell r="W18">
            <v>2583.0278828899986</v>
          </cell>
          <cell r="X18">
            <v>2644.7039434699977</v>
          </cell>
          <cell r="Y18">
            <v>2694.2718250000016</v>
          </cell>
          <cell r="Z18">
            <v>2692.1326760800002</v>
          </cell>
          <cell r="AA18">
            <v>2695.9692292300001</v>
          </cell>
          <cell r="AB18">
            <v>2729.511684250002</v>
          </cell>
          <cell r="AC18">
            <v>2804.0463055300011</v>
          </cell>
          <cell r="AD18">
            <v>2805.3102635599989</v>
          </cell>
          <cell r="AE18">
            <v>2876.9583084399992</v>
          </cell>
          <cell r="AF18">
            <v>2955.9749717900027</v>
          </cell>
          <cell r="AG18">
            <v>3020.7380999599995</v>
          </cell>
          <cell r="AH18">
            <v>3074.1424351199994</v>
          </cell>
          <cell r="AI18">
            <v>3131.3496647399975</v>
          </cell>
          <cell r="AJ18">
            <v>3207.7582818699993</v>
          </cell>
          <cell r="AK18">
            <v>3282.8690168000012</v>
          </cell>
          <cell r="AL18">
            <v>3328.0119829999967</v>
          </cell>
          <cell r="AM18">
            <v>3351.2115448400018</v>
          </cell>
          <cell r="AN18">
            <v>3395.88362207</v>
          </cell>
          <cell r="AO18">
            <v>3469.3362211999997</v>
          </cell>
          <cell r="AP18">
            <v>3552.3901945200014</v>
          </cell>
          <cell r="AQ18">
            <v>3636.4997344699996</v>
          </cell>
          <cell r="AR18">
            <v>3725.3796720500009</v>
          </cell>
          <cell r="AS18">
            <v>3817.9070570399967</v>
          </cell>
          <cell r="AT18">
            <v>3880.0730266299979</v>
          </cell>
          <cell r="AU18">
            <v>3952.5343225199995</v>
          </cell>
          <cell r="AV18">
            <v>4019.0581889500017</v>
          </cell>
          <cell r="AW18">
            <v>4071.1214565799974</v>
          </cell>
          <cell r="AX18">
            <v>4091.3760539100003</v>
          </cell>
          <cell r="AY18">
            <v>4080.1620000000003</v>
          </cell>
        </row>
        <row r="19">
          <cell r="B19" t="str">
            <v>Pohľadávky PFI voči súkromnému sektoru</v>
          </cell>
          <cell r="C19">
            <v>13275.695777740002</v>
          </cell>
          <cell r="D19">
            <v>13273.891754620001</v>
          </cell>
          <cell r="E19">
            <v>13695.050687100005</v>
          </cell>
          <cell r="F19">
            <v>14013.564197029998</v>
          </cell>
          <cell r="G19">
            <v>14288.023069790002</v>
          </cell>
          <cell r="H19">
            <v>14664.179711860002</v>
          </cell>
          <cell r="I19">
            <v>15031.407588159998</v>
          </cell>
          <cell r="J19">
            <v>15286.459735759998</v>
          </cell>
          <cell r="K19">
            <v>15651.79071236</v>
          </cell>
          <cell r="L19">
            <v>16016.019252459999</v>
          </cell>
          <cell r="M19">
            <v>16296.90629357</v>
          </cell>
          <cell r="N19">
            <v>16866.894310540003</v>
          </cell>
          <cell r="O19">
            <v>17082.377282090001</v>
          </cell>
          <cell r="P19">
            <v>17283.219610999997</v>
          </cell>
          <cell r="Q19">
            <v>17655.763626080003</v>
          </cell>
          <cell r="R19">
            <v>17915.585175599997</v>
          </cell>
          <cell r="S19">
            <v>18467.132941650005</v>
          </cell>
          <cell r="T19">
            <v>18959.360419579993</v>
          </cell>
          <cell r="U19">
            <v>18852.572761079999</v>
          </cell>
          <cell r="V19">
            <v>19157.621157809997</v>
          </cell>
          <cell r="W19">
            <v>19486.364734750001</v>
          </cell>
          <cell r="X19">
            <v>20412.212042760002</v>
          </cell>
          <cell r="Y19">
            <v>20606.224988399998</v>
          </cell>
          <cell r="Z19">
            <v>20893.381730059999</v>
          </cell>
          <cell r="AA19">
            <v>21154.651131920004</v>
          </cell>
          <cell r="AB19">
            <v>21229.425811579997</v>
          </cell>
          <cell r="AC19">
            <v>21474.904069590004</v>
          </cell>
          <cell r="AD19">
            <v>21694.901945159996</v>
          </cell>
          <cell r="AE19">
            <v>22277.650534429999</v>
          </cell>
          <cell r="AF19">
            <v>22903.531832979999</v>
          </cell>
          <cell r="AG19">
            <v>23407.797716249999</v>
          </cell>
          <cell r="AH19">
            <v>23607.650069710002</v>
          </cell>
          <cell r="AI19">
            <v>24166.418176970004</v>
          </cell>
          <cell r="AJ19">
            <v>24839.675164320004</v>
          </cell>
          <cell r="AK19">
            <v>25269.443503980001</v>
          </cell>
          <cell r="AL19">
            <v>25761.176126939998</v>
          </cell>
          <cell r="AM19">
            <v>26459.838412000005</v>
          </cell>
          <cell r="AN19">
            <v>26757.18299803001</v>
          </cell>
          <cell r="AO19">
            <v>27169.026024010007</v>
          </cell>
          <cell r="AP19">
            <v>27576.343025940001</v>
          </cell>
          <cell r="AQ19">
            <v>27648.999634889995</v>
          </cell>
          <cell r="AR19">
            <v>28254.607349130001</v>
          </cell>
          <cell r="AS19">
            <v>28884.746663999998</v>
          </cell>
          <cell r="AT19">
            <v>29275.644891440003</v>
          </cell>
          <cell r="AU19">
            <v>29503.364967129994</v>
          </cell>
          <cell r="AV19">
            <v>29875.986822020001</v>
          </cell>
          <cell r="AW19">
            <v>30182.081026390002</v>
          </cell>
          <cell r="AX19">
            <v>29966.898692179995</v>
          </cell>
        </row>
        <row r="20">
          <cell r="B20" t="str">
            <v xml:space="preserve">     v EUR</v>
          </cell>
          <cell r="C20">
            <v>12993.57528381</v>
          </cell>
          <cell r="D20">
            <v>12999.803923509999</v>
          </cell>
          <cell r="E20">
            <v>13434.700889580003</v>
          </cell>
          <cell r="F20">
            <v>13766.036944830001</v>
          </cell>
          <cell r="G20">
            <v>14030.92335524</v>
          </cell>
          <cell r="H20">
            <v>14397.949213280004</v>
          </cell>
          <cell r="I20">
            <v>14750.101606599997</v>
          </cell>
          <cell r="J20">
            <v>15048.531335060001</v>
          </cell>
          <cell r="K20">
            <v>15398.492431800001</v>
          </cell>
          <cell r="L20">
            <v>15764.537841060001</v>
          </cell>
          <cell r="M20">
            <v>16055.22611698</v>
          </cell>
          <cell r="N20">
            <v>16598.002721879995</v>
          </cell>
          <cell r="O20">
            <v>16858.555500229999</v>
          </cell>
          <cell r="P20">
            <v>17052.321018410006</v>
          </cell>
          <cell r="Q20">
            <v>17411.392584449997</v>
          </cell>
          <cell r="R20">
            <v>17674.238631080003</v>
          </cell>
          <cell r="S20">
            <v>18225.687446070002</v>
          </cell>
          <cell r="T20">
            <v>18703.625008290001</v>
          </cell>
          <cell r="U20">
            <v>18613.267476599991</v>
          </cell>
          <cell r="V20">
            <v>18919.505875329996</v>
          </cell>
          <cell r="W20">
            <v>19237.365033490001</v>
          </cell>
          <cell r="X20">
            <v>20149.937927360003</v>
          </cell>
          <cell r="Y20">
            <v>20337.914592059999</v>
          </cell>
          <cell r="Z20">
            <v>20625.896866500003</v>
          </cell>
          <cell r="AA20">
            <v>20894.064528980005</v>
          </cell>
          <cell r="AB20">
            <v>20923.687213689995</v>
          </cell>
          <cell r="AC20">
            <v>21135.107050399998</v>
          </cell>
          <cell r="AD20">
            <v>21328.99910374</v>
          </cell>
          <cell r="AE20">
            <v>21900.101938529999</v>
          </cell>
          <cell r="AF20">
            <v>22508.241718119996</v>
          </cell>
          <cell r="AG20">
            <v>23067.939885810003</v>
          </cell>
          <cell r="AH20">
            <v>23273.210482640003</v>
          </cell>
          <cell r="AI20">
            <v>23840.346013390001</v>
          </cell>
          <cell r="AJ20">
            <v>24510.806479470008</v>
          </cell>
          <cell r="AK20">
            <v>24926.338080090001</v>
          </cell>
          <cell r="AL20">
            <v>25382.090088299996</v>
          </cell>
          <cell r="AM20">
            <v>26040.673869749997</v>
          </cell>
          <cell r="AN20">
            <v>26345.220108840007</v>
          </cell>
          <cell r="AO20">
            <v>26760.420699710005</v>
          </cell>
          <cell r="AP20">
            <v>27100.808869399996</v>
          </cell>
          <cell r="AQ20">
            <v>27204.970557009994</v>
          </cell>
          <cell r="AR20">
            <v>27794.531932550002</v>
          </cell>
          <cell r="AS20">
            <v>28433.864203679997</v>
          </cell>
          <cell r="AT20">
            <v>28828.348005039999</v>
          </cell>
          <cell r="AU20">
            <v>29058.201985000003</v>
          </cell>
          <cell r="AV20">
            <v>29405.519484839999</v>
          </cell>
          <cell r="AW20">
            <v>29737.111000479996</v>
          </cell>
          <cell r="AX20">
            <v>29534.207063689995</v>
          </cell>
        </row>
        <row r="21">
          <cell r="B21" t="str">
            <v xml:space="preserve">     v cudzích menách</v>
          </cell>
          <cell r="C21">
            <v>282.12049393000001</v>
          </cell>
          <cell r="D21">
            <v>274.08783111000008</v>
          </cell>
          <cell r="E21">
            <v>260.34979751999998</v>
          </cell>
          <cell r="F21">
            <v>247.52725219999999</v>
          </cell>
          <cell r="G21">
            <v>257.09971454999999</v>
          </cell>
          <cell r="H21">
            <v>266.23049858000002</v>
          </cell>
          <cell r="I21">
            <v>281.30598155999996</v>
          </cell>
          <cell r="J21">
            <v>237.92840070000003</v>
          </cell>
          <cell r="K21">
            <v>253.29828055999999</v>
          </cell>
          <cell r="L21">
            <v>251.48141139999998</v>
          </cell>
          <cell r="M21">
            <v>241.68017658999995</v>
          </cell>
          <cell r="N21">
            <v>268.89158866000002</v>
          </cell>
          <cell r="O21">
            <v>223.82178186000004</v>
          </cell>
          <cell r="P21">
            <v>230.89859259000002</v>
          </cell>
          <cell r="Q21">
            <v>244.37104163000001</v>
          </cell>
          <cell r="R21">
            <v>241.34654452000004</v>
          </cell>
          <cell r="S21">
            <v>241.44549558000003</v>
          </cell>
          <cell r="T21">
            <v>255.73541129000003</v>
          </cell>
          <cell r="U21">
            <v>239.30528448000001</v>
          </cell>
          <cell r="V21">
            <v>238.11528248000002</v>
          </cell>
          <cell r="W21">
            <v>248.99970125999999</v>
          </cell>
          <cell r="X21">
            <v>262.27411539999997</v>
          </cell>
          <cell r="Y21">
            <v>268.31039634000007</v>
          </cell>
          <cell r="Z21">
            <v>267.48486356000001</v>
          </cell>
          <cell r="AA21">
            <v>260.58660294000003</v>
          </cell>
          <cell r="AB21">
            <v>305.73859789000005</v>
          </cell>
          <cell r="AC21">
            <v>339.79701919000001</v>
          </cell>
          <cell r="AD21">
            <v>365.90284141999996</v>
          </cell>
          <cell r="AE21">
            <v>377.54859590000001</v>
          </cell>
          <cell r="AF21">
            <v>395.29011485999996</v>
          </cell>
          <cell r="AG21">
            <v>339.85783043999999</v>
          </cell>
          <cell r="AH21">
            <v>334.43958707000007</v>
          </cell>
          <cell r="AI21">
            <v>326.07216357999994</v>
          </cell>
          <cell r="AJ21">
            <v>328.86868485000002</v>
          </cell>
          <cell r="AK21">
            <v>343.10542389000005</v>
          </cell>
          <cell r="AL21">
            <v>379.08603863999997</v>
          </cell>
          <cell r="AM21">
            <v>419.16454225000007</v>
          </cell>
          <cell r="AN21">
            <v>411.96288918999994</v>
          </cell>
          <cell r="AO21">
            <v>408.60532430000006</v>
          </cell>
          <cell r="AP21">
            <v>475.53415653999997</v>
          </cell>
          <cell r="AQ21">
            <v>444.02907787999987</v>
          </cell>
          <cell r="AR21">
            <v>460.07541658000002</v>
          </cell>
          <cell r="AS21">
            <v>450.88246031999989</v>
          </cell>
          <cell r="AT21">
            <v>447.29688640000006</v>
          </cell>
          <cell r="AU21">
            <v>445.16298213000005</v>
          </cell>
          <cell r="AV21">
            <v>470.46733717999996</v>
          </cell>
          <cell r="AW21">
            <v>444.97002590999995</v>
          </cell>
          <cell r="AX21">
            <v>432.69162848999997</v>
          </cell>
        </row>
        <row r="23">
          <cell r="B23" t="str">
            <v>Pohľadávky PFI voči súkromnému sektoru</v>
          </cell>
          <cell r="C23">
            <v>13275.695777740002</v>
          </cell>
          <cell r="D23">
            <v>13273.891754620001</v>
          </cell>
          <cell r="E23">
            <v>13695.050687100005</v>
          </cell>
          <cell r="F23">
            <v>14013.564197029998</v>
          </cell>
          <cell r="G23">
            <v>14288.023069790002</v>
          </cell>
          <cell r="H23">
            <v>14664.179711860002</v>
          </cell>
          <cell r="I23">
            <v>15031.407588159998</v>
          </cell>
          <cell r="J23">
            <v>15286.459735759998</v>
          </cell>
          <cell r="K23">
            <v>15651.79071236</v>
          </cell>
          <cell r="L23">
            <v>16016.019252459999</v>
          </cell>
          <cell r="M23">
            <v>16296.90629357</v>
          </cell>
          <cell r="N23">
            <v>16866.894310540003</v>
          </cell>
          <cell r="O23">
            <v>17082.377282090001</v>
          </cell>
          <cell r="P23">
            <v>17283.219610999997</v>
          </cell>
          <cell r="Q23">
            <v>17655.763626080003</v>
          </cell>
          <cell r="R23">
            <v>17915.585175599997</v>
          </cell>
          <cell r="S23">
            <v>18467.132941650005</v>
          </cell>
          <cell r="T23">
            <v>18959.360419579993</v>
          </cell>
          <cell r="U23">
            <v>18852.572761079999</v>
          </cell>
          <cell r="V23">
            <v>19157.621157809997</v>
          </cell>
          <cell r="W23">
            <v>19486.364734750001</v>
          </cell>
          <cell r="X23">
            <v>20412.212042760002</v>
          </cell>
          <cell r="Y23">
            <v>20606.224988399998</v>
          </cell>
          <cell r="Z23">
            <v>20893.381730059999</v>
          </cell>
          <cell r="AA23">
            <v>21154.651131920004</v>
          </cell>
          <cell r="AB23">
            <v>21229.425811579997</v>
          </cell>
          <cell r="AC23">
            <v>21474.904069590004</v>
          </cell>
          <cell r="AD23">
            <v>21694.901945159996</v>
          </cell>
          <cell r="AE23">
            <v>22277.650534429999</v>
          </cell>
          <cell r="AF23">
            <v>22903.531832979999</v>
          </cell>
          <cell r="AG23">
            <v>23407.797716249999</v>
          </cell>
          <cell r="AH23">
            <v>23607.650069710002</v>
          </cell>
          <cell r="AI23">
            <v>24166.418176970004</v>
          </cell>
          <cell r="AJ23">
            <v>24839.675164320004</v>
          </cell>
          <cell r="AK23">
            <v>25269.443503980001</v>
          </cell>
          <cell r="AL23">
            <v>25761.176126939998</v>
          </cell>
          <cell r="AM23">
            <v>26459.838412000005</v>
          </cell>
          <cell r="AN23">
            <v>26757.18299803001</v>
          </cell>
          <cell r="AO23">
            <v>27169.026024010007</v>
          </cell>
          <cell r="AP23">
            <v>27576.343025940001</v>
          </cell>
          <cell r="AQ23">
            <v>27648.999634889995</v>
          </cell>
          <cell r="AR23">
            <v>28254.607349130001</v>
          </cell>
          <cell r="AS23">
            <v>28884.746663999998</v>
          </cell>
          <cell r="AT23">
            <v>29275.644891440003</v>
          </cell>
          <cell r="AU23">
            <v>29503.364967129994</v>
          </cell>
          <cell r="AV23">
            <v>29875.986822020001</v>
          </cell>
          <cell r="AW23">
            <v>30182.081026390002</v>
          </cell>
          <cell r="AX23">
            <v>29966.898692179995</v>
          </cell>
        </row>
        <row r="24">
          <cell r="B24" t="str">
            <v xml:space="preserve">     do 1 roka</v>
          </cell>
          <cell r="C24">
            <v>4340.5234016899994</v>
          </cell>
          <cell r="D24">
            <v>4177.2469295399997</v>
          </cell>
          <cell r="E24">
            <v>4398.9844984499996</v>
          </cell>
          <cell r="F24">
            <v>4594.14183761</v>
          </cell>
          <cell r="G24">
            <v>4693.6486091499992</v>
          </cell>
          <cell r="H24">
            <v>4789.7146982300028</v>
          </cell>
          <cell r="I24">
            <v>4867.7449379399986</v>
          </cell>
          <cell r="J24">
            <v>4915.2801566700018</v>
          </cell>
          <cell r="K24">
            <v>4989.3414658399988</v>
          </cell>
          <cell r="L24">
            <v>4999.0564296800012</v>
          </cell>
          <cell r="M24">
            <v>5158.93975305</v>
          </cell>
          <cell r="N24">
            <v>5324.6265020500005</v>
          </cell>
          <cell r="O24">
            <v>5376.2822147000015</v>
          </cell>
          <cell r="P24">
            <v>5420.40596164</v>
          </cell>
          <cell r="Q24">
            <v>5451.0181570799969</v>
          </cell>
          <cell r="R24">
            <v>5498.4647480499989</v>
          </cell>
          <cell r="S24">
            <v>5837.9344419900017</v>
          </cell>
          <cell r="T24">
            <v>6062.0062736599994</v>
          </cell>
          <cell r="U24">
            <v>5827.3472747800006</v>
          </cell>
          <cell r="V24">
            <v>5829.1110336599995</v>
          </cell>
          <cell r="W24">
            <v>6089.5165969400005</v>
          </cell>
          <cell r="X24">
            <v>6334.3347606800016</v>
          </cell>
          <cell r="Y24">
            <v>6323.949113730001</v>
          </cell>
          <cell r="Z24">
            <v>6331.8220142300015</v>
          </cell>
          <cell r="AA24">
            <v>6372.0953329399999</v>
          </cell>
          <cell r="AB24">
            <v>6482.2491867299996</v>
          </cell>
          <cell r="AC24">
            <v>6673.4542256000004</v>
          </cell>
          <cell r="AD24">
            <v>6548.9652791499993</v>
          </cell>
          <cell r="AE24">
            <v>6725.5943039100002</v>
          </cell>
          <cell r="AF24">
            <v>7169.7345150399997</v>
          </cell>
          <cell r="AG24">
            <v>7170.5512514199982</v>
          </cell>
          <cell r="AH24">
            <v>7072.513476709998</v>
          </cell>
          <cell r="AI24">
            <v>7332.5361149799983</v>
          </cell>
          <cell r="AJ24">
            <v>7570.6812056200006</v>
          </cell>
          <cell r="AK24">
            <v>7805.2276106900008</v>
          </cell>
          <cell r="AL24">
            <v>7882.3864436000022</v>
          </cell>
          <cell r="AM24">
            <v>8167.5989510600011</v>
          </cell>
          <cell r="AN24">
            <v>8274.0451437000011</v>
          </cell>
          <cell r="AO24">
            <v>8451.7258513999986</v>
          </cell>
          <cell r="AP24">
            <v>8465.8395405599986</v>
          </cell>
          <cell r="AQ24">
            <v>8329.7261501799985</v>
          </cell>
          <cell r="AR24">
            <v>8526.5545707999991</v>
          </cell>
          <cell r="AS24">
            <v>8639.2272455800012</v>
          </cell>
          <cell r="AT24">
            <v>8710.2206399700008</v>
          </cell>
          <cell r="AU24">
            <v>8630.779028060002</v>
          </cell>
          <cell r="AV24">
            <v>8560.7202416500022</v>
          </cell>
          <cell r="AW24">
            <v>8677.2413861900004</v>
          </cell>
          <cell r="AX24">
            <v>8309.5005311199984</v>
          </cell>
        </row>
        <row r="25">
          <cell r="B25" t="str">
            <v xml:space="preserve">     od 1 do 5 rokov vrátane</v>
          </cell>
          <cell r="C25">
            <v>3608.1589656699998</v>
          </cell>
          <cell r="D25">
            <v>3671.2721901099994</v>
          </cell>
          <cell r="E25">
            <v>3652.4934939899999</v>
          </cell>
          <cell r="F25">
            <v>3553.6736373899998</v>
          </cell>
          <cell r="G25">
            <v>3609.0916483999999</v>
          </cell>
          <cell r="H25">
            <v>3656.3968001100002</v>
          </cell>
          <cell r="I25">
            <v>3721.6230498400009</v>
          </cell>
          <cell r="J25">
            <v>3748.3127530800016</v>
          </cell>
          <cell r="K25">
            <v>3780.5943039399995</v>
          </cell>
          <cell r="L25">
            <v>3879.6236473500003</v>
          </cell>
          <cell r="M25">
            <v>3846.1077474599992</v>
          </cell>
          <cell r="N25">
            <v>3899.7766381299994</v>
          </cell>
          <cell r="O25">
            <v>3937.87031136</v>
          </cell>
          <cell r="P25">
            <v>3937.5611763899997</v>
          </cell>
          <cell r="Q25">
            <v>4067.3039567200008</v>
          </cell>
          <cell r="R25">
            <v>4094.9143596800004</v>
          </cell>
          <cell r="S25">
            <v>4285.2690698899996</v>
          </cell>
          <cell r="T25">
            <v>4279.8790081500001</v>
          </cell>
          <cell r="U25">
            <v>4224.8742614199991</v>
          </cell>
          <cell r="V25">
            <v>4300.3249352399998</v>
          </cell>
          <cell r="W25">
            <v>4137.5497244899998</v>
          </cell>
          <cell r="X25">
            <v>4421.5242315599999</v>
          </cell>
          <cell r="Y25">
            <v>4471.1957445699991</v>
          </cell>
          <cell r="Z25">
            <v>4453.2075947699996</v>
          </cell>
          <cell r="AA25">
            <v>4492.9174799299999</v>
          </cell>
          <cell r="AB25">
            <v>4526.6091416100016</v>
          </cell>
          <cell r="AC25">
            <v>4461.9683661900008</v>
          </cell>
          <cell r="AD25">
            <v>4378.8770497100013</v>
          </cell>
          <cell r="AE25">
            <v>4428.2924384500002</v>
          </cell>
          <cell r="AF25">
            <v>4377.6505344200013</v>
          </cell>
          <cell r="AG25">
            <v>4545.8508597199998</v>
          </cell>
          <cell r="AH25">
            <v>4567.8883356399992</v>
          </cell>
          <cell r="AI25">
            <v>4595.85338245</v>
          </cell>
          <cell r="AJ25">
            <v>4693.1205271199997</v>
          </cell>
          <cell r="AK25">
            <v>4760.4211312500001</v>
          </cell>
          <cell r="AL25">
            <v>4924.3704109300015</v>
          </cell>
          <cell r="AM25">
            <v>5095.0887937399993</v>
          </cell>
          <cell r="AN25">
            <v>5087.32417179</v>
          </cell>
          <cell r="AO25">
            <v>5101.387373040001</v>
          </cell>
          <cell r="AP25">
            <v>5128.9702582400005</v>
          </cell>
          <cell r="AQ25">
            <v>5095.8826926999991</v>
          </cell>
          <cell r="AR25">
            <v>5126.0019916299989</v>
          </cell>
          <cell r="AS25">
            <v>5305.4868551999989</v>
          </cell>
          <cell r="AT25">
            <v>5366.5111199399989</v>
          </cell>
          <cell r="AU25">
            <v>5394.7888534900003</v>
          </cell>
          <cell r="AV25">
            <v>5426.4050321899995</v>
          </cell>
          <cell r="AW25">
            <v>5454.0607448700002</v>
          </cell>
          <cell r="AX25">
            <v>5467.2879904699994</v>
          </cell>
        </row>
        <row r="26">
          <cell r="B26" t="str">
            <v xml:space="preserve">     nad 5 rokov</v>
          </cell>
          <cell r="C26">
            <v>5327.0134103400005</v>
          </cell>
          <cell r="D26">
            <v>5425.3726349400004</v>
          </cell>
          <cell r="E26">
            <v>5643.5726946899995</v>
          </cell>
          <cell r="F26">
            <v>5865.7487220500007</v>
          </cell>
          <cell r="G26">
            <v>5985.282812200001</v>
          </cell>
          <cell r="H26">
            <v>6218.0682134900007</v>
          </cell>
          <cell r="I26">
            <v>6442.0396003400001</v>
          </cell>
          <cell r="J26">
            <v>6622.8668259900005</v>
          </cell>
          <cell r="K26">
            <v>6881.8549425700012</v>
          </cell>
          <cell r="L26">
            <v>7137.3391754599998</v>
          </cell>
          <cell r="M26">
            <v>7291.8587930800013</v>
          </cell>
          <cell r="N26">
            <v>7642.4911704300021</v>
          </cell>
          <cell r="O26">
            <v>7768.2247560300002</v>
          </cell>
          <cell r="P26">
            <v>7925.2524729199968</v>
          </cell>
          <cell r="Q26">
            <v>8137.4415123099998</v>
          </cell>
          <cell r="R26">
            <v>8322.2060678500002</v>
          </cell>
          <cell r="S26">
            <v>8343.9294296999997</v>
          </cell>
          <cell r="T26">
            <v>8617.4751377599987</v>
          </cell>
          <cell r="U26">
            <v>8800.3512248499992</v>
          </cell>
          <cell r="V26">
            <v>9028.1851888700021</v>
          </cell>
          <cell r="W26">
            <v>9259.2984133199989</v>
          </cell>
          <cell r="X26">
            <v>9656.3530505399995</v>
          </cell>
          <cell r="Y26">
            <v>9811.0801300999992</v>
          </cell>
          <cell r="Z26">
            <v>10108.352121089998</v>
          </cell>
          <cell r="AA26">
            <v>10289.63831907</v>
          </cell>
          <cell r="AB26">
            <v>10220.56748326</v>
          </cell>
          <cell r="AC26">
            <v>10339.481477809999</v>
          </cell>
          <cell r="AD26">
            <v>10767.059616299999</v>
          </cell>
          <cell r="AE26">
            <v>11123.763792050002</v>
          </cell>
          <cell r="AF26">
            <v>11356.146783490001</v>
          </cell>
          <cell r="AG26">
            <v>11691.39560509</v>
          </cell>
          <cell r="AH26">
            <v>11967.248257320001</v>
          </cell>
          <cell r="AI26">
            <v>12238.028679540001</v>
          </cell>
          <cell r="AJ26">
            <v>12575.87343159</v>
          </cell>
          <cell r="AK26">
            <v>12703.794762</v>
          </cell>
          <cell r="AL26">
            <v>12954.419272399999</v>
          </cell>
          <cell r="AM26">
            <v>13197.150667190001</v>
          </cell>
          <cell r="AN26">
            <v>13395.81368252</v>
          </cell>
          <cell r="AO26">
            <v>13615.912799570002</v>
          </cell>
          <cell r="AP26">
            <v>13981.533227099997</v>
          </cell>
          <cell r="AQ26">
            <v>14223.390792</v>
          </cell>
          <cell r="AR26">
            <v>14602.050786700003</v>
          </cell>
          <cell r="AS26">
            <v>14940.03256324</v>
          </cell>
          <cell r="AT26">
            <v>15198.91313153</v>
          </cell>
          <cell r="AU26">
            <v>15477.797085570002</v>
          </cell>
          <cell r="AV26">
            <v>15888.861548169998</v>
          </cell>
          <cell r="AW26">
            <v>16050.778895300002</v>
          </cell>
          <cell r="AX26">
            <v>16190.11017061</v>
          </cell>
        </row>
        <row r="27">
          <cell r="B27" t="str">
            <v>*/pohľadávky voči rezidentom bez cenných papierov</v>
          </cell>
        </row>
        <row r="29">
          <cell r="B29" t="str">
            <v>Medziročný rast v mil. EUR</v>
          </cell>
        </row>
        <row r="30">
          <cell r="B30" t="str">
            <v>Pohľadávky PFI voči súkromnému sektoru</v>
          </cell>
          <cell r="O30">
            <v>3806.6815043499992</v>
          </cell>
          <cell r="P30">
            <v>4009.3278563799959</v>
          </cell>
          <cell r="Q30">
            <v>3960.7129389799975</v>
          </cell>
          <cell r="R30">
            <v>3902.020978569999</v>
          </cell>
          <cell r="S30">
            <v>4179.1098718600024</v>
          </cell>
          <cell r="T30">
            <v>4295.1807077199901</v>
          </cell>
          <cell r="U30">
            <v>3821.1651729200003</v>
          </cell>
          <cell r="V30">
            <v>3871.1614220499996</v>
          </cell>
          <cell r="W30">
            <v>3834.5740223900011</v>
          </cell>
          <cell r="X30">
            <v>4396.1927903000033</v>
          </cell>
          <cell r="Y30">
            <v>4309.3186948299972</v>
          </cell>
          <cell r="Z30">
            <v>4026.4874195199955</v>
          </cell>
          <cell r="AA30">
            <v>4072.2738498300023</v>
          </cell>
          <cell r="AB30">
            <v>3946.2062005799999</v>
          </cell>
          <cell r="AC30">
            <v>3819.1404435100012</v>
          </cell>
          <cell r="AD30">
            <v>3779.3167695599986</v>
          </cell>
          <cell r="AE30">
            <v>3810.5175927799937</v>
          </cell>
          <cell r="AF30">
            <v>3944.1714134000067</v>
          </cell>
          <cell r="AG30">
            <v>4555.2249551700006</v>
          </cell>
          <cell r="AH30">
            <v>4450.0289119000045</v>
          </cell>
          <cell r="AI30">
            <v>4680.0534422200035</v>
          </cell>
          <cell r="AJ30">
            <v>4427.463121560002</v>
          </cell>
          <cell r="AK30">
            <v>4663.2185155800034</v>
          </cell>
          <cell r="AL30">
            <v>4867.7943968799991</v>
          </cell>
          <cell r="AM30">
            <v>5305.1872800800011</v>
          </cell>
          <cell r="AN30">
            <v>5527.7571864500133</v>
          </cell>
          <cell r="AO30">
            <v>5694.121954420003</v>
          </cell>
          <cell r="AP30">
            <v>5881.441080780005</v>
          </cell>
          <cell r="AQ30">
            <v>5371.3491004599964</v>
          </cell>
          <cell r="AR30">
            <v>5351.0755161500019</v>
          </cell>
          <cell r="AS30">
            <v>5476.9489477499992</v>
          </cell>
          <cell r="AT30">
            <v>5667.9948217300007</v>
          </cell>
          <cell r="AU30">
            <v>5336.9467901599892</v>
          </cell>
          <cell r="AV30">
            <v>5036.3116576999964</v>
          </cell>
          <cell r="AW30">
            <v>4912.6375224100011</v>
          </cell>
          <cell r="AX30">
            <v>4205.7225652399975</v>
          </cell>
          <cell r="AY30">
            <v>3211.2205879999965</v>
          </cell>
        </row>
        <row r="31">
          <cell r="B31" t="str">
            <v xml:space="preserve">  Nefinančné spoločnosti</v>
          </cell>
          <cell r="O31">
            <v>1468.7090553000016</v>
          </cell>
          <cell r="P31">
            <v>1618.9340768900011</v>
          </cell>
          <cell r="Q31">
            <v>1483.4818429200004</v>
          </cell>
          <cell r="R31">
            <v>1388.6139547199991</v>
          </cell>
          <cell r="S31">
            <v>1550.408086039999</v>
          </cell>
          <cell r="T31">
            <v>1628.9119033400002</v>
          </cell>
          <cell r="U31">
            <v>1243.9097125300013</v>
          </cell>
          <cell r="V31">
            <v>1322.6074155299975</v>
          </cell>
          <cell r="W31">
            <v>1333.067118089999</v>
          </cell>
          <cell r="X31">
            <v>1989.5956980699993</v>
          </cell>
          <cell r="Y31">
            <v>1895.5293766300001</v>
          </cell>
          <cell r="Z31">
            <v>1872.673371840001</v>
          </cell>
          <cell r="AA31">
            <v>1848.0571267299983</v>
          </cell>
          <cell r="AB31">
            <v>1810.3915222699979</v>
          </cell>
          <cell r="AC31">
            <v>1726.9195379399989</v>
          </cell>
          <cell r="AD31">
            <v>1824.3009028700017</v>
          </cell>
          <cell r="AE31">
            <v>1875.5086636100023</v>
          </cell>
          <cell r="AF31">
            <v>2012.2716922199997</v>
          </cell>
          <cell r="AG31">
            <v>2547.0630352499993</v>
          </cell>
          <cell r="AH31">
            <v>2435.3329681900013</v>
          </cell>
          <cell r="AI31">
            <v>2607.9734448700019</v>
          </cell>
          <cell r="AJ31">
            <v>2224.6580362599998</v>
          </cell>
          <cell r="AK31">
            <v>2347.9954192399982</v>
          </cell>
          <cell r="AL31">
            <v>2548.997908790001</v>
          </cell>
          <cell r="AM31">
            <v>2960.8922193500002</v>
          </cell>
          <cell r="AN31">
            <v>3067.2078935100017</v>
          </cell>
          <cell r="AO31">
            <v>3149.9136958099989</v>
          </cell>
          <cell r="AP31">
            <v>3198.7505145100004</v>
          </cell>
          <cell r="AQ31">
            <v>2867.1636460199989</v>
          </cell>
          <cell r="AR31">
            <v>2858.4966142199992</v>
          </cell>
          <cell r="AS31">
            <v>2968.9759675999994</v>
          </cell>
          <cell r="AT31">
            <v>3113.91396136</v>
          </cell>
          <cell r="AU31">
            <v>2798.9636858499998</v>
          </cell>
          <cell r="AV31">
            <v>2620.9462590200001</v>
          </cell>
          <cell r="AW31">
            <v>2598.5893580199991</v>
          </cell>
          <cell r="AX31">
            <v>2006.6615880099998</v>
          </cell>
          <cell r="AY31">
            <v>1209.3768171600004</v>
          </cell>
        </row>
        <row r="32">
          <cell r="B32" t="str">
            <v xml:space="preserve">     do 1 roka</v>
          </cell>
          <cell r="O32">
            <v>777.87140676999979</v>
          </cell>
          <cell r="P32">
            <v>870.72512116999906</v>
          </cell>
          <cell r="Q32">
            <v>648.56721767999989</v>
          </cell>
          <cell r="R32">
            <v>506.47019184999954</v>
          </cell>
          <cell r="S32">
            <v>679.47503817000006</v>
          </cell>
          <cell r="T32">
            <v>835.24191727999869</v>
          </cell>
          <cell r="U32">
            <v>552.43371173999958</v>
          </cell>
          <cell r="V32">
            <v>505.4471553000003</v>
          </cell>
          <cell r="W32">
            <v>566.58295161000069</v>
          </cell>
          <cell r="X32">
            <v>842.64452633000019</v>
          </cell>
          <cell r="Y32">
            <v>701.05058752999958</v>
          </cell>
          <cell r="Z32">
            <v>593.84080196999912</v>
          </cell>
          <cell r="AA32">
            <v>538.21934541000019</v>
          </cell>
          <cell r="AB32">
            <v>688.00408283999968</v>
          </cell>
          <cell r="AC32">
            <v>844.48854811000047</v>
          </cell>
          <cell r="AD32">
            <v>798.29286994000086</v>
          </cell>
          <cell r="AE32">
            <v>654.1240124800006</v>
          </cell>
          <cell r="AF32">
            <v>864.69089823000195</v>
          </cell>
          <cell r="AG32">
            <v>1021.5177587300004</v>
          </cell>
          <cell r="AH32">
            <v>929.52512777999982</v>
          </cell>
          <cell r="AI32">
            <v>1074.9433047799994</v>
          </cell>
          <cell r="AJ32">
            <v>1005.6580030499999</v>
          </cell>
          <cell r="AK32">
            <v>1183.5949014099997</v>
          </cell>
          <cell r="AL32">
            <v>1282.5894575900011</v>
          </cell>
          <cell r="AM32">
            <v>1530.3251344400005</v>
          </cell>
          <cell r="AN32">
            <v>1479.5601142000005</v>
          </cell>
          <cell r="AO32">
            <v>1449.4953196600009</v>
          </cell>
          <cell r="AP32">
            <v>1555.460233679999</v>
          </cell>
          <cell r="AQ32">
            <v>1413.910442819998</v>
          </cell>
          <cell r="AR32">
            <v>1191.7728872199987</v>
          </cell>
          <cell r="AS32">
            <v>1384.5886941600002</v>
          </cell>
          <cell r="AT32">
            <v>1504.0324968500008</v>
          </cell>
          <cell r="AU32">
            <v>1174.0169620899997</v>
          </cell>
          <cell r="AV32">
            <v>961.17679080000016</v>
          </cell>
          <cell r="AW32">
            <v>858.47875590000058</v>
          </cell>
          <cell r="AX32">
            <v>453.8714399699993</v>
          </cell>
          <cell r="AY32">
            <v>151.6632796899994</v>
          </cell>
        </row>
        <row r="33">
          <cell r="B33" t="str">
            <v xml:space="preserve">     1 až 5 rokov</v>
          </cell>
          <cell r="O33">
            <v>-182.06220539999981</v>
          </cell>
          <cell r="P33">
            <v>-188.52602402999992</v>
          </cell>
          <cell r="Q33">
            <v>-60.880269529999623</v>
          </cell>
          <cell r="R33">
            <v>32.87555599999996</v>
          </cell>
          <cell r="S33">
            <v>152.94194383000013</v>
          </cell>
          <cell r="T33">
            <v>68.390559640000447</v>
          </cell>
          <cell r="U33">
            <v>-9.542521410000063</v>
          </cell>
          <cell r="V33">
            <v>79.689072549999992</v>
          </cell>
          <cell r="W33">
            <v>79.72137025999973</v>
          </cell>
          <cell r="X33">
            <v>331.96405099000003</v>
          </cell>
          <cell r="Y33">
            <v>402.21400119999953</v>
          </cell>
          <cell r="Z33">
            <v>404.52373365000017</v>
          </cell>
          <cell r="AA33">
            <v>424.9959503499997</v>
          </cell>
          <cell r="AB33">
            <v>456.23567681999975</v>
          </cell>
          <cell r="AC33">
            <v>311.74377613999968</v>
          </cell>
          <cell r="AD33">
            <v>453.05742547999921</v>
          </cell>
          <cell r="AE33">
            <v>359.17775344000029</v>
          </cell>
          <cell r="AF33">
            <v>369.54574121999985</v>
          </cell>
          <cell r="AG33">
            <v>603.51380868000001</v>
          </cell>
          <cell r="AH33">
            <v>556.61883422999972</v>
          </cell>
          <cell r="AI33">
            <v>549.29585738000037</v>
          </cell>
          <cell r="AJ33">
            <v>365.39291641999989</v>
          </cell>
          <cell r="AK33">
            <v>398.84750713000039</v>
          </cell>
          <cell r="AL33">
            <v>610.49780920000057</v>
          </cell>
          <cell r="AM33">
            <v>761.8388103100001</v>
          </cell>
          <cell r="AN33">
            <v>742.31842926000036</v>
          </cell>
          <cell r="AO33">
            <v>776.98921197000027</v>
          </cell>
          <cell r="AP33">
            <v>666.57714267000028</v>
          </cell>
          <cell r="AQ33">
            <v>626.05609772999969</v>
          </cell>
          <cell r="AR33">
            <v>747.98476399999981</v>
          </cell>
          <cell r="AS33">
            <v>770.51556793999953</v>
          </cell>
          <cell r="AT33">
            <v>860.2890858300002</v>
          </cell>
          <cell r="AU33">
            <v>923.27587467000012</v>
          </cell>
          <cell r="AV33">
            <v>894.15919802999952</v>
          </cell>
          <cell r="AW33">
            <v>879.34030406000011</v>
          </cell>
          <cell r="AX33">
            <v>736.60017925999909</v>
          </cell>
          <cell r="AY33">
            <v>423.25458102999983</v>
          </cell>
        </row>
        <row r="34">
          <cell r="B34" t="str">
            <v xml:space="preserve">     nad 5 rokov</v>
          </cell>
          <cell r="O34">
            <v>872.89985395999929</v>
          </cell>
          <cell r="P34">
            <v>936.7349797400002</v>
          </cell>
          <cell r="Q34">
            <v>895.79489477000016</v>
          </cell>
          <cell r="R34">
            <v>849.26820686999918</v>
          </cell>
          <cell r="S34">
            <v>717.99110401999951</v>
          </cell>
          <cell r="T34">
            <v>725.27942640999981</v>
          </cell>
          <cell r="U34">
            <v>701.01852220000046</v>
          </cell>
          <cell r="V34">
            <v>737.47118768000018</v>
          </cell>
          <cell r="W34">
            <v>686.76279624999961</v>
          </cell>
          <cell r="X34">
            <v>814.98712077000027</v>
          </cell>
          <cell r="Y34">
            <v>792.26478788999975</v>
          </cell>
          <cell r="Z34">
            <v>874.30883621000021</v>
          </cell>
          <cell r="AA34">
            <v>884.84183097000096</v>
          </cell>
          <cell r="AB34">
            <v>666.15176261999977</v>
          </cell>
          <cell r="AC34">
            <v>570.68721370999947</v>
          </cell>
          <cell r="AD34">
            <v>572.95060746000081</v>
          </cell>
          <cell r="AE34">
            <v>862.20689770000081</v>
          </cell>
          <cell r="AF34">
            <v>778.03505278000011</v>
          </cell>
          <cell r="AG34">
            <v>922.03146782999966</v>
          </cell>
          <cell r="AH34">
            <v>949.18900618000043</v>
          </cell>
          <cell r="AI34">
            <v>983.73428268999942</v>
          </cell>
          <cell r="AJ34">
            <v>853.60711676999836</v>
          </cell>
          <cell r="AK34">
            <v>765.5530106999995</v>
          </cell>
          <cell r="AL34">
            <v>655.91064197999822</v>
          </cell>
          <cell r="AM34">
            <v>668.72827456999948</v>
          </cell>
          <cell r="AN34">
            <v>845.32935005000036</v>
          </cell>
          <cell r="AO34">
            <v>923.42916418000004</v>
          </cell>
          <cell r="AP34">
            <v>976.7131381399995</v>
          </cell>
          <cell r="AQ34">
            <v>827.19710549999945</v>
          </cell>
          <cell r="AR34">
            <v>918.73896300999968</v>
          </cell>
          <cell r="AS34">
            <v>813.87170552000043</v>
          </cell>
          <cell r="AT34">
            <v>749.59237866999865</v>
          </cell>
          <cell r="AU34">
            <v>701.67084909000096</v>
          </cell>
          <cell r="AV34">
            <v>765.61027020000165</v>
          </cell>
          <cell r="AW34">
            <v>860.77029807000054</v>
          </cell>
          <cell r="AX34">
            <v>816.18996880000032</v>
          </cell>
          <cell r="AY34">
            <v>634.45895646000008</v>
          </cell>
        </row>
        <row r="35">
          <cell r="B35" t="str">
            <v xml:space="preserve">  Finančné spoločnosti</v>
          </cell>
          <cell r="O35">
            <v>543.24165172999983</v>
          </cell>
          <cell r="P35">
            <v>591.22180176000006</v>
          </cell>
          <cell r="Q35">
            <v>629.95744540999931</v>
          </cell>
          <cell r="R35">
            <v>644.62291710000022</v>
          </cell>
          <cell r="S35">
            <v>729.30146717000002</v>
          </cell>
          <cell r="T35">
            <v>748.66636793999987</v>
          </cell>
          <cell r="U35">
            <v>640.37957247000031</v>
          </cell>
          <cell r="V35">
            <v>619.2629954400004</v>
          </cell>
          <cell r="W35">
            <v>575.50909511999998</v>
          </cell>
          <cell r="X35">
            <v>474.57813849000036</v>
          </cell>
          <cell r="Y35">
            <v>476.4397198299996</v>
          </cell>
          <cell r="Z35">
            <v>260.40450110000029</v>
          </cell>
          <cell r="AA35">
            <v>326.63881697999977</v>
          </cell>
          <cell r="AB35">
            <v>215.89009493000003</v>
          </cell>
          <cell r="AC35">
            <v>173.54046340000036</v>
          </cell>
          <cell r="AD35">
            <v>75.773252330000105</v>
          </cell>
          <cell r="AE35">
            <v>17.757186470000306</v>
          </cell>
          <cell r="AF35">
            <v>-5.7483236999996734</v>
          </cell>
          <cell r="AG35">
            <v>44.597490540000081</v>
          </cell>
          <cell r="AH35">
            <v>27.087731529999928</v>
          </cell>
          <cell r="AI35">
            <v>64.03213171999937</v>
          </cell>
          <cell r="AJ35">
            <v>128.73610833999987</v>
          </cell>
          <cell r="AK35">
            <v>157.51586670000052</v>
          </cell>
          <cell r="AL35">
            <v>118.98346942999979</v>
          </cell>
          <cell r="AM35">
            <v>108.13755559000037</v>
          </cell>
          <cell r="AN35">
            <v>169.58710084000063</v>
          </cell>
          <cell r="AO35">
            <v>229.3986589499998</v>
          </cell>
          <cell r="AP35">
            <v>233.68309765999925</v>
          </cell>
          <cell r="AQ35">
            <v>41.903571679999459</v>
          </cell>
          <cell r="AR35">
            <v>-11.929330160000291</v>
          </cell>
          <cell r="AS35">
            <v>-75.880833850000272</v>
          </cell>
          <cell r="AT35">
            <v>-52.144957859999749</v>
          </cell>
          <cell r="AU35">
            <v>-105.80196508999984</v>
          </cell>
          <cell r="AV35">
            <v>-225.65777068000011</v>
          </cell>
          <cell r="AW35">
            <v>-259.09931619000031</v>
          </cell>
          <cell r="AX35">
            <v>-330.30793999999992</v>
          </cell>
          <cell r="AY35">
            <v>-450.66954331000011</v>
          </cell>
        </row>
        <row r="36">
          <cell r="B36" t="str">
            <v xml:space="preserve">  Poisťovne a penzijné fondy</v>
          </cell>
          <cell r="O36">
            <v>1.3503618099999999</v>
          </cell>
          <cell r="P36">
            <v>1.3219478299999996</v>
          </cell>
          <cell r="Q36">
            <v>-0.5534090100000002</v>
          </cell>
          <cell r="R36">
            <v>4.315200000002406E-4</v>
          </cell>
          <cell r="S36">
            <v>2.7152619999999628E-2</v>
          </cell>
          <cell r="T36">
            <v>-1.3339972099999995</v>
          </cell>
          <cell r="U36">
            <v>-7.4354499999997881E-3</v>
          </cell>
          <cell r="V36">
            <v>-0.16962092999999978</v>
          </cell>
          <cell r="W36">
            <v>-6.3466779999999945E-2</v>
          </cell>
          <cell r="X36">
            <v>-0.11113324999999996</v>
          </cell>
          <cell r="Y36">
            <v>-0.13871737000000062</v>
          </cell>
          <cell r="Z36">
            <v>-0.15541393000000014</v>
          </cell>
          <cell r="AA36">
            <v>-0.14233551999999983</v>
          </cell>
          <cell r="AB36">
            <v>-0.13901614999999956</v>
          </cell>
          <cell r="AC36">
            <v>-0.16606916999999988</v>
          </cell>
          <cell r="AD36">
            <v>-0.16825997000000026</v>
          </cell>
          <cell r="AE36">
            <v>-0.17967866999999971</v>
          </cell>
          <cell r="AF36">
            <v>-0.25054770000000026</v>
          </cell>
          <cell r="AG36">
            <v>-0.42544644999999992</v>
          </cell>
          <cell r="AH36">
            <v>-0.20802629000000006</v>
          </cell>
          <cell r="AI36">
            <v>-0.22349466000000007</v>
          </cell>
          <cell r="AJ36">
            <v>-0.17526386999999999</v>
          </cell>
          <cell r="AK36">
            <v>-7.2628299999999646E-2</v>
          </cell>
          <cell r="AL36">
            <v>-9.1250070000000072E-2</v>
          </cell>
          <cell r="AM36">
            <v>-0.10993825999999984</v>
          </cell>
          <cell r="AN36">
            <v>-0.11720772000000013</v>
          </cell>
          <cell r="AO36">
            <v>-8.7300010000000094E-2</v>
          </cell>
          <cell r="AP36">
            <v>-9.2876599999999865E-2</v>
          </cell>
          <cell r="AQ36">
            <v>-0.14648477000000004</v>
          </cell>
          <cell r="AR36">
            <v>-0.11707495000000012</v>
          </cell>
          <cell r="AS36">
            <v>-0.13987917000000016</v>
          </cell>
          <cell r="AT36">
            <v>-0.15299077000000016</v>
          </cell>
          <cell r="AU36">
            <v>1.6950142800000005</v>
          </cell>
          <cell r="AV36">
            <v>-0.11986325000000009</v>
          </cell>
          <cell r="AW36">
            <v>-0.19770299000000024</v>
          </cell>
          <cell r="AX36">
            <v>-0.13553078000000007</v>
          </cell>
          <cell r="AY36">
            <v>-0.10882062000000037</v>
          </cell>
        </row>
        <row r="37">
          <cell r="B37" t="str">
            <v xml:space="preserve">  Domácnosti a neziskové inštitúcie slúžiace domácnostiam</v>
          </cell>
          <cell r="O37">
            <v>1793.3804355100001</v>
          </cell>
          <cell r="P37">
            <v>1797.8500298999979</v>
          </cell>
          <cell r="Q37">
            <v>1847.8270596599996</v>
          </cell>
          <cell r="R37">
            <v>1868.7836752300009</v>
          </cell>
          <cell r="S37">
            <v>1899.3731660299991</v>
          </cell>
          <cell r="T37">
            <v>1918.9364336499993</v>
          </cell>
          <cell r="U37">
            <v>1936.8833233700007</v>
          </cell>
          <cell r="V37">
            <v>1929.4606320100002</v>
          </cell>
          <cell r="W37">
            <v>1926.0612759599999</v>
          </cell>
          <cell r="X37">
            <v>1932.1300869899997</v>
          </cell>
          <cell r="Y37">
            <v>1937.4883157400018</v>
          </cell>
          <cell r="Z37">
            <v>1893.5649605100016</v>
          </cell>
          <cell r="AA37">
            <v>1897.7202416400005</v>
          </cell>
          <cell r="AB37">
            <v>1920.0635995300026</v>
          </cell>
          <cell r="AC37">
            <v>1918.8465113400007</v>
          </cell>
          <cell r="AD37">
            <v>1879.4108743299994</v>
          </cell>
          <cell r="AE37">
            <v>1917.431421369999</v>
          </cell>
          <cell r="AF37">
            <v>1937.8985925800016</v>
          </cell>
          <cell r="AG37">
            <v>1963.9898758299987</v>
          </cell>
          <cell r="AH37">
            <v>1987.8162384699981</v>
          </cell>
          <cell r="AI37">
            <v>2008.2713602899985</v>
          </cell>
          <cell r="AJ37">
            <v>2074.2442408300003</v>
          </cell>
          <cell r="AK37">
            <v>2157.7798579399996</v>
          </cell>
          <cell r="AL37">
            <v>2199.9042687299961</v>
          </cell>
          <cell r="AM37">
            <v>2236.267443400001</v>
          </cell>
          <cell r="AN37">
            <v>2291.0793998199979</v>
          </cell>
          <cell r="AO37">
            <v>2314.8968996699987</v>
          </cell>
          <cell r="AP37">
            <v>2449.1003452100013</v>
          </cell>
          <cell r="AQ37">
            <v>2462.4283675300012</v>
          </cell>
          <cell r="AR37">
            <v>2504.625307039998</v>
          </cell>
          <cell r="AS37">
            <v>2583.9936931699995</v>
          </cell>
          <cell r="AT37">
            <v>2606.3788089999998</v>
          </cell>
          <cell r="AU37">
            <v>2642.0900551200011</v>
          </cell>
          <cell r="AV37">
            <v>2641.1430326100017</v>
          </cell>
          <cell r="AW37">
            <v>2573.3451835699962</v>
          </cell>
          <cell r="AX37">
            <v>2529.5044480100059</v>
          </cell>
          <cell r="AY37">
            <v>2452.6221347699993</v>
          </cell>
        </row>
        <row r="38">
          <cell r="B38" t="str">
            <v xml:space="preserve">     spotrebiteľské úvery</v>
          </cell>
          <cell r="O38">
            <v>982.4218283199998</v>
          </cell>
          <cell r="P38">
            <v>987.28560047999986</v>
          </cell>
          <cell r="Q38">
            <v>1025.6663015299998</v>
          </cell>
          <cell r="R38">
            <v>1041.7204408100001</v>
          </cell>
          <cell r="S38">
            <v>1059.9837017900002</v>
          </cell>
          <cell r="T38">
            <v>1082.1757617800001</v>
          </cell>
          <cell r="U38">
            <v>1096.0264223600002</v>
          </cell>
          <cell r="V38">
            <v>1112.8502622400001</v>
          </cell>
          <cell r="W38">
            <v>1140.4484166500001</v>
          </cell>
          <cell r="X38">
            <v>1166.0946690599999</v>
          </cell>
          <cell r="Y38">
            <v>1186.1428666300001</v>
          </cell>
          <cell r="Z38">
            <v>1190.8199561899999</v>
          </cell>
          <cell r="AA38">
            <v>222.60283474000016</v>
          </cell>
          <cell r="AB38">
            <v>231.04833033000023</v>
          </cell>
          <cell r="AC38">
            <v>219.62789616999976</v>
          </cell>
          <cell r="AD38">
            <v>177.41293235999979</v>
          </cell>
          <cell r="AE38">
            <v>181.84063597999966</v>
          </cell>
          <cell r="AF38">
            <v>186.14465911999991</v>
          </cell>
          <cell r="AG38">
            <v>198.79509393999979</v>
          </cell>
          <cell r="AH38">
            <v>192.20198497999991</v>
          </cell>
          <cell r="AI38">
            <v>184.62417844999982</v>
          </cell>
          <cell r="AJ38">
            <v>178.30641306000007</v>
          </cell>
          <cell r="AK38">
            <v>178.46664011000007</v>
          </cell>
          <cell r="AL38">
            <v>188.58451171000024</v>
          </cell>
          <cell r="AM38">
            <v>181.3803027600004</v>
          </cell>
          <cell r="AN38">
            <v>185.2063998000001</v>
          </cell>
          <cell r="AO38">
            <v>183.87592113000028</v>
          </cell>
          <cell r="AP38">
            <v>252.27431453999975</v>
          </cell>
          <cell r="AQ38">
            <v>265.48483039000007</v>
          </cell>
          <cell r="AR38">
            <v>268.78009027999997</v>
          </cell>
          <cell r="AS38">
            <v>293.08876054000029</v>
          </cell>
          <cell r="AT38">
            <v>310.73046538000017</v>
          </cell>
          <cell r="AU38">
            <v>323.02618998999992</v>
          </cell>
          <cell r="AV38">
            <v>327.14124013000014</v>
          </cell>
          <cell r="AW38">
            <v>325.21589324999991</v>
          </cell>
          <cell r="AX38">
            <v>329.87339838999992</v>
          </cell>
          <cell r="AY38">
            <v>313.60903417999953</v>
          </cell>
        </row>
        <row r="39">
          <cell r="B39" t="str">
            <v xml:space="preserve">     úvery na bývanie</v>
          </cell>
          <cell r="O39">
            <v>3988.1430657999999</v>
          </cell>
          <cell r="P39">
            <v>4062.56575716</v>
          </cell>
          <cell r="Q39">
            <v>4168.8161388800008</v>
          </cell>
          <cell r="R39">
            <v>4264.638518230001</v>
          </cell>
          <cell r="S39">
            <v>4382.9466905599993</v>
          </cell>
          <cell r="T39">
            <v>4521.2949279599998</v>
          </cell>
          <cell r="U39">
            <v>4629.4496780100017</v>
          </cell>
          <cell r="V39">
            <v>4745.6309500099997</v>
          </cell>
          <cell r="W39">
            <v>4847.3070437400002</v>
          </cell>
          <cell r="X39">
            <v>4957.1570404200002</v>
          </cell>
          <cell r="Y39">
            <v>5054.5126136899989</v>
          </cell>
          <cell r="Z39">
            <v>5209.3088030400004</v>
          </cell>
          <cell r="AA39">
            <v>1314.9301267999999</v>
          </cell>
          <cell r="AB39">
            <v>1310.8370510499994</v>
          </cell>
          <cell r="AC39">
            <v>1305.799873859999</v>
          </cell>
          <cell r="AD39">
            <v>1330.53359224</v>
          </cell>
          <cell r="AE39">
            <v>1378.18960367</v>
          </cell>
          <cell r="AF39">
            <v>1390.1302529499999</v>
          </cell>
          <cell r="AG39">
            <v>1409.4303259799972</v>
          </cell>
          <cell r="AH39">
            <v>1430.6343689699997</v>
          </cell>
          <cell r="AI39">
            <v>1459.9495784399996</v>
          </cell>
          <cell r="AJ39">
            <v>1511.1899024300001</v>
          </cell>
          <cell r="AK39">
            <v>1569.18266614</v>
          </cell>
          <cell r="AL39">
            <v>1564.0249618099997</v>
          </cell>
          <cell r="AM39">
            <v>1581.0251277899997</v>
          </cell>
          <cell r="AN39">
            <v>1624.7074620000003</v>
          </cell>
          <cell r="AO39">
            <v>1649.606984</v>
          </cell>
          <cell r="AP39">
            <v>1702.0204142499988</v>
          </cell>
          <cell r="AQ39">
            <v>1702.8869415000008</v>
          </cell>
          <cell r="AR39">
            <v>1735.2206067799989</v>
          </cell>
          <cell r="AS39">
            <v>1786.8247360900023</v>
          </cell>
          <cell r="AT39">
            <v>1800.4482174900004</v>
          </cell>
          <cell r="AU39">
            <v>1820.9053973399996</v>
          </cell>
          <cell r="AV39">
            <v>1829.8431255299993</v>
          </cell>
          <cell r="AW39">
            <v>1785.0927437899991</v>
          </cell>
          <cell r="AX39">
            <v>1766.1403771000023</v>
          </cell>
          <cell r="AY39">
            <v>1723.4106796100004</v>
          </cell>
        </row>
        <row r="40">
          <cell r="B40" t="str">
            <v xml:space="preserve">     ostatné úvery</v>
          </cell>
          <cell r="O40">
            <v>1130.7572860700002</v>
          </cell>
          <cell r="P40">
            <v>1132.9995352899991</v>
          </cell>
          <cell r="Q40">
            <v>1165.3333665199989</v>
          </cell>
          <cell r="R40">
            <v>1214.7125406599998</v>
          </cell>
          <cell r="S40">
            <v>1277.7327889500002</v>
          </cell>
          <cell r="T40">
            <v>1326.0308703800001</v>
          </cell>
          <cell r="U40">
            <v>1370.1521277499978</v>
          </cell>
          <cell r="V40">
            <v>1404.1103033800009</v>
          </cell>
          <cell r="W40">
            <v>1442.5794662399985</v>
          </cell>
          <cell r="X40">
            <v>1478.6092744099979</v>
          </cell>
          <cell r="Y40">
            <v>1508.1289583700018</v>
          </cell>
          <cell r="Z40">
            <v>1501.3127198900002</v>
          </cell>
          <cell r="AA40">
            <v>360.18728009999995</v>
          </cell>
          <cell r="AB40">
            <v>378.17821815000252</v>
          </cell>
          <cell r="AC40">
            <v>393.41874131000259</v>
          </cell>
          <cell r="AD40">
            <v>371.46434972999941</v>
          </cell>
          <cell r="AE40">
            <v>357.40118171999893</v>
          </cell>
          <cell r="AF40">
            <v>361.62368051000249</v>
          </cell>
          <cell r="AG40">
            <v>355.76445591000174</v>
          </cell>
          <cell r="AH40">
            <v>364.97988451999845</v>
          </cell>
          <cell r="AI40">
            <v>363.69760339999902</v>
          </cell>
          <cell r="AJ40">
            <v>384.74792534000153</v>
          </cell>
          <cell r="AK40">
            <v>410.13055168999927</v>
          </cell>
          <cell r="AL40">
            <v>447.29479520999666</v>
          </cell>
          <cell r="AM40">
            <v>473.86201285000152</v>
          </cell>
          <cell r="AN40">
            <v>481.16553801999817</v>
          </cell>
          <cell r="AO40">
            <v>481.41399453999838</v>
          </cell>
          <cell r="AP40">
            <v>494.80561642000248</v>
          </cell>
          <cell r="AQ40">
            <v>494.05659564000052</v>
          </cell>
          <cell r="AR40">
            <v>500.62460997999824</v>
          </cell>
          <cell r="AS40">
            <v>504.0801965399969</v>
          </cell>
          <cell r="AT40">
            <v>495.20012612999835</v>
          </cell>
          <cell r="AU40">
            <v>498.15846779000185</v>
          </cell>
          <cell r="AV40">
            <v>484.15866695000204</v>
          </cell>
          <cell r="AW40">
            <v>463.03654652999649</v>
          </cell>
          <cell r="AX40">
            <v>433.4906725200035</v>
          </cell>
          <cell r="AY40">
            <v>415.34142097999847</v>
          </cell>
        </row>
        <row r="41">
          <cell r="B41" t="str">
            <v>spotr.+ost.</v>
          </cell>
          <cell r="O41">
            <v>2113.17911439</v>
          </cell>
          <cell r="P41">
            <v>2120.2851357699992</v>
          </cell>
          <cell r="Q41">
            <v>2190.9996680499989</v>
          </cell>
          <cell r="R41">
            <v>2256.43298147</v>
          </cell>
          <cell r="S41">
            <v>2337.7164907400002</v>
          </cell>
          <cell r="T41">
            <v>2408.2066321600005</v>
          </cell>
          <cell r="U41">
            <v>2466.178550109998</v>
          </cell>
          <cell r="V41">
            <v>2516.960565620001</v>
          </cell>
          <cell r="W41">
            <v>2583.0278828899986</v>
          </cell>
          <cell r="X41">
            <v>2644.7039434699977</v>
          </cell>
          <cell r="Y41">
            <v>2694.2718250000016</v>
          </cell>
          <cell r="Z41">
            <v>2692.1326760800002</v>
          </cell>
          <cell r="AA41">
            <v>582.79011484000011</v>
          </cell>
          <cell r="AB41">
            <v>609.22654848000275</v>
          </cell>
          <cell r="AC41">
            <v>613.04663748000212</v>
          </cell>
          <cell r="AD41">
            <v>548.87728208999897</v>
          </cell>
          <cell r="AE41">
            <v>539.24181769999905</v>
          </cell>
          <cell r="AF41">
            <v>547.76833963000217</v>
          </cell>
          <cell r="AG41">
            <v>554.55954985000153</v>
          </cell>
          <cell r="AH41">
            <v>557.18186949999836</v>
          </cell>
          <cell r="AI41">
            <v>548.32178184999884</v>
          </cell>
          <cell r="AJ41">
            <v>563.0543384000016</v>
          </cell>
          <cell r="AK41">
            <v>588.59719179999956</v>
          </cell>
          <cell r="AL41">
            <v>635.87930691999645</v>
          </cell>
          <cell r="AM41">
            <v>655.2423156100017</v>
          </cell>
          <cell r="AN41">
            <v>666.37193781999804</v>
          </cell>
          <cell r="AO41">
            <v>665.28991566999866</v>
          </cell>
          <cell r="AP41">
            <v>747.07993096000246</v>
          </cell>
          <cell r="AQ41">
            <v>759.54142603000037</v>
          </cell>
          <cell r="AR41">
            <v>769.40470025999821</v>
          </cell>
          <cell r="AS41">
            <v>797.1689570799972</v>
          </cell>
          <cell r="AT41">
            <v>805.93059150999852</v>
          </cell>
          <cell r="AU41">
            <v>821.184657780002</v>
          </cell>
          <cell r="AV41">
            <v>811.29990708000241</v>
          </cell>
          <cell r="AW41">
            <v>788.25243977999617</v>
          </cell>
          <cell r="AX41">
            <v>763.36407091000365</v>
          </cell>
          <cell r="AY41">
            <v>728.95045515999846</v>
          </cell>
        </row>
        <row r="42">
          <cell r="B42" t="str">
            <v>Pohľadávky PFI voči súkromnému sektoru</v>
          </cell>
          <cell r="O42">
            <v>3806.6815043499992</v>
          </cell>
          <cell r="P42">
            <v>4009.3278563799959</v>
          </cell>
          <cell r="Q42">
            <v>3960.7129389799975</v>
          </cell>
          <cell r="R42">
            <v>3902.020978569999</v>
          </cell>
          <cell r="S42">
            <v>4179.1098718600024</v>
          </cell>
          <cell r="T42">
            <v>4295.1807077199901</v>
          </cell>
          <cell r="U42">
            <v>3821.1651729200003</v>
          </cell>
          <cell r="V42">
            <v>3871.1614220499996</v>
          </cell>
          <cell r="W42">
            <v>3834.5740223900011</v>
          </cell>
          <cell r="X42">
            <v>4396.1927903000033</v>
          </cell>
          <cell r="Y42">
            <v>4309.3186948299972</v>
          </cell>
          <cell r="Z42">
            <v>4026.4874195199955</v>
          </cell>
          <cell r="AA42">
            <v>4072.2738498300023</v>
          </cell>
          <cell r="AB42">
            <v>3946.2062005799999</v>
          </cell>
          <cell r="AC42">
            <v>3819.1404435100012</v>
          </cell>
          <cell r="AD42">
            <v>3779.3167695599986</v>
          </cell>
          <cell r="AE42">
            <v>3810.5175927799937</v>
          </cell>
          <cell r="AF42">
            <v>3944.1714134000067</v>
          </cell>
          <cell r="AG42">
            <v>4555.2249551700006</v>
          </cell>
          <cell r="AH42">
            <v>4450.0289119000045</v>
          </cell>
          <cell r="AI42">
            <v>4680.0534422200035</v>
          </cell>
          <cell r="AJ42">
            <v>4427.463121560002</v>
          </cell>
          <cell r="AK42">
            <v>4663.2185155800034</v>
          </cell>
          <cell r="AL42">
            <v>4867.7943968799991</v>
          </cell>
          <cell r="AM42">
            <v>5305.1872800800011</v>
          </cell>
          <cell r="AN42">
            <v>5527.7571864500133</v>
          </cell>
          <cell r="AO42">
            <v>5694.121954420003</v>
          </cell>
          <cell r="AP42">
            <v>5881.441080780005</v>
          </cell>
          <cell r="AQ42">
            <v>5371.3491004599964</v>
          </cell>
          <cell r="AR42">
            <v>5351.0755161500019</v>
          </cell>
          <cell r="AS42">
            <v>5476.9489477499992</v>
          </cell>
          <cell r="AT42">
            <v>5667.9948217300007</v>
          </cell>
          <cell r="AU42">
            <v>5336.9467901599892</v>
          </cell>
          <cell r="AV42">
            <v>5036.3116576999964</v>
          </cell>
          <cell r="AW42">
            <v>4912.6375224100011</v>
          </cell>
          <cell r="AX42">
            <v>4205.7225652399975</v>
          </cell>
          <cell r="AY42">
            <v>-26459.838412000005</v>
          </cell>
        </row>
        <row r="43">
          <cell r="B43" t="str">
            <v xml:space="preserve">     v EUR</v>
          </cell>
          <cell r="O43">
            <v>3864.9802164199991</v>
          </cell>
          <cell r="P43">
            <v>4052.5170949000076</v>
          </cell>
          <cell r="Q43">
            <v>3976.6916948699945</v>
          </cell>
          <cell r="R43">
            <v>3908.2016862500022</v>
          </cell>
          <cell r="S43">
            <v>4194.7640908300018</v>
          </cell>
          <cell r="T43">
            <v>4305.6757950099964</v>
          </cell>
          <cell r="U43">
            <v>3863.1658699999934</v>
          </cell>
          <cell r="V43">
            <v>3870.9745402699955</v>
          </cell>
          <cell r="W43">
            <v>3838.87260169</v>
          </cell>
          <cell r="X43">
            <v>4385.4000863000019</v>
          </cell>
          <cell r="Y43">
            <v>4282.6884750799982</v>
          </cell>
          <cell r="Z43">
            <v>4027.8941446200079</v>
          </cell>
          <cell r="AA43">
            <v>4035.5090287500061</v>
          </cell>
          <cell r="AB43">
            <v>3871.3661952799885</v>
          </cell>
          <cell r="AC43">
            <v>3723.7144659500009</v>
          </cell>
          <cell r="AD43">
            <v>3654.7604726599966</v>
          </cell>
          <cell r="AE43">
            <v>3674.4144924599968</v>
          </cell>
          <cell r="AF43">
            <v>3804.6167098299957</v>
          </cell>
          <cell r="AG43">
            <v>4454.6724092100121</v>
          </cell>
          <cell r="AH43">
            <v>4353.7046073100064</v>
          </cell>
          <cell r="AI43">
            <v>4602.9809798999995</v>
          </cell>
          <cell r="AJ43">
            <v>4360.8685521100051</v>
          </cell>
          <cell r="AK43">
            <v>4588.4234880300028</v>
          </cell>
          <cell r="AL43">
            <v>4756.1932217999929</v>
          </cell>
          <cell r="AM43">
            <v>5146.6093407699918</v>
          </cell>
          <cell r="AN43">
            <v>5421.5328951500123</v>
          </cell>
          <cell r="AO43">
            <v>5625.3136493100064</v>
          </cell>
          <cell r="AP43">
            <v>5771.8097656599966</v>
          </cell>
          <cell r="AQ43">
            <v>5304.8686184799953</v>
          </cell>
          <cell r="AR43">
            <v>5286.290214430006</v>
          </cell>
          <cell r="AS43">
            <v>5365.9243178699944</v>
          </cell>
          <cell r="AT43">
            <v>5555.1375223999967</v>
          </cell>
          <cell r="AU43">
            <v>5217.8559716100026</v>
          </cell>
          <cell r="AV43">
            <v>4894.7130053699912</v>
          </cell>
          <cell r="AW43">
            <v>4810.7729203899944</v>
          </cell>
          <cell r="AX43">
            <v>4152.1169753899994</v>
          </cell>
          <cell r="AY43">
            <v>-26040.673869749997</v>
          </cell>
        </row>
        <row r="44">
          <cell r="B44" t="str">
            <v xml:space="preserve">     v ostatných cudzích menách</v>
          </cell>
          <cell r="O44">
            <v>-58.298712069999965</v>
          </cell>
          <cell r="P44">
            <v>-43.18923852000006</v>
          </cell>
          <cell r="Q44">
            <v>-15.978755889999974</v>
          </cell>
          <cell r="R44">
            <v>-6.180707679999955</v>
          </cell>
          <cell r="S44">
            <v>-15.65421896999996</v>
          </cell>
          <cell r="T44">
            <v>-10.495087289999987</v>
          </cell>
          <cell r="U44">
            <v>-42.000697079999952</v>
          </cell>
          <cell r="V44">
            <v>0.18688177999999311</v>
          </cell>
          <cell r="W44">
            <v>-4.2985793000000001</v>
          </cell>
          <cell r="X44">
            <v>10.792703999999986</v>
          </cell>
          <cell r="Y44">
            <v>26.630219750000123</v>
          </cell>
          <cell r="Z44">
            <v>-1.4067251000000169</v>
          </cell>
          <cell r="AA44">
            <v>36.76482107999999</v>
          </cell>
          <cell r="AB44">
            <v>74.84000530000003</v>
          </cell>
          <cell r="AC44">
            <v>95.425977560000007</v>
          </cell>
          <cell r="AD44">
            <v>124.55629689999992</v>
          </cell>
          <cell r="AE44">
            <v>136.10310031999998</v>
          </cell>
          <cell r="AF44">
            <v>139.55470356999993</v>
          </cell>
          <cell r="AG44">
            <v>100.55254595999997</v>
          </cell>
          <cell r="AH44">
            <v>96.324304590000054</v>
          </cell>
          <cell r="AI44">
            <v>77.072462319999943</v>
          </cell>
          <cell r="AJ44">
            <v>66.594569450000051</v>
          </cell>
          <cell r="AK44">
            <v>74.795027549999986</v>
          </cell>
          <cell r="AL44">
            <v>111.60117507999996</v>
          </cell>
          <cell r="AM44">
            <v>158.57793931000003</v>
          </cell>
          <cell r="AN44">
            <v>106.22429129999989</v>
          </cell>
          <cell r="AO44">
            <v>68.808305110000049</v>
          </cell>
          <cell r="AP44">
            <v>109.63131512000001</v>
          </cell>
          <cell r="AQ44">
            <v>66.480481979999865</v>
          </cell>
          <cell r="AR44">
            <v>64.785301720000064</v>
          </cell>
          <cell r="AS44">
            <v>111.02462987999991</v>
          </cell>
          <cell r="AT44">
            <v>112.85729932999999</v>
          </cell>
          <cell r="AU44">
            <v>119.09081855000011</v>
          </cell>
          <cell r="AV44">
            <v>141.59865232999994</v>
          </cell>
          <cell r="AW44">
            <v>101.86460201999989</v>
          </cell>
          <cell r="AX44">
            <v>53.605589850000001</v>
          </cell>
          <cell r="AY44">
            <v>-419.16454225000007</v>
          </cell>
        </row>
        <row r="46">
          <cell r="B46" t="str">
            <v>Pohľadávky PFI voči súkromnému sektoru</v>
          </cell>
          <cell r="O46">
            <v>3806.6815043499992</v>
          </cell>
          <cell r="P46">
            <v>4009.3278563799959</v>
          </cell>
          <cell r="Q46">
            <v>3960.7129389799975</v>
          </cell>
          <cell r="R46">
            <v>3902.020978569999</v>
          </cell>
          <cell r="S46">
            <v>4179.1098718600024</v>
          </cell>
          <cell r="T46">
            <v>4295.1807077199901</v>
          </cell>
          <cell r="U46">
            <v>3821.1651729200003</v>
          </cell>
          <cell r="V46">
            <v>3871.1614220499996</v>
          </cell>
          <cell r="W46">
            <v>3834.5740223900011</v>
          </cell>
          <cell r="X46">
            <v>4396.1927903000033</v>
          </cell>
          <cell r="Y46">
            <v>4309.3186948299972</v>
          </cell>
          <cell r="Z46">
            <v>4026.4874195199955</v>
          </cell>
          <cell r="AA46">
            <v>4072.2738498300023</v>
          </cell>
          <cell r="AB46">
            <v>3946.2062005799999</v>
          </cell>
          <cell r="AC46">
            <v>3819.1404435100012</v>
          </cell>
          <cell r="AD46">
            <v>3779.3167695599986</v>
          </cell>
          <cell r="AE46">
            <v>3810.5175927799937</v>
          </cell>
          <cell r="AF46">
            <v>3944.1714134000067</v>
          </cell>
          <cell r="AG46">
            <v>4555.2249551700006</v>
          </cell>
          <cell r="AH46">
            <v>4450.0289119000045</v>
          </cell>
          <cell r="AI46">
            <v>4680.0534422200035</v>
          </cell>
          <cell r="AJ46">
            <v>4427.463121560002</v>
          </cell>
          <cell r="AK46">
            <v>4663.2185155800034</v>
          </cell>
          <cell r="AL46">
            <v>4867.7943968799991</v>
          </cell>
          <cell r="AM46">
            <v>5305.1872800800011</v>
          </cell>
          <cell r="AN46">
            <v>5527.7571864500133</v>
          </cell>
          <cell r="AO46">
            <v>5694.121954420003</v>
          </cell>
          <cell r="AP46">
            <v>5881.441080780005</v>
          </cell>
          <cell r="AQ46">
            <v>5371.3491004599964</v>
          </cell>
          <cell r="AR46">
            <v>5351.0755161500019</v>
          </cell>
          <cell r="AS46">
            <v>5476.9489477499992</v>
          </cell>
          <cell r="AT46">
            <v>5667.9948217300007</v>
          </cell>
          <cell r="AU46">
            <v>5336.9467901599892</v>
          </cell>
          <cell r="AV46">
            <v>5036.3116576999964</v>
          </cell>
          <cell r="AW46">
            <v>4912.6375224100011</v>
          </cell>
          <cell r="AX46">
            <v>4205.7225652399975</v>
          </cell>
          <cell r="AY46">
            <v>-26459.838412000005</v>
          </cell>
        </row>
        <row r="47">
          <cell r="B47" t="str">
            <v xml:space="preserve">     do 1 roka</v>
          </cell>
          <cell r="O47">
            <v>1035.7588130100021</v>
          </cell>
          <cell r="P47">
            <v>1243.1590321000003</v>
          </cell>
          <cell r="Q47">
            <v>1052.0336586299973</v>
          </cell>
          <cell r="R47">
            <v>904.32291043999885</v>
          </cell>
          <cell r="S47">
            <v>1144.2858328400025</v>
          </cell>
          <cell r="T47">
            <v>1272.2915754299966</v>
          </cell>
          <cell r="U47">
            <v>959.60233684000195</v>
          </cell>
          <cell r="V47">
            <v>913.83087698999771</v>
          </cell>
          <cell r="W47">
            <v>1100.1751311000016</v>
          </cell>
          <cell r="X47">
            <v>1335.2783310000004</v>
          </cell>
          <cell r="Y47">
            <v>1165.009360680001</v>
          </cell>
          <cell r="Z47">
            <v>1007.1955121800011</v>
          </cell>
          <cell r="AA47">
            <v>995.8131182399984</v>
          </cell>
          <cell r="AB47">
            <v>1061.8432250899996</v>
          </cell>
          <cell r="AC47">
            <v>1222.4360685200036</v>
          </cell>
          <cell r="AD47">
            <v>1050.5005311000004</v>
          </cell>
          <cell r="AE47">
            <v>887.65986191999855</v>
          </cell>
          <cell r="AF47">
            <v>1107.7282413800003</v>
          </cell>
          <cell r="AG47">
            <v>1343.2039766399976</v>
          </cell>
          <cell r="AH47">
            <v>1243.4024430499985</v>
          </cell>
          <cell r="AI47">
            <v>1243.0195180399978</v>
          </cell>
          <cell r="AJ47">
            <v>1236.3464449399989</v>
          </cell>
          <cell r="AK47">
            <v>1481.2784969599998</v>
          </cell>
          <cell r="AL47">
            <v>1550.5644293700007</v>
          </cell>
          <cell r="AM47">
            <v>1795.5036181200012</v>
          </cell>
          <cell r="AN47">
            <v>1791.7959569700015</v>
          </cell>
          <cell r="AO47">
            <v>1778.2716257999982</v>
          </cell>
          <cell r="AP47">
            <v>1916.8742614099992</v>
          </cell>
          <cell r="AQ47">
            <v>1604.1318462699983</v>
          </cell>
          <cell r="AR47">
            <v>1356.8200557599994</v>
          </cell>
          <cell r="AS47">
            <v>1468.675994160003</v>
          </cell>
          <cell r="AT47">
            <v>1637.7071632600027</v>
          </cell>
          <cell r="AU47">
            <v>1298.2429130800037</v>
          </cell>
          <cell r="AV47">
            <v>990.03903603000163</v>
          </cell>
          <cell r="AW47">
            <v>872.01377549999961</v>
          </cell>
          <cell r="AX47">
            <v>427.11408751999625</v>
          </cell>
          <cell r="AY47">
            <v>-8167.5989510600011</v>
          </cell>
        </row>
        <row r="48">
          <cell r="B48" t="str">
            <v xml:space="preserve">     od 1 do 5 rokov vrátane</v>
          </cell>
          <cell r="O48">
            <v>329.71134569000014</v>
          </cell>
          <cell r="P48">
            <v>266.28898628000024</v>
          </cell>
          <cell r="Q48">
            <v>414.81046273000084</v>
          </cell>
          <cell r="R48">
            <v>541.24072229000058</v>
          </cell>
          <cell r="S48">
            <v>676.17742148999969</v>
          </cell>
          <cell r="T48">
            <v>623.48220803999993</v>
          </cell>
          <cell r="U48">
            <v>503.2512115799982</v>
          </cell>
          <cell r="V48">
            <v>552.01218215999825</v>
          </cell>
          <cell r="W48">
            <v>356.95542055000033</v>
          </cell>
          <cell r="X48">
            <v>541.90058420999958</v>
          </cell>
          <cell r="Y48">
            <v>625.08799710999983</v>
          </cell>
          <cell r="Z48">
            <v>553.4309566400002</v>
          </cell>
          <cell r="AA48">
            <v>555.04716856999994</v>
          </cell>
          <cell r="AB48">
            <v>589.04796522000197</v>
          </cell>
          <cell r="AC48">
            <v>394.66440947000001</v>
          </cell>
          <cell r="AD48">
            <v>283.96269003000089</v>
          </cell>
          <cell r="AE48">
            <v>143.02336856000056</v>
          </cell>
          <cell r="AF48">
            <v>97.771526270001232</v>
          </cell>
          <cell r="AG48">
            <v>320.97659830000066</v>
          </cell>
          <cell r="AH48">
            <v>267.56340039999941</v>
          </cell>
          <cell r="AI48">
            <v>458.30365796000024</v>
          </cell>
          <cell r="AJ48">
            <v>271.59629555999982</v>
          </cell>
          <cell r="AK48">
            <v>289.22538668000107</v>
          </cell>
          <cell r="AL48">
            <v>471.16281616000197</v>
          </cell>
          <cell r="AM48">
            <v>602.17131380999945</v>
          </cell>
          <cell r="AN48">
            <v>560.71503017999839</v>
          </cell>
          <cell r="AO48">
            <v>639.41900685000019</v>
          </cell>
          <cell r="AP48">
            <v>750.09320852999917</v>
          </cell>
          <cell r="AQ48">
            <v>667.59025424999891</v>
          </cell>
          <cell r="AR48">
            <v>748.35145720999753</v>
          </cell>
          <cell r="AS48">
            <v>759.63599547999911</v>
          </cell>
          <cell r="AT48">
            <v>798.62278429999969</v>
          </cell>
          <cell r="AU48">
            <v>798.93547104000027</v>
          </cell>
          <cell r="AV48">
            <v>733.2845050699998</v>
          </cell>
          <cell r="AW48">
            <v>693.63961362000009</v>
          </cell>
          <cell r="AX48">
            <v>542.91757953999786</v>
          </cell>
          <cell r="AY48">
            <v>-5095.0887937399993</v>
          </cell>
        </row>
        <row r="49">
          <cell r="B49" t="str">
            <v xml:space="preserve">     nad 5 rokov</v>
          </cell>
          <cell r="O49">
            <v>2441.2113456899997</v>
          </cell>
          <cell r="P49">
            <v>2499.8798379799964</v>
          </cell>
          <cell r="Q49">
            <v>2493.8688176200003</v>
          </cell>
          <cell r="R49">
            <v>2456.4573457999995</v>
          </cell>
          <cell r="S49">
            <v>2358.6466174999987</v>
          </cell>
          <cell r="T49">
            <v>2399.4069242699979</v>
          </cell>
          <cell r="U49">
            <v>2358.3116245099991</v>
          </cell>
          <cell r="V49">
            <v>2405.3183628800016</v>
          </cell>
          <cell r="W49">
            <v>2377.4434707499977</v>
          </cell>
          <cell r="X49">
            <v>2519.0138750799997</v>
          </cell>
          <cell r="Y49">
            <v>2519.2213370199979</v>
          </cell>
          <cell r="Z49">
            <v>2465.860950659996</v>
          </cell>
          <cell r="AA49">
            <v>2521.4135630399996</v>
          </cell>
          <cell r="AB49">
            <v>2295.315010340003</v>
          </cell>
          <cell r="AC49">
            <v>2202.0399654999992</v>
          </cell>
          <cell r="AD49">
            <v>2444.8535484499989</v>
          </cell>
          <cell r="AE49">
            <v>2779.8343623500023</v>
          </cell>
          <cell r="AF49">
            <v>2738.6716457300026</v>
          </cell>
          <cell r="AG49">
            <v>2891.0443802400005</v>
          </cell>
          <cell r="AH49">
            <v>2939.0630684499993</v>
          </cell>
          <cell r="AI49">
            <v>2978.7302662200018</v>
          </cell>
          <cell r="AJ49">
            <v>2919.5203810500007</v>
          </cell>
          <cell r="AK49">
            <v>2892.7146319000003</v>
          </cell>
          <cell r="AL49">
            <v>2846.0671513100006</v>
          </cell>
          <cell r="AM49">
            <v>2907.5123481200008</v>
          </cell>
          <cell r="AN49">
            <v>3175.2461992600001</v>
          </cell>
          <cell r="AO49">
            <v>3276.4313217600029</v>
          </cell>
          <cell r="AP49">
            <v>3214.4736107999979</v>
          </cell>
          <cell r="AQ49">
            <v>3099.6269999499982</v>
          </cell>
          <cell r="AR49">
            <v>3245.904003210002</v>
          </cell>
          <cell r="AS49">
            <v>3248.6369581500003</v>
          </cell>
          <cell r="AT49">
            <v>3231.6648742099987</v>
          </cell>
          <cell r="AU49">
            <v>3239.7684060300016</v>
          </cell>
          <cell r="AV49">
            <v>3312.9881165799979</v>
          </cell>
          <cell r="AW49">
            <v>3346.9841333000022</v>
          </cell>
          <cell r="AX49">
            <v>3235.6908982100013</v>
          </cell>
          <cell r="AY49">
            <v>-13197.150667190001</v>
          </cell>
        </row>
        <row r="52">
          <cell r="B52" t="str">
            <v>Medzimesačný rast v mil. EUR</v>
          </cell>
          <cell r="Y52">
            <v>49.486733497499927</v>
          </cell>
        </row>
        <row r="53">
          <cell r="B53" t="str">
            <v>Pohľadávky PFI voči súkromnému sektoru</v>
          </cell>
          <cell r="D53">
            <v>-1.8040231200011476</v>
          </cell>
          <cell r="E53">
            <v>421.1589324800043</v>
          </cell>
          <cell r="F53">
            <v>318.51350992999323</v>
          </cell>
          <cell r="G53">
            <v>274.45887276000394</v>
          </cell>
          <cell r="H53">
            <v>376.15664207000009</v>
          </cell>
          <cell r="I53">
            <v>367.22787629999584</v>
          </cell>
          <cell r="J53">
            <v>255.05214759999944</v>
          </cell>
          <cell r="K53">
            <v>365.33097660000203</v>
          </cell>
          <cell r="L53">
            <v>364.22854009999901</v>
          </cell>
          <cell r="M53">
            <v>280.88704111000152</v>
          </cell>
          <cell r="N53">
            <v>569.98801697000272</v>
          </cell>
          <cell r="O53">
            <v>215.48297154999818</v>
          </cell>
          <cell r="P53">
            <v>200.84232890999556</v>
          </cell>
          <cell r="Q53">
            <v>372.54401508000592</v>
          </cell>
          <cell r="R53">
            <v>259.82154951999473</v>
          </cell>
          <cell r="S53">
            <v>551.54776605000734</v>
          </cell>
          <cell r="T53">
            <v>492.2274779299878</v>
          </cell>
          <cell r="U53">
            <v>-106.787658499994</v>
          </cell>
          <cell r="V53">
            <v>305.04839672999879</v>
          </cell>
          <cell r="W53">
            <v>328.74357694000355</v>
          </cell>
          <cell r="X53">
            <v>925.84730801000114</v>
          </cell>
          <cell r="Y53">
            <v>194.01294563999545</v>
          </cell>
          <cell r="Z53">
            <v>287.15674166000099</v>
          </cell>
          <cell r="AA53">
            <v>261.26940186000502</v>
          </cell>
          <cell r="AB53">
            <v>74.774679659993126</v>
          </cell>
          <cell r="AC53">
            <v>245.47825801000727</v>
          </cell>
          <cell r="AD53">
            <v>219.99787556999217</v>
          </cell>
          <cell r="AE53">
            <v>582.74858927000241</v>
          </cell>
          <cell r="AF53">
            <v>625.88129855000079</v>
          </cell>
          <cell r="AG53">
            <v>504.2658832699999</v>
          </cell>
          <cell r="AH53">
            <v>199.85235346000263</v>
          </cell>
          <cell r="AI53">
            <v>558.76810726000258</v>
          </cell>
          <cell r="AJ53">
            <v>673.25698734999969</v>
          </cell>
          <cell r="AK53">
            <v>429.76833965999685</v>
          </cell>
          <cell r="AL53">
            <v>491.73262295999666</v>
          </cell>
          <cell r="AM53">
            <v>698.66228506000698</v>
          </cell>
          <cell r="AN53">
            <v>297.3445860300053</v>
          </cell>
          <cell r="AO53">
            <v>411.84302597999704</v>
          </cell>
          <cell r="AP53">
            <v>407.31700192999415</v>
          </cell>
          <cell r="AQ53">
            <v>72.656608949993824</v>
          </cell>
          <cell r="AR53">
            <v>605.60771424000632</v>
          </cell>
          <cell r="AS53">
            <v>630.13931486999718</v>
          </cell>
          <cell r="AT53">
            <v>390.89822744000412</v>
          </cell>
          <cell r="AU53">
            <v>227.72007568999106</v>
          </cell>
          <cell r="AV53">
            <v>372.62185489000694</v>
          </cell>
          <cell r="AW53">
            <v>306.09420437000153</v>
          </cell>
          <cell r="AX53">
            <v>-215.18233421000696</v>
          </cell>
          <cell r="AY53">
            <v>-295.83969217999402</v>
          </cell>
        </row>
        <row r="54">
          <cell r="B54" t="str">
            <v xml:space="preserve">  Nefinančné spoločnosti</v>
          </cell>
          <cell r="D54">
            <v>-71.825499579998905</v>
          </cell>
          <cell r="E54">
            <v>262.53813981999974</v>
          </cell>
          <cell r="F54">
            <v>162.6993294799986</v>
          </cell>
          <cell r="G54">
            <v>107.8994224299995</v>
          </cell>
          <cell r="H54">
            <v>153.01424019000115</v>
          </cell>
          <cell r="I54">
            <v>116.76531900000009</v>
          </cell>
          <cell r="J54">
            <v>72.3082387200011</v>
          </cell>
          <cell r="K54">
            <v>156.47394277999956</v>
          </cell>
          <cell r="L54">
            <v>95.747892179999326</v>
          </cell>
          <cell r="M54">
            <v>118.68435902000056</v>
          </cell>
          <cell r="N54">
            <v>105.57754098999794</v>
          </cell>
          <cell r="O54">
            <v>188.82613027000298</v>
          </cell>
          <cell r="P54">
            <v>78.39952201000051</v>
          </cell>
          <cell r="Q54">
            <v>127.08590584999911</v>
          </cell>
          <cell r="R54">
            <v>67.831441279997307</v>
          </cell>
          <cell r="S54">
            <v>269.69355374999941</v>
          </cell>
          <cell r="T54">
            <v>231.51805749000232</v>
          </cell>
          <cell r="U54">
            <v>-268.23687180999877</v>
          </cell>
          <cell r="V54">
            <v>151.00594171999728</v>
          </cell>
          <cell r="W54">
            <v>166.93364534000102</v>
          </cell>
          <cell r="X54">
            <v>752.27647215999968</v>
          </cell>
          <cell r="Y54">
            <v>24.618037580001328</v>
          </cell>
          <cell r="Z54">
            <v>82.721536199998809</v>
          </cell>
          <cell r="AA54">
            <v>164.20988516000034</v>
          </cell>
          <cell r="AB54">
            <v>40.733917550000115</v>
          </cell>
          <cell r="AC54">
            <v>43.613921520000076</v>
          </cell>
          <cell r="AD54">
            <v>165.21280621000005</v>
          </cell>
          <cell r="AE54">
            <v>320.90131449</v>
          </cell>
          <cell r="AF54">
            <v>368.28108609999981</v>
          </cell>
          <cell r="AG54">
            <v>266.55447122000078</v>
          </cell>
          <cell r="AH54">
            <v>39.275874659999317</v>
          </cell>
          <cell r="AI54">
            <v>339.5741220200016</v>
          </cell>
          <cell r="AJ54">
            <v>368.96106354999756</v>
          </cell>
          <cell r="AK54">
            <v>147.95542055999977</v>
          </cell>
          <cell r="AL54">
            <v>283.7240257500016</v>
          </cell>
          <cell r="AM54">
            <v>576.10419571999955</v>
          </cell>
          <cell r="AN54">
            <v>147.04959171000155</v>
          </cell>
          <cell r="AO54">
            <v>126.31972381999731</v>
          </cell>
          <cell r="AP54">
            <v>214.04962491000151</v>
          </cell>
          <cell r="AQ54">
            <v>-10.685554000001503</v>
          </cell>
          <cell r="AR54">
            <v>359.61405430000013</v>
          </cell>
          <cell r="AS54">
            <v>377.03382460000103</v>
          </cell>
          <cell r="AT54">
            <v>184.21386841999993</v>
          </cell>
          <cell r="AU54">
            <v>24.623846510001385</v>
          </cell>
          <cell r="AV54">
            <v>190.94363671999781</v>
          </cell>
          <cell r="AW54">
            <v>125.59851955999875</v>
          </cell>
          <cell r="AX54">
            <v>-308.20374425999762</v>
          </cell>
          <cell r="AY54">
            <v>-221.18057512999985</v>
          </cell>
        </row>
        <row r="55">
          <cell r="B55" t="str">
            <v xml:space="preserve">     do 1 roka</v>
          </cell>
          <cell r="D55">
            <v>-89.255626369999391</v>
          </cell>
          <cell r="E55">
            <v>183.13748921999922</v>
          </cell>
          <cell r="F55">
            <v>140.30063732999997</v>
          </cell>
          <cell r="G55">
            <v>117.62749783000027</v>
          </cell>
          <cell r="H55">
            <v>45.730299410000043</v>
          </cell>
          <cell r="I55">
            <v>41.404667079999854</v>
          </cell>
          <cell r="J55">
            <v>61.495253259999572</v>
          </cell>
          <cell r="K55">
            <v>34.243112260000544</v>
          </cell>
          <cell r="L55">
            <v>-44.970656580000195</v>
          </cell>
          <cell r="M55">
            <v>118.10074355000052</v>
          </cell>
          <cell r="N55">
            <v>66.079333470000165</v>
          </cell>
          <cell r="O55">
            <v>103.97865630999922</v>
          </cell>
          <cell r="P55">
            <v>3.5980880299998717</v>
          </cell>
          <cell r="Q55">
            <v>-39.020414269999947</v>
          </cell>
          <cell r="R55">
            <v>-1.7963885000003756</v>
          </cell>
          <cell r="S55">
            <v>290.63234415000079</v>
          </cell>
          <cell r="T55">
            <v>201.49717851999867</v>
          </cell>
          <cell r="U55">
            <v>-241.40353845999925</v>
          </cell>
          <cell r="V55">
            <v>14.508696820000296</v>
          </cell>
          <cell r="W55">
            <v>95.378908570000931</v>
          </cell>
          <cell r="X55">
            <v>231.0909181399993</v>
          </cell>
          <cell r="Y55">
            <v>-23.493195250000099</v>
          </cell>
          <cell r="Z55">
            <v>-41.13045209000029</v>
          </cell>
          <cell r="AA55">
            <v>48.357199750000291</v>
          </cell>
          <cell r="AB55">
            <v>153.38282545999937</v>
          </cell>
          <cell r="AC55">
            <v>117.46405100000084</v>
          </cell>
          <cell r="AD55">
            <v>-47.992066669999986</v>
          </cell>
          <cell r="AE55">
            <v>146.46348669000054</v>
          </cell>
          <cell r="AF55">
            <v>412.06406427000002</v>
          </cell>
          <cell r="AG55">
            <v>-84.576677960000779</v>
          </cell>
          <cell r="AH55">
            <v>-77.483934130000307</v>
          </cell>
          <cell r="AI55">
            <v>240.79708557000049</v>
          </cell>
          <cell r="AJ55">
            <v>161.80561640999986</v>
          </cell>
          <cell r="AK55">
            <v>154.44370310999966</v>
          </cell>
          <cell r="AL55">
            <v>57.864104090001092</v>
          </cell>
          <cell r="AM55">
            <v>296.09287659999973</v>
          </cell>
          <cell r="AN55">
            <v>102.61780521999935</v>
          </cell>
          <cell r="AO55">
            <v>87.399256460001197</v>
          </cell>
          <cell r="AP55">
            <v>57.972847349998119</v>
          </cell>
          <cell r="AQ55">
            <v>4.9136958299995968</v>
          </cell>
          <cell r="AR55">
            <v>189.92650867000066</v>
          </cell>
          <cell r="AS55">
            <v>108.23912898000071</v>
          </cell>
          <cell r="AT55">
            <v>41.959868560000359</v>
          </cell>
          <cell r="AU55">
            <v>-89.218449190000683</v>
          </cell>
          <cell r="AV55">
            <v>-51.034554879999632</v>
          </cell>
          <cell r="AW55">
            <v>51.745668210000076</v>
          </cell>
          <cell r="AX55">
            <v>-346.74321184000019</v>
          </cell>
          <cell r="AY55">
            <v>-6.1152836800001751</v>
          </cell>
        </row>
        <row r="56">
          <cell r="B56" t="str">
            <v xml:space="preserve">     1 až 5 rokov</v>
          </cell>
          <cell r="D56">
            <v>1.1073159299999134</v>
          </cell>
          <cell r="E56">
            <v>-32.642036780000126</v>
          </cell>
          <cell r="F56">
            <v>-93.347507129999713</v>
          </cell>
          <cell r="G56">
            <v>-2.8058155700002771</v>
          </cell>
          <cell r="H56">
            <v>19.531600610000169</v>
          </cell>
          <cell r="I56">
            <v>6.6079798100001881</v>
          </cell>
          <cell r="J56">
            <v>-31.912666790000003</v>
          </cell>
          <cell r="K56">
            <v>-2.7346146300001237</v>
          </cell>
          <cell r="L56">
            <v>13.56124277999993</v>
          </cell>
          <cell r="M56">
            <v>-34.578404030000002</v>
          </cell>
          <cell r="N56">
            <v>-36.971984330000168</v>
          </cell>
          <cell r="O56">
            <v>12.122684730000401</v>
          </cell>
          <cell r="P56">
            <v>-5.3565027000001919</v>
          </cell>
          <cell r="Q56">
            <v>95.003717720000168</v>
          </cell>
          <cell r="R56">
            <v>0.40831839999987096</v>
          </cell>
          <cell r="S56">
            <v>117.26057225999989</v>
          </cell>
          <cell r="T56">
            <v>-65.019783579999512</v>
          </cell>
          <cell r="U56">
            <v>-71.325101240000322</v>
          </cell>
          <cell r="V56">
            <v>57.318927170000052</v>
          </cell>
          <cell r="W56">
            <v>-2.7023169200003849</v>
          </cell>
          <cell r="X56">
            <v>265.80392351000023</v>
          </cell>
          <cell r="Y56">
            <v>35.671546179999496</v>
          </cell>
          <cell r="Z56">
            <v>-34.662251879999531</v>
          </cell>
          <cell r="AA56">
            <v>32.594901429999936</v>
          </cell>
          <cell r="AB56">
            <v>25.883223769999859</v>
          </cell>
          <cell r="AC56">
            <v>-49.488182959999904</v>
          </cell>
          <cell r="AD56">
            <v>141.7219677399994</v>
          </cell>
          <cell r="AE56">
            <v>23.380900220000967</v>
          </cell>
          <cell r="AF56">
            <v>-54.651795799999945</v>
          </cell>
          <cell r="AG56">
            <v>162.64296621999983</v>
          </cell>
          <cell r="AH56">
            <v>10.423952719999761</v>
          </cell>
          <cell r="AI56">
            <v>-10.025293769999735</v>
          </cell>
          <cell r="AJ56">
            <v>81.900982549999753</v>
          </cell>
          <cell r="AK56">
            <v>69.126136889999998</v>
          </cell>
          <cell r="AL56">
            <v>176.98805019000065</v>
          </cell>
          <cell r="AM56">
            <v>183.93590253999946</v>
          </cell>
          <cell r="AN56">
            <v>6.362842720000117</v>
          </cell>
          <cell r="AO56">
            <v>-14.817400249999992</v>
          </cell>
          <cell r="AP56">
            <v>31.309898439999415</v>
          </cell>
          <cell r="AQ56">
            <v>-17.140144719999626</v>
          </cell>
          <cell r="AR56">
            <v>67.276870470000176</v>
          </cell>
          <cell r="AS56">
            <v>185.17377015999955</v>
          </cell>
          <cell r="AT56">
            <v>100.19747061000044</v>
          </cell>
          <cell r="AU56">
            <v>52.961495070000183</v>
          </cell>
          <cell r="AV56">
            <v>52.784305909999148</v>
          </cell>
          <cell r="AW56">
            <v>54.30724292000059</v>
          </cell>
          <cell r="AX56">
            <v>34.247925389999637</v>
          </cell>
          <cell r="AY56">
            <v>-129.40969568999981</v>
          </cell>
        </row>
        <row r="57">
          <cell r="B57" t="str">
            <v xml:space="preserve">     nad 5 rokov</v>
          </cell>
          <cell r="D57">
            <v>16.322810869999557</v>
          </cell>
          <cell r="E57">
            <v>112.04268738000019</v>
          </cell>
          <cell r="F57">
            <v>115.74619929000073</v>
          </cell>
          <cell r="G57">
            <v>-6.9222598400001516</v>
          </cell>
          <cell r="H57">
            <v>87.75234016999957</v>
          </cell>
          <cell r="I57">
            <v>68.752672119999716</v>
          </cell>
          <cell r="J57">
            <v>42.725652250000167</v>
          </cell>
          <cell r="K57">
            <v>124.96544514000061</v>
          </cell>
          <cell r="L57">
            <v>127.15730596999947</v>
          </cell>
          <cell r="M57">
            <v>35.162019519999831</v>
          </cell>
          <cell r="N57">
            <v>76.47019187000069</v>
          </cell>
          <cell r="O57">
            <v>72.724789219998911</v>
          </cell>
          <cell r="P57">
            <v>80.157936650000465</v>
          </cell>
          <cell r="Q57">
            <v>71.102602410000145</v>
          </cell>
          <cell r="R57">
            <v>69.219511389999752</v>
          </cell>
          <cell r="S57">
            <v>-138.19936268999982</v>
          </cell>
          <cell r="T57">
            <v>95.040662559999873</v>
          </cell>
          <cell r="U57">
            <v>44.491767910000362</v>
          </cell>
          <cell r="V57">
            <v>79.17831772999989</v>
          </cell>
          <cell r="W57">
            <v>74.257053710000037</v>
          </cell>
          <cell r="X57">
            <v>255.38163049000013</v>
          </cell>
          <cell r="Y57">
            <v>12.439686639999309</v>
          </cell>
          <cell r="Z57">
            <v>158.51424019000115</v>
          </cell>
          <cell r="AA57">
            <v>83.257783979999658</v>
          </cell>
          <cell r="AB57">
            <v>-138.53213170000072</v>
          </cell>
          <cell r="AC57">
            <v>-24.361946500000158</v>
          </cell>
          <cell r="AD57">
            <v>71.482905140001094</v>
          </cell>
          <cell r="AE57">
            <v>151.05692755000018</v>
          </cell>
          <cell r="AF57">
            <v>10.868817639999179</v>
          </cell>
          <cell r="AG57">
            <v>188.4881829599999</v>
          </cell>
          <cell r="AH57">
            <v>106.33585608000067</v>
          </cell>
          <cell r="AI57">
            <v>108.80233021999902</v>
          </cell>
          <cell r="AJ57">
            <v>125.25446456999907</v>
          </cell>
          <cell r="AK57">
            <v>-75.614419429999543</v>
          </cell>
          <cell r="AL57">
            <v>48.87187146999986</v>
          </cell>
          <cell r="AM57">
            <v>96.075416570000925</v>
          </cell>
          <cell r="AN57">
            <v>38.068943780000154</v>
          </cell>
          <cell r="AO57">
            <v>53.737867629999528</v>
          </cell>
          <cell r="AP57">
            <v>124.76687910000055</v>
          </cell>
          <cell r="AQ57">
            <v>1.5408949100001337</v>
          </cell>
          <cell r="AR57">
            <v>102.41067514999941</v>
          </cell>
          <cell r="AS57">
            <v>83.620925470000657</v>
          </cell>
          <cell r="AT57">
            <v>42.056529229998887</v>
          </cell>
          <cell r="AU57">
            <v>60.880800640001326</v>
          </cell>
          <cell r="AV57">
            <v>189.19388567999977</v>
          </cell>
          <cell r="AW57">
            <v>19.545608439999341</v>
          </cell>
          <cell r="AX57">
            <v>4.2915421999996397</v>
          </cell>
          <cell r="AY57">
            <v>-85.655595769999309</v>
          </cell>
        </row>
        <row r="58">
          <cell r="B58" t="str">
            <v xml:space="preserve">  Finančné spoločnosti</v>
          </cell>
          <cell r="D58">
            <v>-7.0483303300002262</v>
          </cell>
          <cell r="E58">
            <v>29.767177830000492</v>
          </cell>
          <cell r="F58">
            <v>16.068645029999516</v>
          </cell>
          <cell r="G58">
            <v>-2.418708069999866</v>
          </cell>
          <cell r="H58">
            <v>32.440084950000028</v>
          </cell>
          <cell r="I58">
            <v>103.43643365999969</v>
          </cell>
          <cell r="J58">
            <v>8.4107747299999573</v>
          </cell>
          <cell r="K58">
            <v>37.815574610000567</v>
          </cell>
          <cell r="L58">
            <v>103.03326028999959</v>
          </cell>
          <cell r="M58">
            <v>20.652692050000269</v>
          </cell>
          <cell r="N58">
            <v>267.85663544999966</v>
          </cell>
          <cell r="O58">
            <v>-66.772588469999846</v>
          </cell>
          <cell r="P58">
            <v>40.931819700000005</v>
          </cell>
          <cell r="Q58">
            <v>68.502821479999739</v>
          </cell>
          <cell r="R58">
            <v>30.734116720000429</v>
          </cell>
          <cell r="S58">
            <v>82.259841999999935</v>
          </cell>
          <cell r="T58">
            <v>51.804985719999877</v>
          </cell>
          <cell r="U58">
            <v>-4.8503618099998675</v>
          </cell>
          <cell r="V58">
            <v>-12.705802299999959</v>
          </cell>
          <cell r="W58">
            <v>-5.9383257099998445</v>
          </cell>
          <cell r="X58">
            <v>2.1023036599999614</v>
          </cell>
          <cell r="Y58">
            <v>22.514273389999516</v>
          </cell>
          <cell r="Z58">
            <v>51.821416720000343</v>
          </cell>
          <cell r="AA58">
            <v>-0.53827259000036065</v>
          </cell>
          <cell r="AB58">
            <v>-69.816902349999737</v>
          </cell>
          <cell r="AC58">
            <v>26.153189950000069</v>
          </cell>
          <cell r="AD58">
            <v>-67.033094349999828</v>
          </cell>
          <cell r="AE58">
            <v>24.243776140000136</v>
          </cell>
          <cell r="AF58">
            <v>28.299475549999897</v>
          </cell>
          <cell r="AG58">
            <v>45.495452429999887</v>
          </cell>
          <cell r="AH58">
            <v>-30.215561310000112</v>
          </cell>
          <cell r="AI58">
            <v>31.006074479999597</v>
          </cell>
          <cell r="AJ58">
            <v>66.806280280000465</v>
          </cell>
          <cell r="AK58">
            <v>51.294031750000158</v>
          </cell>
          <cell r="AL58">
            <v>13.289019449999614</v>
          </cell>
          <cell r="AM58">
            <v>-11.384186429999772</v>
          </cell>
          <cell r="AN58">
            <v>-8.3673570999994809</v>
          </cell>
          <cell r="AO58">
            <v>85.964748059999238</v>
          </cell>
          <cell r="AP58">
            <v>-62.748655640000379</v>
          </cell>
          <cell r="AQ58">
            <v>-167.53574983999965</v>
          </cell>
          <cell r="AR58">
            <v>-25.533426289999852</v>
          </cell>
          <cell r="AS58">
            <v>-18.456051260000095</v>
          </cell>
          <cell r="AT58">
            <v>-6.4796853199995894</v>
          </cell>
          <cell r="AU58">
            <v>-22.650932750000493</v>
          </cell>
          <cell r="AV58">
            <v>-53.049525309999808</v>
          </cell>
          <cell r="AW58">
            <v>17.852486239999962</v>
          </cell>
          <cell r="AX58">
            <v>-57.919604359999994</v>
          </cell>
          <cell r="AY58">
            <v>-131.74578973999996</v>
          </cell>
        </row>
        <row r="59">
          <cell r="B59" t="str">
            <v xml:space="preserve">  Poisťovne a penzijné fondy</v>
          </cell>
          <cell r="D59">
            <v>1.0688440000000007E-2</v>
          </cell>
          <cell r="E59">
            <v>1.8657305900000001</v>
          </cell>
          <cell r="F59">
            <v>-0.55354178000000021</v>
          </cell>
          <cell r="G59">
            <v>-2.4032399999999843E-2</v>
          </cell>
          <cell r="H59">
            <v>1.4272057299999996</v>
          </cell>
          <cell r="I59">
            <v>-1.1536546399999998</v>
          </cell>
          <cell r="J59">
            <v>-5.2844719999999956E-2</v>
          </cell>
          <cell r="K59">
            <v>-0.10130784000000004</v>
          </cell>
          <cell r="L59">
            <v>-9.8585999999998286E-3</v>
          </cell>
          <cell r="M59">
            <v>-1.5236009999999744E-2</v>
          </cell>
          <cell r="N59">
            <v>-2.6555130000000204E-2</v>
          </cell>
          <cell r="O59">
            <v>-1.6231830000000169E-2</v>
          </cell>
          <cell r="P59">
            <v>-1.7725540000000262E-2</v>
          </cell>
          <cell r="Q59">
            <v>-9.6262499999997253E-3</v>
          </cell>
          <cell r="R59">
            <v>2.9875000000023633E-4</v>
          </cell>
          <cell r="S59">
            <v>2.6886999999995442E-3</v>
          </cell>
          <cell r="T59">
            <v>6.60559000000005E-2</v>
          </cell>
          <cell r="U59">
            <v>0.17290711999999986</v>
          </cell>
          <cell r="V59">
            <v>-0.21503019999999995</v>
          </cell>
          <cell r="W59">
            <v>4.8463099999997983E-3</v>
          </cell>
          <cell r="X59">
            <v>-5.7525069999999845E-2</v>
          </cell>
          <cell r="Y59">
            <v>-4.28201300000004E-2</v>
          </cell>
          <cell r="Z59">
            <v>-4.3251689999999732E-2</v>
          </cell>
          <cell r="AA59">
            <v>-3.1534199999998513E-3</v>
          </cell>
          <cell r="AB59">
            <v>-1.4406169999999996E-2</v>
          </cell>
          <cell r="AC59">
            <v>-3.6679270000000042E-2</v>
          </cell>
          <cell r="AD59">
            <v>-1.892050000000145E-3</v>
          </cell>
          <cell r="AE59">
            <v>-8.7299999999999045E-3</v>
          </cell>
          <cell r="AF59">
            <v>-4.8131300000000543E-3</v>
          </cell>
          <cell r="AG59">
            <v>-1.9916299999997999E-3</v>
          </cell>
          <cell r="AH59">
            <v>2.3899599999999133E-3</v>
          </cell>
          <cell r="AI59">
            <v>-1.0622060000000211E-2</v>
          </cell>
          <cell r="AJ59">
            <v>-9.2942799999997661E-3</v>
          </cell>
          <cell r="AK59">
            <v>5.9815439999999942E-2</v>
          </cell>
          <cell r="AL59">
            <v>-6.1873460000000158E-2</v>
          </cell>
          <cell r="AM59">
            <v>-2.1841609999999623E-2</v>
          </cell>
          <cell r="AN59">
            <v>-2.1675630000000279E-2</v>
          </cell>
          <cell r="AO59">
            <v>-6.7715600000000098E-3</v>
          </cell>
          <cell r="AP59">
            <v>-7.4686399999999153E-3</v>
          </cell>
          <cell r="AQ59">
            <v>-6.2338170000000082E-2</v>
          </cell>
          <cell r="AR59">
            <v>2.4596689999999866E-2</v>
          </cell>
          <cell r="AS59">
            <v>-2.4795849999999842E-2</v>
          </cell>
          <cell r="AT59">
            <v>-1.0721640000000088E-2</v>
          </cell>
          <cell r="AU59">
            <v>1.8373829900000005</v>
          </cell>
          <cell r="AV59">
            <v>-1.8241718100000004</v>
          </cell>
          <cell r="AW59">
            <v>-1.8024300000000215E-2</v>
          </cell>
          <cell r="AX59">
            <v>2.9875000000001428E-4</v>
          </cell>
          <cell r="AY59">
            <v>4.8685500000000825E-3</v>
          </cell>
        </row>
        <row r="60">
          <cell r="B60" t="str">
            <v xml:space="preserve">  Domácnosti a neziskové inštitúcie slúžiace domácnostiam</v>
          </cell>
          <cell r="D60">
            <v>77.059118350000972</v>
          </cell>
          <cell r="E60">
            <v>126.9878842399994</v>
          </cell>
          <cell r="F60">
            <v>140.29907719999937</v>
          </cell>
          <cell r="G60">
            <v>169.00219080000079</v>
          </cell>
          <cell r="H60">
            <v>189.27511120000054</v>
          </cell>
          <cell r="I60">
            <v>148.17977827999857</v>
          </cell>
          <cell r="J60">
            <v>174.38597887000105</v>
          </cell>
          <cell r="K60">
            <v>171.14276704999884</v>
          </cell>
          <cell r="L60">
            <v>165.45724622999933</v>
          </cell>
          <cell r="M60">
            <v>141.56522605000009</v>
          </cell>
          <cell r="N60">
            <v>196.58039566000025</v>
          </cell>
          <cell r="O60">
            <v>93.445661580000888</v>
          </cell>
          <cell r="P60">
            <v>81.528712739998809</v>
          </cell>
          <cell r="Q60">
            <v>176.96491400000104</v>
          </cell>
          <cell r="R60">
            <v>161.25569277000068</v>
          </cell>
          <cell r="S60">
            <v>199.59168159999899</v>
          </cell>
          <cell r="T60">
            <v>208.8383788200008</v>
          </cell>
          <cell r="U60">
            <v>166.12666799999988</v>
          </cell>
          <cell r="V60">
            <v>166.96328751000055</v>
          </cell>
          <cell r="W60">
            <v>167.74341099999856</v>
          </cell>
          <cell r="X60">
            <v>171.52605725999911</v>
          </cell>
          <cell r="Y60">
            <v>146.92345480000222</v>
          </cell>
          <cell r="Z60">
            <v>152.65704043000005</v>
          </cell>
          <cell r="AA60">
            <v>97.600942709999799</v>
          </cell>
          <cell r="AB60">
            <v>103.87207063000096</v>
          </cell>
          <cell r="AC60">
            <v>175.74782580999909</v>
          </cell>
          <cell r="AD60">
            <v>121.82005575999938</v>
          </cell>
          <cell r="AE60">
            <v>237.61222863999865</v>
          </cell>
          <cell r="AF60">
            <v>229.30555003000336</v>
          </cell>
          <cell r="AG60">
            <v>192.21795124999699</v>
          </cell>
          <cell r="AH60">
            <v>190.78965014999994</v>
          </cell>
          <cell r="AI60">
            <v>188.19853281999895</v>
          </cell>
          <cell r="AJ60">
            <v>237.49893780000093</v>
          </cell>
          <cell r="AK60">
            <v>230.45907191000151</v>
          </cell>
          <cell r="AL60">
            <v>194.7814512199966</v>
          </cell>
          <cell r="AM60">
            <v>133.96411738000461</v>
          </cell>
          <cell r="AN60">
            <v>158.68402704999789</v>
          </cell>
          <cell r="AO60">
            <v>199.56532565999987</v>
          </cell>
          <cell r="AP60">
            <v>256.02350130000195</v>
          </cell>
          <cell r="AQ60">
            <v>250.94025095999859</v>
          </cell>
          <cell r="AR60">
            <v>271.50248954000017</v>
          </cell>
          <cell r="AS60">
            <v>271.58633737999844</v>
          </cell>
          <cell r="AT60">
            <v>213.1747659800003</v>
          </cell>
          <cell r="AU60">
            <v>223.90977894000025</v>
          </cell>
          <cell r="AV60">
            <v>236.55191529000149</v>
          </cell>
          <cell r="AW60">
            <v>162.66122286999598</v>
          </cell>
          <cell r="AX60">
            <v>150.94071566000639</v>
          </cell>
          <cell r="AY60">
            <v>57.081804139997985</v>
          </cell>
        </row>
        <row r="61">
          <cell r="B61" t="str">
            <v xml:space="preserve">     spotrebiteľské úvery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982.4218283199998</v>
          </cell>
          <cell r="P61">
            <v>4.8637721600000532</v>
          </cell>
          <cell r="Q61">
            <v>38.380701049999971</v>
          </cell>
          <cell r="R61">
            <v>16.0541392800003</v>
          </cell>
          <cell r="S61">
            <v>18.263260980000041</v>
          </cell>
          <cell r="T61">
            <v>22.192059989999962</v>
          </cell>
          <cell r="U61">
            <v>13.850660580000067</v>
          </cell>
          <cell r="V61">
            <v>16.823839879999923</v>
          </cell>
          <cell r="W61">
            <v>27.598154410000006</v>
          </cell>
          <cell r="X61">
            <v>25.646252409999761</v>
          </cell>
          <cell r="Y61">
            <v>20.048197570000184</v>
          </cell>
          <cell r="Z61">
            <v>4.6770895599997857</v>
          </cell>
          <cell r="AA61">
            <v>14.204706870000109</v>
          </cell>
          <cell r="AB61">
            <v>13.309267750000117</v>
          </cell>
          <cell r="AC61">
            <v>26.960266889999502</v>
          </cell>
          <cell r="AD61">
            <v>-26.160824529999672</v>
          </cell>
          <cell r="AE61">
            <v>22.690964599999916</v>
          </cell>
          <cell r="AF61">
            <v>26.496083130000216</v>
          </cell>
          <cell r="AG61">
            <v>26.50109539999994</v>
          </cell>
          <cell r="AH61">
            <v>10.230730920000042</v>
          </cell>
          <cell r="AI61">
            <v>20.020347879999917</v>
          </cell>
          <cell r="AJ61">
            <v>19.328487020000011</v>
          </cell>
          <cell r="AK61">
            <v>20.208424620000187</v>
          </cell>
          <cell r="AL61">
            <v>14.794961159999957</v>
          </cell>
          <cell r="AM61">
            <v>7.0004979200002708</v>
          </cell>
          <cell r="AN61">
            <v>17.135364789999812</v>
          </cell>
          <cell r="AO61">
            <v>25.629788219999682</v>
          </cell>
          <cell r="AP61">
            <v>42.237568879999799</v>
          </cell>
          <cell r="AQ61">
            <v>35.901480450000236</v>
          </cell>
          <cell r="AR61">
            <v>29.791343020000113</v>
          </cell>
          <cell r="AS61">
            <v>50.809765660000267</v>
          </cell>
          <cell r="AT61">
            <v>27.872435759999917</v>
          </cell>
          <cell r="AU61">
            <v>32.316072489999669</v>
          </cell>
          <cell r="AV61">
            <v>23.443537160000233</v>
          </cell>
          <cell r="AW61">
            <v>18.283077739999953</v>
          </cell>
          <cell r="AX61">
            <v>19.452466299999969</v>
          </cell>
          <cell r="AY61">
            <v>-9.2638662900001236</v>
          </cell>
        </row>
        <row r="62">
          <cell r="B62" t="str">
            <v xml:space="preserve">     úvery na bývanie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3988.1430657999999</v>
          </cell>
          <cell r="P62">
            <v>74.422691360000044</v>
          </cell>
          <cell r="Q62">
            <v>106.25038172000086</v>
          </cell>
          <cell r="R62">
            <v>95.822379350000119</v>
          </cell>
          <cell r="S62">
            <v>118.30817232999834</v>
          </cell>
          <cell r="T62">
            <v>138.34823740000047</v>
          </cell>
          <cell r="U62">
            <v>108.15475005000189</v>
          </cell>
          <cell r="V62">
            <v>116.18127199999799</v>
          </cell>
          <cell r="W62">
            <v>101.6760937300005</v>
          </cell>
          <cell r="X62">
            <v>109.84999668</v>
          </cell>
          <cell r="Y62">
            <v>97.355573269998786</v>
          </cell>
          <cell r="Z62">
            <v>154.79618935000144</v>
          </cell>
          <cell r="AA62">
            <v>93.764389559999472</v>
          </cell>
          <cell r="AB62">
            <v>70.329615609999564</v>
          </cell>
          <cell r="AC62">
            <v>101.21320453000044</v>
          </cell>
          <cell r="AD62">
            <v>120.55609773000106</v>
          </cell>
          <cell r="AE62">
            <v>165.96418375999838</v>
          </cell>
          <cell r="AF62">
            <v>150.28888668000036</v>
          </cell>
          <cell r="AG62">
            <v>127.45482307999919</v>
          </cell>
          <cell r="AH62">
            <v>137.38531499000055</v>
          </cell>
          <cell r="AI62">
            <v>130.9913032000004</v>
          </cell>
          <cell r="AJ62">
            <v>161.09032067000044</v>
          </cell>
          <cell r="AK62">
            <v>155.34833697999875</v>
          </cell>
          <cell r="AL62">
            <v>149.6384850200011</v>
          </cell>
          <cell r="AM62">
            <v>110.76455553999949</v>
          </cell>
          <cell r="AN62">
            <v>114.01194982000015</v>
          </cell>
          <cell r="AO62">
            <v>126.11272653000015</v>
          </cell>
          <cell r="AP62">
            <v>172.96952797999984</v>
          </cell>
          <cell r="AQ62">
            <v>166.83071101000041</v>
          </cell>
          <cell r="AR62">
            <v>182.62255195999842</v>
          </cell>
          <cell r="AS62">
            <v>179.05895239000256</v>
          </cell>
          <cell r="AT62">
            <v>151.00879638999868</v>
          </cell>
          <cell r="AU62">
            <v>151.4484830499996</v>
          </cell>
          <cell r="AV62">
            <v>170.02804886000013</v>
          </cell>
          <cell r="AW62">
            <v>110.59795523999856</v>
          </cell>
          <cell r="AX62">
            <v>130.68611833000432</v>
          </cell>
          <cell r="AY62">
            <v>68.034858049997638</v>
          </cell>
        </row>
        <row r="63">
          <cell r="B63" t="str">
            <v xml:space="preserve">     ostatné úvery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1130.7572860700002</v>
          </cell>
          <cell r="P63">
            <v>2.2422492199989392</v>
          </cell>
          <cell r="Q63">
            <v>32.33383122999976</v>
          </cell>
          <cell r="R63">
            <v>49.379174140000941</v>
          </cell>
          <cell r="S63">
            <v>63.020248290000382</v>
          </cell>
          <cell r="T63">
            <v>48.298081429999911</v>
          </cell>
          <cell r="U63">
            <v>44.121257369997693</v>
          </cell>
          <cell r="V63">
            <v>33.958175630003097</v>
          </cell>
          <cell r="W63">
            <v>38.469162859997596</v>
          </cell>
          <cell r="X63">
            <v>36.029808169999342</v>
          </cell>
          <cell r="Y63">
            <v>29.519683960003931</v>
          </cell>
          <cell r="Z63">
            <v>-6.8162384800016298</v>
          </cell>
          <cell r="AA63">
            <v>-10.368153720000009</v>
          </cell>
          <cell r="AB63">
            <v>20.233187270001508</v>
          </cell>
          <cell r="AC63">
            <v>47.574354389999826</v>
          </cell>
          <cell r="AD63">
            <v>27.424782559997766</v>
          </cell>
          <cell r="AE63">
            <v>48.9570802799999</v>
          </cell>
          <cell r="AF63">
            <v>52.520580220003467</v>
          </cell>
          <cell r="AG63">
            <v>38.262032769996949</v>
          </cell>
          <cell r="AH63">
            <v>43.173604239999804</v>
          </cell>
          <cell r="AI63">
            <v>37.186881739998171</v>
          </cell>
          <cell r="AJ63">
            <v>57.080130110001846</v>
          </cell>
          <cell r="AK63">
            <v>54.902310310001667</v>
          </cell>
          <cell r="AL63">
            <v>30.348005039995769</v>
          </cell>
          <cell r="AM63">
            <v>16.199063920004846</v>
          </cell>
          <cell r="AN63">
            <v>27.536712439998155</v>
          </cell>
          <cell r="AO63">
            <v>47.822810910000044</v>
          </cell>
          <cell r="AP63">
            <v>40.816404440001861</v>
          </cell>
          <cell r="AQ63">
            <v>48.208059499997944</v>
          </cell>
          <cell r="AR63">
            <v>59.088594560001184</v>
          </cell>
          <cell r="AS63">
            <v>41.717619329995614</v>
          </cell>
          <cell r="AT63">
            <v>34.293533830001252</v>
          </cell>
          <cell r="AU63">
            <v>40.145223400001669</v>
          </cell>
          <cell r="AV63">
            <v>43.080329270002039</v>
          </cell>
          <cell r="AW63">
            <v>33.780189889996109</v>
          </cell>
          <cell r="AX63">
            <v>0.80213103000278352</v>
          </cell>
          <cell r="AY63">
            <v>-1.9501876200001789</v>
          </cell>
        </row>
        <row r="64">
          <cell r="B64" t="str">
            <v>spotr.+ost.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2113.17911439</v>
          </cell>
          <cell r="P64">
            <v>7.1060213799992198</v>
          </cell>
          <cell r="Q64">
            <v>70.71453227999973</v>
          </cell>
          <cell r="R64">
            <v>65.433313420001014</v>
          </cell>
          <cell r="S64">
            <v>81.283509270000195</v>
          </cell>
          <cell r="T64">
            <v>70.490141420000327</v>
          </cell>
          <cell r="U64">
            <v>57.971917949997533</v>
          </cell>
          <cell r="V64">
            <v>50.782015510003021</v>
          </cell>
          <cell r="W64">
            <v>66.067317269997602</v>
          </cell>
          <cell r="X64">
            <v>61.676060579999103</v>
          </cell>
          <cell r="Y64">
            <v>49.567881530003888</v>
          </cell>
          <cell r="Z64">
            <v>-2.1391489200013893</v>
          </cell>
          <cell r="AA64">
            <v>3.8365531499998724</v>
          </cell>
          <cell r="AB64">
            <v>33.542455020001853</v>
          </cell>
          <cell r="AC64">
            <v>74.534621279999101</v>
          </cell>
          <cell r="AD64">
            <v>1.2639580299978661</v>
          </cell>
          <cell r="AE64">
            <v>71.64804488000027</v>
          </cell>
          <cell r="AF64">
            <v>79.016663350003455</v>
          </cell>
          <cell r="AG64">
            <v>64.763128169996889</v>
          </cell>
          <cell r="AH64">
            <v>53.404335159999846</v>
          </cell>
          <cell r="AI64">
            <v>57.207229619998088</v>
          </cell>
          <cell r="AJ64">
            <v>76.408617130001858</v>
          </cell>
          <cell r="AK64">
            <v>75.110734930001854</v>
          </cell>
          <cell r="AL64">
            <v>45.142966199995499</v>
          </cell>
          <cell r="AM64">
            <v>23.199561840005117</v>
          </cell>
          <cell r="AN64">
            <v>44.672077229998195</v>
          </cell>
          <cell r="AO64">
            <v>73.452599129999726</v>
          </cell>
          <cell r="AP64">
            <v>83.05397332000166</v>
          </cell>
          <cell r="AQ64">
            <v>84.10953994999818</v>
          </cell>
          <cell r="AR64">
            <v>88.879937580001297</v>
          </cell>
          <cell r="AS64">
            <v>92.52738498999588</v>
          </cell>
          <cell r="AT64">
            <v>62.165969590001168</v>
          </cell>
          <cell r="AU64">
            <v>72.461295890001566</v>
          </cell>
          <cell r="AV64">
            <v>66.523866430002272</v>
          </cell>
          <cell r="AW64">
            <v>52.063267629995607</v>
          </cell>
          <cell r="AX64">
            <v>20.25459733000298</v>
          </cell>
          <cell r="AY64">
            <v>-11.214053910000075</v>
          </cell>
        </row>
        <row r="65">
          <cell r="B65" t="str">
            <v>Pohľadávky PFI voči súkromnému sektoru</v>
          </cell>
          <cell r="D65">
            <v>-1.8040231200011476</v>
          </cell>
          <cell r="E65">
            <v>421.1589324800043</v>
          </cell>
          <cell r="F65">
            <v>318.51350992999323</v>
          </cell>
          <cell r="G65">
            <v>274.45887276000394</v>
          </cell>
          <cell r="H65">
            <v>376.15664207000009</v>
          </cell>
          <cell r="I65">
            <v>367.22787629999584</v>
          </cell>
          <cell r="J65">
            <v>255.05214759999944</v>
          </cell>
          <cell r="K65">
            <v>365.33097660000203</v>
          </cell>
          <cell r="L65">
            <v>364.22854009999901</v>
          </cell>
          <cell r="M65">
            <v>280.88704111000152</v>
          </cell>
          <cell r="N65">
            <v>569.98801697000272</v>
          </cell>
          <cell r="O65">
            <v>215.48297154999818</v>
          </cell>
          <cell r="P65">
            <v>200.84232890999556</v>
          </cell>
          <cell r="Q65">
            <v>372.54401508000592</v>
          </cell>
          <cell r="R65">
            <v>259.82154951999473</v>
          </cell>
          <cell r="S65">
            <v>551.54776605000734</v>
          </cell>
          <cell r="T65">
            <v>492.2274779299878</v>
          </cell>
          <cell r="U65">
            <v>-106.787658499994</v>
          </cell>
          <cell r="V65">
            <v>305.04839672999879</v>
          </cell>
          <cell r="W65">
            <v>328.74357694000355</v>
          </cell>
          <cell r="X65">
            <v>925.84730801000114</v>
          </cell>
          <cell r="Y65">
            <v>194.01294563999545</v>
          </cell>
          <cell r="Z65">
            <v>287.15674166000099</v>
          </cell>
          <cell r="AA65">
            <v>261.26940186000502</v>
          </cell>
          <cell r="AB65">
            <v>74.774679659993126</v>
          </cell>
          <cell r="AC65">
            <v>245.47825801000727</v>
          </cell>
          <cell r="AD65">
            <v>219.99787556999217</v>
          </cell>
          <cell r="AE65">
            <v>582.74858927000241</v>
          </cell>
          <cell r="AF65">
            <v>625.88129855000079</v>
          </cell>
          <cell r="AG65">
            <v>504.2658832699999</v>
          </cell>
          <cell r="AH65">
            <v>199.85235346000263</v>
          </cell>
          <cell r="AI65">
            <v>558.76810726000258</v>
          </cell>
          <cell r="AJ65">
            <v>673.25698734999969</v>
          </cell>
          <cell r="AK65">
            <v>429.76833965999685</v>
          </cell>
          <cell r="AL65">
            <v>491.73262295999666</v>
          </cell>
          <cell r="AM65">
            <v>698.66228506000698</v>
          </cell>
          <cell r="AN65">
            <v>297.3445860300053</v>
          </cell>
          <cell r="AO65">
            <v>411.84302597999704</v>
          </cell>
          <cell r="AP65">
            <v>407.31700192999415</v>
          </cell>
          <cell r="AQ65">
            <v>72.656608949993824</v>
          </cell>
          <cell r="AR65">
            <v>605.60771424000632</v>
          </cell>
          <cell r="AS65">
            <v>630.13931486999718</v>
          </cell>
          <cell r="AT65">
            <v>390.89822744000412</v>
          </cell>
          <cell r="AU65">
            <v>227.72007568999106</v>
          </cell>
          <cell r="AV65">
            <v>372.62185489000694</v>
          </cell>
          <cell r="AW65">
            <v>306.09420437000153</v>
          </cell>
          <cell r="AX65">
            <v>-215.18233421000696</v>
          </cell>
          <cell r="AY65">
            <v>-29966.898692179995</v>
          </cell>
        </row>
        <row r="66">
          <cell r="B66" t="str">
            <v xml:space="preserve">     v EUR</v>
          </cell>
          <cell r="D66">
            <v>6.2286396999988938</v>
          </cell>
          <cell r="E66">
            <v>434.89696607000405</v>
          </cell>
          <cell r="F66">
            <v>331.33605524999803</v>
          </cell>
          <cell r="G66">
            <v>264.88641040999937</v>
          </cell>
          <cell r="H66">
            <v>367.0258580400041</v>
          </cell>
          <cell r="I66">
            <v>352.15239331999328</v>
          </cell>
          <cell r="J66">
            <v>298.42972846000339</v>
          </cell>
          <cell r="K66">
            <v>349.96109674000036</v>
          </cell>
          <cell r="L66">
            <v>366.04540925999936</v>
          </cell>
          <cell r="M66">
            <v>290.6882759199998</v>
          </cell>
          <cell r="N66">
            <v>542.77660489999471</v>
          </cell>
          <cell r="O66">
            <v>260.55277835000379</v>
          </cell>
          <cell r="P66">
            <v>193.76551818000735</v>
          </cell>
          <cell r="Q66">
            <v>359.07156603999101</v>
          </cell>
          <cell r="R66">
            <v>262.84604663000573</v>
          </cell>
          <cell r="S66">
            <v>551.44881498999894</v>
          </cell>
          <cell r="T66">
            <v>477.93756221999865</v>
          </cell>
          <cell r="U66">
            <v>-90.357531690009637</v>
          </cell>
          <cell r="V66">
            <v>306.23839873000543</v>
          </cell>
          <cell r="W66">
            <v>317.85915816000488</v>
          </cell>
          <cell r="X66">
            <v>912.57289387000128</v>
          </cell>
          <cell r="Y66">
            <v>187.97666469999604</v>
          </cell>
          <cell r="Z66">
            <v>287.9822744400044</v>
          </cell>
          <cell r="AA66">
            <v>268.16766248000204</v>
          </cell>
          <cell r="AB66">
            <v>29.622684709989699</v>
          </cell>
          <cell r="AC66">
            <v>211.41983671000344</v>
          </cell>
          <cell r="AD66">
            <v>193.89205334000144</v>
          </cell>
          <cell r="AE66">
            <v>571.10283478999918</v>
          </cell>
          <cell r="AF66">
            <v>608.13977958999749</v>
          </cell>
          <cell r="AG66">
            <v>559.69816769000681</v>
          </cell>
          <cell r="AH66">
            <v>205.2705968299997</v>
          </cell>
          <cell r="AI66">
            <v>567.135530749998</v>
          </cell>
          <cell r="AJ66">
            <v>670.46046608000688</v>
          </cell>
          <cell r="AK66">
            <v>415.5316006199937</v>
          </cell>
          <cell r="AL66">
            <v>455.75200820999453</v>
          </cell>
          <cell r="AM66">
            <v>658.58378145000097</v>
          </cell>
          <cell r="AN66">
            <v>304.5462390900102</v>
          </cell>
          <cell r="AO66">
            <v>415.20059086999754</v>
          </cell>
          <cell r="AP66">
            <v>340.38816968999163</v>
          </cell>
          <cell r="AQ66">
            <v>104.1616876099979</v>
          </cell>
          <cell r="AR66">
            <v>589.56137554000816</v>
          </cell>
          <cell r="AS66">
            <v>639.33227112999521</v>
          </cell>
          <cell r="AT66">
            <v>394.48380136000196</v>
          </cell>
          <cell r="AU66">
            <v>229.85397996000393</v>
          </cell>
          <cell r="AV66">
            <v>347.31749983999543</v>
          </cell>
          <cell r="AW66">
            <v>331.59151563999694</v>
          </cell>
          <cell r="AX66">
            <v>-202.90393679000044</v>
          </cell>
          <cell r="AY66">
            <v>-29534.207063689995</v>
          </cell>
        </row>
        <row r="67">
          <cell r="B67" t="str">
            <v xml:space="preserve">     v ostatných cudzích menách</v>
          </cell>
          <cell r="D67">
            <v>-8.0326628199999277</v>
          </cell>
          <cell r="E67">
            <v>-13.7380335900001</v>
          </cell>
          <cell r="F67">
            <v>-12.822545319999989</v>
          </cell>
          <cell r="G67">
            <v>9.572462349999995</v>
          </cell>
          <cell r="H67">
            <v>9.1307840300000294</v>
          </cell>
          <cell r="I67">
            <v>15.075482979999947</v>
          </cell>
          <cell r="J67">
            <v>-43.377580859999938</v>
          </cell>
          <cell r="K67">
            <v>15.369879859999969</v>
          </cell>
          <cell r="L67">
            <v>-1.8168691600000102</v>
          </cell>
          <cell r="M67">
            <v>-9.8012348100000395</v>
          </cell>
          <cell r="N67">
            <v>27.21141207000008</v>
          </cell>
          <cell r="O67">
            <v>-45.069806799999981</v>
          </cell>
          <cell r="P67">
            <v>7.076810729999977</v>
          </cell>
          <cell r="Q67">
            <v>13.472449039999987</v>
          </cell>
          <cell r="R67">
            <v>-3.0244971099999702</v>
          </cell>
          <cell r="S67">
            <v>9.8951059999990321E-2</v>
          </cell>
          <cell r="T67">
            <v>14.289915710000002</v>
          </cell>
          <cell r="U67">
            <v>-16.430126810000019</v>
          </cell>
          <cell r="V67">
            <v>-1.1900019999999927</v>
          </cell>
          <cell r="W67">
            <v>10.884418779999976</v>
          </cell>
          <cell r="X67">
            <v>13.274414139999976</v>
          </cell>
          <cell r="Y67">
            <v>6.036280940000097</v>
          </cell>
          <cell r="Z67">
            <v>-0.82553278000006003</v>
          </cell>
          <cell r="AA67">
            <v>-6.8982606199999736</v>
          </cell>
          <cell r="AB67">
            <v>45.151994950000017</v>
          </cell>
          <cell r="AC67">
            <v>34.058421299999964</v>
          </cell>
          <cell r="AD67">
            <v>26.105822229999944</v>
          </cell>
          <cell r="AE67">
            <v>11.645754480000051</v>
          </cell>
          <cell r="AF67">
            <v>17.741518959999951</v>
          </cell>
          <cell r="AG67">
            <v>-55.432284419999974</v>
          </cell>
          <cell r="AH67">
            <v>-5.4182433699999137</v>
          </cell>
          <cell r="AI67">
            <v>-8.3674234900001352</v>
          </cell>
          <cell r="AJ67">
            <v>2.7965212700000848</v>
          </cell>
          <cell r="AK67">
            <v>14.236739040000032</v>
          </cell>
          <cell r="AL67">
            <v>35.980614749999916</v>
          </cell>
          <cell r="AM67">
            <v>40.078503610000098</v>
          </cell>
          <cell r="AN67">
            <v>-7.2016530600001261</v>
          </cell>
          <cell r="AO67">
            <v>-3.3575648899998782</v>
          </cell>
          <cell r="AP67">
            <v>66.928832239999906</v>
          </cell>
          <cell r="AQ67">
            <v>-31.505078660000095</v>
          </cell>
          <cell r="AR67">
            <v>16.046338700000149</v>
          </cell>
          <cell r="AS67">
            <v>-9.1929562600001304</v>
          </cell>
          <cell r="AT67">
            <v>-3.5855739199998311</v>
          </cell>
          <cell r="AU67">
            <v>-2.1339042700000164</v>
          </cell>
          <cell r="AV67">
            <v>25.304355049999913</v>
          </cell>
          <cell r="AW67">
            <v>-25.497311270000012</v>
          </cell>
          <cell r="AX67">
            <v>-12.278397419999976</v>
          </cell>
          <cell r="AY67">
            <v>-432.69162848999997</v>
          </cell>
        </row>
        <row r="69">
          <cell r="B69" t="str">
            <v>Pohľadávky PFI voči súkromnému sektoru</v>
          </cell>
          <cell r="D69">
            <v>-1.8040231200011476</v>
          </cell>
          <cell r="E69">
            <v>421.1589324800043</v>
          </cell>
          <cell r="F69">
            <v>318.51350992999323</v>
          </cell>
          <cell r="G69">
            <v>274.45887276000394</v>
          </cell>
          <cell r="H69">
            <v>376.15664207000009</v>
          </cell>
          <cell r="I69">
            <v>367.22787629999584</v>
          </cell>
          <cell r="J69">
            <v>255.05214759999944</v>
          </cell>
          <cell r="K69">
            <v>365.33097660000203</v>
          </cell>
          <cell r="L69">
            <v>364.22854009999901</v>
          </cell>
          <cell r="M69">
            <v>280.88704111000152</v>
          </cell>
          <cell r="N69">
            <v>569.98801697000272</v>
          </cell>
          <cell r="O69">
            <v>215.48297154999818</v>
          </cell>
          <cell r="P69">
            <v>200.84232890999556</v>
          </cell>
          <cell r="Q69">
            <v>372.54401508000592</v>
          </cell>
          <cell r="R69">
            <v>259.82154951999473</v>
          </cell>
          <cell r="S69">
            <v>551.54776605000734</v>
          </cell>
          <cell r="T69">
            <v>492.2274779299878</v>
          </cell>
          <cell r="U69">
            <v>-106.787658499994</v>
          </cell>
          <cell r="V69">
            <v>305.04839672999879</v>
          </cell>
          <cell r="W69">
            <v>328.74357694000355</v>
          </cell>
          <cell r="X69">
            <v>925.84730801000114</v>
          </cell>
          <cell r="Y69">
            <v>194.01294563999545</v>
          </cell>
          <cell r="Z69">
            <v>287.15674166000099</v>
          </cell>
          <cell r="AA69">
            <v>261.26940186000502</v>
          </cell>
          <cell r="AB69">
            <v>74.774679659993126</v>
          </cell>
          <cell r="AC69">
            <v>245.47825801000727</v>
          </cell>
          <cell r="AD69">
            <v>219.99787556999217</v>
          </cell>
          <cell r="AE69">
            <v>582.74858927000241</v>
          </cell>
          <cell r="AF69">
            <v>625.88129855000079</v>
          </cell>
          <cell r="AG69">
            <v>504.2658832699999</v>
          </cell>
          <cell r="AH69">
            <v>199.85235346000263</v>
          </cell>
          <cell r="AI69">
            <v>558.76810726000258</v>
          </cell>
          <cell r="AJ69">
            <v>673.25698734999969</v>
          </cell>
          <cell r="AK69">
            <v>429.76833965999685</v>
          </cell>
          <cell r="AL69">
            <v>491.73262295999666</v>
          </cell>
          <cell r="AM69">
            <v>698.66228506000698</v>
          </cell>
          <cell r="AN69">
            <v>297.3445860300053</v>
          </cell>
          <cell r="AO69">
            <v>411.84302597999704</v>
          </cell>
          <cell r="AP69">
            <v>407.31700192999415</v>
          </cell>
          <cell r="AQ69">
            <v>72.656608949993824</v>
          </cell>
          <cell r="AR69">
            <v>605.60771424000632</v>
          </cell>
          <cell r="AS69">
            <v>630.13931486999718</v>
          </cell>
          <cell r="AT69">
            <v>390.89822744000412</v>
          </cell>
          <cell r="AU69">
            <v>227.72007568999106</v>
          </cell>
          <cell r="AV69">
            <v>372.62185489000694</v>
          </cell>
          <cell r="AW69">
            <v>306.09420437000153</v>
          </cell>
          <cell r="AX69">
            <v>-215.18233421000696</v>
          </cell>
          <cell r="AY69">
            <v>-29966.898692179995</v>
          </cell>
        </row>
        <row r="70">
          <cell r="B70" t="str">
            <v xml:space="preserve">     do 1 roka</v>
          </cell>
          <cell r="D70">
            <v>-163.27647214999979</v>
          </cell>
          <cell r="E70">
            <v>221.73756890999994</v>
          </cell>
          <cell r="F70">
            <v>195.15733916000045</v>
          </cell>
          <cell r="G70">
            <v>99.506771539999136</v>
          </cell>
          <cell r="H70">
            <v>96.066089080003621</v>
          </cell>
          <cell r="I70">
            <v>78.03023970999584</v>
          </cell>
          <cell r="J70">
            <v>47.53521873000318</v>
          </cell>
          <cell r="K70">
            <v>74.061309169997003</v>
          </cell>
          <cell r="L70">
            <v>9.7149638400023832</v>
          </cell>
          <cell r="M70">
            <v>159.88332336999883</v>
          </cell>
          <cell r="N70">
            <v>165.68674900000042</v>
          </cell>
          <cell r="O70">
            <v>51.655712650001078</v>
          </cell>
          <cell r="P70">
            <v>44.123746939998455</v>
          </cell>
          <cell r="Q70">
            <v>30.612195439996867</v>
          </cell>
          <cell r="R70">
            <v>47.446590970002035</v>
          </cell>
          <cell r="S70">
            <v>339.4696939400028</v>
          </cell>
          <cell r="T70">
            <v>224.07183166999766</v>
          </cell>
          <cell r="U70">
            <v>-234.65899887999876</v>
          </cell>
          <cell r="V70">
            <v>1.7637588799989317</v>
          </cell>
          <cell r="W70">
            <v>260.40556328000093</v>
          </cell>
          <cell r="X70">
            <v>244.81816374000118</v>
          </cell>
          <cell r="Y70">
            <v>-10.385646950000591</v>
          </cell>
          <cell r="Z70">
            <v>7.872900500000469</v>
          </cell>
          <cell r="AA70">
            <v>40.273318709998421</v>
          </cell>
          <cell r="AB70">
            <v>110.15385378999963</v>
          </cell>
          <cell r="AC70">
            <v>191.20503887000086</v>
          </cell>
          <cell r="AD70">
            <v>-124.48894645000109</v>
          </cell>
          <cell r="AE70">
            <v>176.6290247600009</v>
          </cell>
          <cell r="AF70">
            <v>444.14021112999944</v>
          </cell>
          <cell r="AG70">
            <v>0.81673637999847415</v>
          </cell>
          <cell r="AH70">
            <v>-98.037774710000122</v>
          </cell>
          <cell r="AI70">
            <v>260.02263827000024</v>
          </cell>
          <cell r="AJ70">
            <v>238.14509064000231</v>
          </cell>
          <cell r="AK70">
            <v>234.54640507000022</v>
          </cell>
          <cell r="AL70">
            <v>77.158832910001365</v>
          </cell>
          <cell r="AM70">
            <v>285.21250745999896</v>
          </cell>
          <cell r="AN70">
            <v>106.44619263999994</v>
          </cell>
          <cell r="AO70">
            <v>177.68070769999758</v>
          </cell>
          <cell r="AP70">
            <v>14.113689159999922</v>
          </cell>
          <cell r="AQ70">
            <v>-136.11339038000006</v>
          </cell>
          <cell r="AR70">
            <v>196.82842062000054</v>
          </cell>
          <cell r="AS70">
            <v>112.67267478000213</v>
          </cell>
          <cell r="AT70">
            <v>70.993394389999594</v>
          </cell>
          <cell r="AU70">
            <v>-79.441611909998755</v>
          </cell>
          <cell r="AV70">
            <v>-70.058786409999811</v>
          </cell>
          <cell r="AW70">
            <v>116.5211445399982</v>
          </cell>
          <cell r="AX70">
            <v>-367.740855070002</v>
          </cell>
          <cell r="AY70">
            <v>-8309.5005311199984</v>
          </cell>
        </row>
        <row r="71">
          <cell r="B71" t="str">
            <v xml:space="preserve">     od 1 do 5 rokov vrátane</v>
          </cell>
          <cell r="D71">
            <v>63.113224439999613</v>
          </cell>
          <cell r="E71">
            <v>-18.778696119999495</v>
          </cell>
          <cell r="F71">
            <v>-98.819856600000094</v>
          </cell>
          <cell r="G71">
            <v>55.4180110100001</v>
          </cell>
          <cell r="H71">
            <v>47.305151710000246</v>
          </cell>
          <cell r="I71">
            <v>65.226249730000745</v>
          </cell>
          <cell r="J71">
            <v>26.689703240000654</v>
          </cell>
          <cell r="K71">
            <v>32.281550859997878</v>
          </cell>
          <cell r="L71">
            <v>99.02934341000082</v>
          </cell>
          <cell r="M71">
            <v>-33.515899890001037</v>
          </cell>
          <cell r="N71">
            <v>53.66889067000011</v>
          </cell>
          <cell r="O71">
            <v>38.093673230000604</v>
          </cell>
          <cell r="P71">
            <v>-0.30913497000028656</v>
          </cell>
          <cell r="Q71">
            <v>129.7427803300011</v>
          </cell>
          <cell r="R71">
            <v>27.610402959999647</v>
          </cell>
          <cell r="S71">
            <v>190.35471020999921</v>
          </cell>
          <cell r="T71">
            <v>-5.3900617399995099</v>
          </cell>
          <cell r="U71">
            <v>-55.004746730000988</v>
          </cell>
          <cell r="V71">
            <v>75.450673820000702</v>
          </cell>
          <cell r="W71">
            <v>-162.77521075000004</v>
          </cell>
          <cell r="X71">
            <v>283.97450707000007</v>
          </cell>
          <cell r="Y71">
            <v>49.671513009999217</v>
          </cell>
          <cell r="Z71">
            <v>-17.988149799999519</v>
          </cell>
          <cell r="AA71">
            <v>39.70988516000034</v>
          </cell>
          <cell r="AB71">
            <v>33.691661680001744</v>
          </cell>
          <cell r="AC71">
            <v>-64.640775420000864</v>
          </cell>
          <cell r="AD71">
            <v>-83.091316479999477</v>
          </cell>
          <cell r="AE71">
            <v>49.415388739998889</v>
          </cell>
          <cell r="AF71">
            <v>-50.641904029998841</v>
          </cell>
          <cell r="AG71">
            <v>168.20032529999844</v>
          </cell>
          <cell r="AH71">
            <v>22.037475919999451</v>
          </cell>
          <cell r="AI71">
            <v>27.965046810000786</v>
          </cell>
          <cell r="AJ71">
            <v>97.267144669999652</v>
          </cell>
          <cell r="AK71">
            <v>67.300604130000465</v>
          </cell>
          <cell r="AL71">
            <v>163.94927968000138</v>
          </cell>
          <cell r="AM71">
            <v>170.71838280999782</v>
          </cell>
          <cell r="AN71">
            <v>-7.7646219499993094</v>
          </cell>
          <cell r="AO71">
            <v>14.06320125000093</v>
          </cell>
          <cell r="AP71">
            <v>27.582885199999509</v>
          </cell>
          <cell r="AQ71">
            <v>-33.087565540001378</v>
          </cell>
          <cell r="AR71">
            <v>30.119298929999786</v>
          </cell>
          <cell r="AS71">
            <v>179.48486357000002</v>
          </cell>
          <cell r="AT71">
            <v>61.024264740000035</v>
          </cell>
          <cell r="AU71">
            <v>28.277733550001358</v>
          </cell>
          <cell r="AV71">
            <v>31.616178699999182</v>
          </cell>
          <cell r="AW71">
            <v>27.655712680000761</v>
          </cell>
          <cell r="AX71">
            <v>13.227245599999151</v>
          </cell>
          <cell r="AY71">
            <v>-5467.2879904699994</v>
          </cell>
        </row>
        <row r="72">
          <cell r="B72" t="str">
            <v xml:space="preserve">     nad 5 rokov</v>
          </cell>
          <cell r="D72">
            <v>98.359224599999834</v>
          </cell>
          <cell r="E72">
            <v>218.20005974999913</v>
          </cell>
          <cell r="F72">
            <v>222.17602736000117</v>
          </cell>
          <cell r="G72">
            <v>119.53409015000034</v>
          </cell>
          <cell r="H72">
            <v>232.78540128999975</v>
          </cell>
          <cell r="I72">
            <v>223.97138684999936</v>
          </cell>
          <cell r="J72">
            <v>180.8272256500004</v>
          </cell>
          <cell r="K72">
            <v>258.98811658000068</v>
          </cell>
          <cell r="L72">
            <v>255.48423288999857</v>
          </cell>
          <cell r="M72">
            <v>154.51961762000155</v>
          </cell>
          <cell r="N72">
            <v>350.63237735000075</v>
          </cell>
          <cell r="O72">
            <v>125.73358559999815</v>
          </cell>
          <cell r="P72">
            <v>157.02771688999655</v>
          </cell>
          <cell r="Q72">
            <v>212.18903939000302</v>
          </cell>
          <cell r="R72">
            <v>184.7645555400004</v>
          </cell>
          <cell r="S72">
            <v>21.723361849999492</v>
          </cell>
          <cell r="T72">
            <v>273.54570805999901</v>
          </cell>
          <cell r="U72">
            <v>182.87608709000051</v>
          </cell>
          <cell r="V72">
            <v>227.8339640200029</v>
          </cell>
          <cell r="W72">
            <v>231.11322444999678</v>
          </cell>
          <cell r="X72">
            <v>397.05463722000059</v>
          </cell>
          <cell r="Y72">
            <v>154.72707955999977</v>
          </cell>
          <cell r="Z72">
            <v>297.27199098999881</v>
          </cell>
          <cell r="AA72">
            <v>181.28619798000182</v>
          </cell>
          <cell r="AB72">
            <v>-69.070835810000062</v>
          </cell>
          <cell r="AC72">
            <v>118.91399454999919</v>
          </cell>
          <cell r="AD72">
            <v>427.57813849000013</v>
          </cell>
          <cell r="AE72">
            <v>356.70417575000283</v>
          </cell>
          <cell r="AF72">
            <v>232.38299143999939</v>
          </cell>
          <cell r="AG72">
            <v>335.24882159999834</v>
          </cell>
          <cell r="AH72">
            <v>275.85265223000169</v>
          </cell>
          <cell r="AI72">
            <v>270.78042221999931</v>
          </cell>
          <cell r="AJ72">
            <v>337.84475204999944</v>
          </cell>
          <cell r="AK72">
            <v>127.92133040999943</v>
          </cell>
          <cell r="AL72">
            <v>250.62451039999905</v>
          </cell>
          <cell r="AM72">
            <v>242.73139479000201</v>
          </cell>
          <cell r="AN72">
            <v>198.66301532999933</v>
          </cell>
          <cell r="AO72">
            <v>220.09911705000195</v>
          </cell>
          <cell r="AP72">
            <v>365.62042752999514</v>
          </cell>
          <cell r="AQ72">
            <v>241.85756490000313</v>
          </cell>
          <cell r="AR72">
            <v>378.65999470000315</v>
          </cell>
          <cell r="AS72">
            <v>337.98177653999664</v>
          </cell>
          <cell r="AT72">
            <v>258.88056829000016</v>
          </cell>
          <cell r="AU72">
            <v>278.88395404000221</v>
          </cell>
          <cell r="AV72">
            <v>411.06446259999575</v>
          </cell>
          <cell r="AW72">
            <v>161.91734713000369</v>
          </cell>
          <cell r="AX72">
            <v>139.33127530999809</v>
          </cell>
          <cell r="AY72">
            <v>-16190.11017061</v>
          </cell>
        </row>
        <row r="75">
          <cell r="B75" t="str">
            <v>Štruktúra v %</v>
          </cell>
        </row>
        <row r="76">
          <cell r="B76" t="str">
            <v>Pohľadávky PFI voči súkromnému sektoru</v>
          </cell>
          <cell r="C76">
            <v>100</v>
          </cell>
          <cell r="D76">
            <v>100</v>
          </cell>
          <cell r="E76">
            <v>100</v>
          </cell>
          <cell r="F76">
            <v>100</v>
          </cell>
          <cell r="G76">
            <v>100</v>
          </cell>
          <cell r="H76">
            <v>100</v>
          </cell>
          <cell r="I76">
            <v>100</v>
          </cell>
          <cell r="J76">
            <v>100</v>
          </cell>
          <cell r="K76">
            <v>100</v>
          </cell>
          <cell r="L76">
            <v>100</v>
          </cell>
          <cell r="M76">
            <v>100</v>
          </cell>
          <cell r="N76">
            <v>100</v>
          </cell>
          <cell r="O76">
            <v>100</v>
          </cell>
          <cell r="P76">
            <v>100</v>
          </cell>
          <cell r="Q76">
            <v>100</v>
          </cell>
          <cell r="R76">
            <v>100</v>
          </cell>
          <cell r="S76">
            <v>100</v>
          </cell>
          <cell r="T76">
            <v>100</v>
          </cell>
          <cell r="U76">
            <v>100</v>
          </cell>
          <cell r="V76">
            <v>100</v>
          </cell>
          <cell r="W76">
            <v>100</v>
          </cell>
          <cell r="X76">
            <v>100</v>
          </cell>
          <cell r="Y76">
            <v>100</v>
          </cell>
          <cell r="Z76">
            <v>100</v>
          </cell>
          <cell r="AA76">
            <v>100</v>
          </cell>
          <cell r="AB76">
            <v>100</v>
          </cell>
          <cell r="AC76">
            <v>100</v>
          </cell>
          <cell r="AD76">
            <v>100</v>
          </cell>
          <cell r="AE76">
            <v>100</v>
          </cell>
          <cell r="AF76">
            <v>100</v>
          </cell>
          <cell r="AG76">
            <v>100</v>
          </cell>
          <cell r="AH76">
            <v>100</v>
          </cell>
          <cell r="AI76">
            <v>100</v>
          </cell>
          <cell r="AJ76">
            <v>100</v>
          </cell>
          <cell r="AK76">
            <v>100</v>
          </cell>
          <cell r="AL76">
            <v>100</v>
          </cell>
          <cell r="AM76">
            <v>100</v>
          </cell>
          <cell r="AN76">
            <v>100</v>
          </cell>
          <cell r="AO76">
            <v>100</v>
          </cell>
          <cell r="AP76">
            <v>100</v>
          </cell>
          <cell r="AQ76">
            <v>100</v>
          </cell>
          <cell r="AR76">
            <v>100</v>
          </cell>
          <cell r="AS76">
            <v>100</v>
          </cell>
          <cell r="AT76">
            <v>100</v>
          </cell>
          <cell r="AU76">
            <v>100</v>
          </cell>
          <cell r="AV76">
            <v>100</v>
          </cell>
          <cell r="AW76">
            <v>100</v>
          </cell>
          <cell r="AX76">
            <v>100</v>
          </cell>
          <cell r="AY76">
            <v>100</v>
          </cell>
        </row>
        <row r="77">
          <cell r="B77" t="str">
            <v xml:space="preserve">  Nefinančné spoločnosti</v>
          </cell>
          <cell r="C77">
            <v>58.35538800497303</v>
          </cell>
          <cell r="D77">
            <v>57.822215396691135</v>
          </cell>
          <cell r="E77">
            <v>57.961059093976012</v>
          </cell>
          <cell r="F77">
            <v>57.80467864768336</v>
          </cell>
          <cell r="G77">
            <v>57.449481523902953</v>
          </cell>
          <cell r="H77">
            <v>57.019278119167573</v>
          </cell>
          <cell r="I77">
            <v>56.403065934278331</v>
          </cell>
          <cell r="J77">
            <v>55.935011240814916</v>
          </cell>
          <cell r="K77">
            <v>55.629142213256401</v>
          </cell>
          <cell r="L77">
            <v>54.961877029012307</v>
          </cell>
          <cell r="M77">
            <v>54.742838946186765</v>
          </cell>
          <cell r="N77">
            <v>53.518843127208726</v>
          </cell>
          <cell r="O77">
            <v>53.9491236177197</v>
          </cell>
          <cell r="P77">
            <v>53.775815895174205</v>
          </cell>
          <cell r="Q77">
            <v>53.360922043062878</v>
          </cell>
          <cell r="R77">
            <v>52.965669906354073</v>
          </cell>
          <cell r="S77">
            <v>52.844170724738746</v>
          </cell>
          <cell r="T77">
            <v>52.693345640619015</v>
          </cell>
          <cell r="U77">
            <v>51.569006355464964</v>
          </cell>
          <cell r="V77">
            <v>51.536097857457797</v>
          </cell>
          <cell r="W77">
            <v>51.523330128813825</v>
          </cell>
          <cell r="X77">
            <v>52.871783234183653</v>
          </cell>
          <cell r="Y77">
            <v>52.493450635520297</v>
          </cell>
          <cell r="Z77">
            <v>52.167907613769991</v>
          </cell>
          <cell r="AA77">
            <v>52.299845998386083</v>
          </cell>
          <cell r="AB77">
            <v>52.307509301465856</v>
          </cell>
          <cell r="AC77">
            <v>51.912678009801418</v>
          </cell>
          <cell r="AD77">
            <v>52.147784015654217</v>
          </cell>
          <cell r="AE77">
            <v>52.224142331702481</v>
          </cell>
          <cell r="AF77">
            <v>52.404987566488913</v>
          </cell>
          <cell r="AG77">
            <v>52.414787710091147</v>
          </cell>
          <cell r="AH77">
            <v>52.137435614705375</v>
          </cell>
          <cell r="AI77">
            <v>52.337079432454857</v>
          </cell>
          <cell r="AJ77">
            <v>52.403900029690028</v>
          </cell>
          <cell r="AK77">
            <v>52.098155463124826</v>
          </cell>
          <cell r="AL77">
            <v>52.205062070345299</v>
          </cell>
          <cell r="AM77">
            <v>53.003884469980477</v>
          </cell>
          <cell r="AN77">
            <v>52.9644386540743</v>
          </cell>
          <cell r="AO77">
            <v>52.626514788326858</v>
          </cell>
          <cell r="AP77">
            <v>52.625401089727418</v>
          </cell>
          <cell r="AQ77">
            <v>52.448463817044335</v>
          </cell>
          <cell r="AR77">
            <v>52.597048827994399</v>
          </cell>
          <cell r="AS77">
            <v>52.754914645561946</v>
          </cell>
          <cell r="AT77">
            <v>52.6797526537473</v>
          </cell>
          <cell r="AU77">
            <v>52.356608069349456</v>
          </cell>
          <cell r="AV77">
            <v>52.342722243752405</v>
          </cell>
          <cell r="AW77">
            <v>52.228020014945365</v>
          </cell>
          <cell r="AX77">
            <v>51.574571442600217</v>
          </cell>
          <cell r="AY77">
            <v>51.34336121942934</v>
          </cell>
        </row>
        <row r="78">
          <cell r="B78" t="str">
            <v xml:space="preserve">     do 1 roka</v>
          </cell>
          <cell r="C78">
            <v>24.353788214333388</v>
          </cell>
          <cell r="D78">
            <v>23.684683176851792</v>
          </cell>
          <cell r="E78">
            <v>24.293569790682625</v>
          </cell>
          <cell r="F78">
            <v>24.74258001119269</v>
          </cell>
          <cell r="G78">
            <v>25.090558814115138</v>
          </cell>
          <cell r="H78">
            <v>24.758801395304815</v>
          </cell>
          <cell r="I78">
            <v>24.429380792537614</v>
          </cell>
          <cell r="J78">
            <v>24.424066238934017</v>
          </cell>
          <cell r="K78">
            <v>24.072760957214992</v>
          </cell>
          <cell r="L78">
            <v>23.24452442549471</v>
          </cell>
          <cell r="M78">
            <v>23.568572964032196</v>
          </cell>
          <cell r="N78">
            <v>23.163882527612252</v>
          </cell>
          <cell r="O78">
            <v>23.480374974889092</v>
          </cell>
          <cell r="P78">
            <v>23.22833603256932</v>
          </cell>
          <cell r="Q78">
            <v>22.517201738856045</v>
          </cell>
          <cell r="R78">
            <v>22.180618086268659</v>
          </cell>
          <cell r="S78">
            <v>23.091943310009995</v>
          </cell>
          <cell r="T78">
            <v>23.555209403466428</v>
          </cell>
          <cell r="U78">
            <v>22.408153855007278</v>
          </cell>
          <cell r="V78">
            <v>22.127080245669621</v>
          </cell>
          <cell r="W78">
            <v>22.243251495700843</v>
          </cell>
          <cell r="X78">
            <v>22.366473677111014</v>
          </cell>
          <cell r="Y78">
            <v>22.041877349038256</v>
          </cell>
          <cell r="Z78">
            <v>21.542077028365647</v>
          </cell>
          <cell r="AA78">
            <v>21.504611716360227</v>
          </cell>
          <cell r="AB78">
            <v>22.151368826776611</v>
          </cell>
          <cell r="AC78">
            <v>22.445140833739817</v>
          </cell>
          <cell r="AD78">
            <v>21.996321567724912</v>
          </cell>
          <cell r="AE78">
            <v>22.078377945414019</v>
          </cell>
          <cell r="AF78">
            <v>23.274174417694734</v>
          </cell>
          <cell r="AG78">
            <v>22.411468743247625</v>
          </cell>
          <cell r="AH78">
            <v>21.893527391621028</v>
          </cell>
          <cell r="AI78">
            <v>22.383724309028842</v>
          </cell>
          <cell r="AJ78">
            <v>22.428433542933217</v>
          </cell>
          <cell r="AK78">
            <v>22.658171078117348</v>
          </cell>
          <cell r="AL78">
            <v>22.450286490071754</v>
          </cell>
          <cell r="AM78">
            <v>22.976522477751853</v>
          </cell>
          <cell r="AN78">
            <v>23.104706224063872</v>
          </cell>
          <cell r="AO78">
            <v>23.076159507703416</v>
          </cell>
          <cell r="AP78">
            <v>22.945539310226618</v>
          </cell>
          <cell r="AQ78">
            <v>22.903014245691327</v>
          </cell>
          <cell r="AR78">
            <v>23.084308881895797</v>
          </cell>
          <cell r="AS78">
            <v>22.955437483839724</v>
          </cell>
          <cell r="AT78">
            <v>22.792255665496945</v>
          </cell>
          <cell r="AU78">
            <v>22.313933985240638</v>
          </cell>
          <cell r="AV78">
            <v>21.864806897341946</v>
          </cell>
          <cell r="AW78">
            <v>21.814508051194849</v>
          </cell>
          <cell r="AX78">
            <v>20.814063369552688</v>
          </cell>
          <cell r="AY78">
            <v>21.000982809545153</v>
          </cell>
        </row>
        <row r="79">
          <cell r="B79" t="str">
            <v xml:space="preserve">     1 až 5 rokov</v>
          </cell>
          <cell r="C79">
            <v>14.501920622029674</v>
          </cell>
          <cell r="D79">
            <v>14.512233603001429</v>
          </cell>
          <cell r="E79">
            <v>13.8275949912603</v>
          </cell>
          <cell r="F79">
            <v>12.847185843780998</v>
          </cell>
          <cell r="G79">
            <v>12.580766501984792</v>
          </cell>
          <cell r="H79">
            <v>12.391244900663608</v>
          </cell>
          <cell r="I79">
            <v>12.132479209841172</v>
          </cell>
          <cell r="J79">
            <v>11.721286450638852</v>
          </cell>
          <cell r="K79">
            <v>11.430226432476024</v>
          </cell>
          <cell r="L79">
            <v>11.25495876051178</v>
          </cell>
          <cell r="M79">
            <v>10.848795017049202</v>
          </cell>
          <cell r="N79">
            <v>10.262979904357861</v>
          </cell>
          <cell r="O79">
            <v>10.204485180980187</v>
          </cell>
          <cell r="P79">
            <v>10.054909876305455</v>
          </cell>
          <cell r="Q79">
            <v>10.380836038282014</v>
          </cell>
          <cell r="R79">
            <v>10.232566638273957</v>
          </cell>
          <cell r="S79">
            <v>10.561925178926707</v>
          </cell>
          <cell r="T79">
            <v>9.944771019083614</v>
          </cell>
          <cell r="U79">
            <v>9.622770866134422</v>
          </cell>
          <cell r="V79">
            <v>9.7687431593095333</v>
          </cell>
          <cell r="W79">
            <v>9.5900724165726476</v>
          </cell>
          <cell r="X79">
            <v>10.457271404287152</v>
          </cell>
          <cell r="Y79">
            <v>10.5319240197159</v>
          </cell>
          <cell r="Z79">
            <v>10.22127358233007</v>
          </cell>
          <cell r="AA79">
            <v>10.249115407951502</v>
          </cell>
          <cell r="AB79">
            <v>10.334937232420174</v>
          </cell>
          <cell r="AC79">
            <v>9.9863526399023552</v>
          </cell>
          <cell r="AD79">
            <v>10.538335794230475</v>
          </cell>
          <cell r="AE79">
            <v>10.367621638827794</v>
          </cell>
          <cell r="AF79">
            <v>9.8456899052699463</v>
          </cell>
          <cell r="AG79">
            <v>10.328411571036575</v>
          </cell>
          <cell r="AH79">
            <v>10.285130597074401</v>
          </cell>
          <cell r="AI79">
            <v>10.005836732165562</v>
          </cell>
          <cell r="AJ79">
            <v>10.064355966059338</v>
          </cell>
          <cell r="AK79">
            <v>10.166743346901816</v>
          </cell>
          <cell r="AL79">
            <v>10.65971329452724</v>
          </cell>
          <cell r="AM79">
            <v>11.073398761351436</v>
          </cell>
          <cell r="AN79">
            <v>10.974123329448355</v>
          </cell>
          <cell r="AO79">
            <v>10.75323369655632</v>
          </cell>
          <cell r="AP79">
            <v>10.707941793088226</v>
          </cell>
          <cell r="AQ79">
            <v>10.617811327450148</v>
          </cell>
          <cell r="AR79">
            <v>10.628339118372022</v>
          </cell>
          <cell r="AS79">
            <v>11.037553117138877</v>
          </cell>
          <cell r="AT79">
            <v>11.232431389962295</v>
          </cell>
          <cell r="AU79">
            <v>11.325244510897685</v>
          </cell>
          <cell r="AV79">
            <v>11.360670854488326</v>
          </cell>
          <cell r="AW79">
            <v>11.425387690414189</v>
          </cell>
          <cell r="AX79">
            <v>11.621715451652054</v>
          </cell>
          <cell r="AY79">
            <v>11.301443605366426</v>
          </cell>
        </row>
        <row r="80">
          <cell r="B80" t="str">
            <v xml:space="preserve">     nad 5 rokov</v>
          </cell>
          <cell r="C80">
            <v>19.499679168459316</v>
          </cell>
          <cell r="D80">
            <v>19.625298616762567</v>
          </cell>
          <cell r="E80">
            <v>19.839894311960052</v>
          </cell>
          <cell r="F80">
            <v>20.214912792709679</v>
          </cell>
          <cell r="G80">
            <v>19.778156207733041</v>
          </cell>
          <cell r="H80">
            <v>19.869231823130949</v>
          </cell>
          <cell r="I80">
            <v>19.841205931899545</v>
          </cell>
          <cell r="J80">
            <v>19.789658551242042</v>
          </cell>
          <cell r="K80">
            <v>20.126154823501491</v>
          </cell>
          <cell r="L80">
            <v>20.462393842880935</v>
          </cell>
          <cell r="M80">
            <v>20.325470965105367</v>
          </cell>
          <cell r="N80">
            <v>20.091980695357208</v>
          </cell>
          <cell r="O80">
            <v>20.264263461908953</v>
          </cell>
          <cell r="P80">
            <v>20.492569986183696</v>
          </cell>
          <cell r="Q80">
            <v>20.462884265868166</v>
          </cell>
          <cell r="R80">
            <v>20.552485181811459</v>
          </cell>
          <cell r="S80">
            <v>19.19030223563961</v>
          </cell>
          <cell r="T80">
            <v>19.193365217963475</v>
          </cell>
          <cell r="U80">
            <v>19.538081634323255</v>
          </cell>
          <cell r="V80">
            <v>19.640274452478643</v>
          </cell>
          <cell r="W80">
            <v>19.690006216642978</v>
          </cell>
          <cell r="X80">
            <v>20.048038152785495</v>
          </cell>
          <cell r="Y80">
            <v>19.919649266717602</v>
          </cell>
          <cell r="Z80">
            <v>20.404557003122147</v>
          </cell>
          <cell r="AA80">
            <v>20.546118874121628</v>
          </cell>
          <cell r="AB80">
            <v>19.821203242221959</v>
          </cell>
          <cell r="AC80">
            <v>19.481184536205806</v>
          </cell>
          <cell r="AD80">
            <v>19.613126653744921</v>
          </cell>
          <cell r="AE80">
            <v>19.778142747370897</v>
          </cell>
          <cell r="AF80">
            <v>19.28512324348058</v>
          </cell>
          <cell r="AG80">
            <v>19.674907395764222</v>
          </cell>
          <cell r="AH80">
            <v>19.958777626009944</v>
          </cell>
          <cell r="AI80">
            <v>19.947518391260449</v>
          </cell>
          <cell r="AJ80">
            <v>19.911110520616958</v>
          </cell>
          <cell r="AK80">
            <v>19.273241038066089</v>
          </cell>
          <cell r="AL80">
            <v>19.095062285707481</v>
          </cell>
          <cell r="AM80">
            <v>18.953963230801605</v>
          </cell>
          <cell r="AN80">
            <v>18.88560910052469</v>
          </cell>
          <cell r="AO80">
            <v>18.79712158410393</v>
          </cell>
          <cell r="AP80">
            <v>18.971919986376307</v>
          </cell>
          <cell r="AQ80">
            <v>18.927638243939025</v>
          </cell>
          <cell r="AR80">
            <v>18.884400827726573</v>
          </cell>
          <cell r="AS80">
            <v>18.761924044617963</v>
          </cell>
          <cell r="AT80">
            <v>18.655065598253902</v>
          </cell>
          <cell r="AU80">
            <v>18.717429573211124</v>
          </cell>
          <cell r="AV80">
            <v>19.117244491888659</v>
          </cell>
          <cell r="AW80">
            <v>18.988124273336332</v>
          </cell>
          <cell r="AX80">
            <v>19.138792621428834</v>
          </cell>
          <cell r="AY80">
            <v>19.040934804517761</v>
          </cell>
        </row>
        <row r="81">
          <cell r="B81" t="str">
            <v xml:space="preserve">  Finančné spoločnosti</v>
          </cell>
          <cell r="C81">
            <v>9.1943544010451284</v>
          </cell>
          <cell r="D81">
            <v>9.1425047839313294</v>
          </cell>
          <cell r="E81">
            <v>9.0787058399218115</v>
          </cell>
          <cell r="F81">
            <v>8.9870213875133533</v>
          </cell>
          <cell r="G81">
            <v>8.7974613235872567</v>
          </cell>
          <cell r="H81">
            <v>8.7930140911813037</v>
          </cell>
          <cell r="I81">
            <v>9.2663299422279888</v>
          </cell>
          <cell r="J81">
            <v>9.1667437786917549</v>
          </cell>
          <cell r="K81">
            <v>9.1943867501599925</v>
          </cell>
          <cell r="L81">
            <v>9.6286062560341659</v>
          </cell>
          <cell r="M81">
            <v>9.5893790858734764</v>
          </cell>
          <cell r="N81">
            <v>10.853383708381054</v>
          </cell>
          <cell r="O81">
            <v>10.325589592201039</v>
          </cell>
          <cell r="P81">
            <v>10.442429310400783</v>
          </cell>
          <cell r="Q81">
            <v>10.610080943499325</v>
          </cell>
          <cell r="R81">
            <v>10.627757396577664</v>
          </cell>
          <cell r="S81">
            <v>10.755783135996253</v>
          </cell>
          <cell r="T81">
            <v>10.749781170124249</v>
          </cell>
          <cell r="U81">
            <v>10.784943892366247</v>
          </cell>
          <cell r="V81">
            <v>10.546891890208864</v>
          </cell>
          <cell r="W81">
            <v>10.338486905910038</v>
          </cell>
          <cell r="X81">
            <v>9.8798580280048665</v>
          </cell>
          <cell r="Y81">
            <v>9.8960961784021428</v>
          </cell>
          <cell r="Z81">
            <v>10.008113034672416</v>
          </cell>
          <cell r="AA81">
            <v>9.8819638985474754</v>
          </cell>
          <cell r="AB81">
            <v>9.5182889226696954</v>
          </cell>
          <cell r="AC81">
            <v>9.5312708670883382</v>
          </cell>
          <cell r="AD81">
            <v>9.1256378386705794</v>
          </cell>
          <cell r="AE81">
            <v>8.9957509388737531</v>
          </cell>
          <cell r="AF81">
            <v>8.873484873339601</v>
          </cell>
          <cell r="AG81">
            <v>8.8766867788144737</v>
          </cell>
          <cell r="AH81">
            <v>8.6735499625488703</v>
          </cell>
          <cell r="AI81">
            <v>8.601305261864912</v>
          </cell>
          <cell r="AJ81">
            <v>8.6371245370459828</v>
          </cell>
          <cell r="AK81">
            <v>8.693217600712142</v>
          </cell>
          <cell r="AL81">
            <v>8.5788658050781059</v>
          </cell>
          <cell r="AM81">
            <v>8.3093196151677233</v>
          </cell>
          <cell r="AN81">
            <v>8.1857091846001069</v>
          </cell>
          <cell r="AO81">
            <v>8.3780328829544111</v>
          </cell>
          <cell r="AP81">
            <v>8.0267397187069474</v>
          </cell>
          <cell r="AQ81">
            <v>7.3997090520708815</v>
          </cell>
          <cell r="AR81">
            <v>7.1507350200788089</v>
          </cell>
          <cell r="AS81">
            <v>6.9308416463804505</v>
          </cell>
          <cell r="AT81">
            <v>6.816165359703021</v>
          </cell>
          <cell r="AU81">
            <v>6.6867811023181432</v>
          </cell>
          <cell r="AV81">
            <v>6.4258158878455358</v>
          </cell>
          <cell r="AW81">
            <v>6.4197972048574625</v>
          </cell>
          <cell r="AX81">
            <v>6.272617026701262</v>
          </cell>
          <cell r="AY81">
            <v>5.8911378929885849</v>
          </cell>
        </row>
        <row r="82">
          <cell r="B82" t="str">
            <v xml:space="preserve">  Poisťovne a penzijné fondy</v>
          </cell>
          <cell r="C82">
            <v>4.1980918313486447E-4</v>
          </cell>
          <cell r="D82">
            <v>5.0038851625320852E-4</v>
          </cell>
          <cell r="E82">
            <v>1.4108393346948196E-2</v>
          </cell>
          <cell r="F82">
            <v>9.8376816962252849E-3</v>
          </cell>
          <cell r="G82">
            <v>9.4805098884817862E-3</v>
          </cell>
          <cell r="H82">
            <v>1.896992006822016E-2</v>
          </cell>
          <cell r="I82">
            <v>1.0831510758064008E-2</v>
          </cell>
          <cell r="J82">
            <v>1.0305092462415604E-2</v>
          </cell>
          <cell r="K82">
            <v>9.4172992540465152E-3</v>
          </cell>
          <cell r="L82">
            <v>9.1415809816482157E-3</v>
          </cell>
          <cell r="M82">
            <v>8.8905301036900572E-3</v>
          </cell>
          <cell r="N82">
            <v>8.4326503967668692E-3</v>
          </cell>
          <cell r="O82">
            <v>8.2312571416755798E-3</v>
          </cell>
          <cell r="P82">
            <v>8.0330452962384686E-3</v>
          </cell>
          <cell r="Q82">
            <v>7.8090228165685598E-3</v>
          </cell>
          <cell r="R82">
            <v>7.6974396676597291E-3</v>
          </cell>
          <cell r="S82">
            <v>7.4821038239439065E-3</v>
          </cell>
          <cell r="T82">
            <v>7.6362594937792374E-3</v>
          </cell>
          <cell r="U82">
            <v>8.5966679483970663E-3</v>
          </cell>
          <cell r="V82">
            <v>7.3373560757931207E-3</v>
          </cell>
          <cell r="W82">
            <v>7.238441901298508E-3</v>
          </cell>
          <cell r="X82">
            <v>6.6283071975038075E-3</v>
          </cell>
          <cell r="Y82">
            <v>6.3580980540469661E-3</v>
          </cell>
          <cell r="Z82">
            <v>6.0637014934602539E-3</v>
          </cell>
          <cell r="AA82">
            <v>5.9739055592040909E-3</v>
          </cell>
          <cell r="AB82">
            <v>5.8850047150993453E-3</v>
          </cell>
          <cell r="AC82">
            <v>5.6469329784677932E-3</v>
          </cell>
          <cell r="AD82">
            <v>5.5809488932496328E-3</v>
          </cell>
          <cell r="AE82">
            <v>5.3957727191304827E-3</v>
          </cell>
          <cell r="AF82">
            <v>5.2273084724690092E-3</v>
          </cell>
          <cell r="AG82">
            <v>5.1061900162023546E-3</v>
          </cell>
          <cell r="AH82">
            <v>5.0730868445760212E-3</v>
          </cell>
          <cell r="AI82">
            <v>4.911834767186124E-3</v>
          </cell>
          <cell r="AJ82">
            <v>4.7412868413500469E-3</v>
          </cell>
          <cell r="AK82">
            <v>4.8973602833995338E-3</v>
          </cell>
          <cell r="AL82">
            <v>4.5636978071453022E-3</v>
          </cell>
          <cell r="AM82">
            <v>4.3606487765878504E-3</v>
          </cell>
          <cell r="AN82">
            <v>4.2311815488325277E-3</v>
          </cell>
          <cell r="AO82">
            <v>4.1421191507029992E-3</v>
          </cell>
          <cell r="AP82">
            <v>4.05385438144728E-3</v>
          </cell>
          <cell r="AQ82">
            <v>3.817738919812459E-3</v>
          </cell>
          <cell r="AR82">
            <v>3.8229634432816128E-3</v>
          </cell>
          <cell r="AS82">
            <v>3.6537189412685377E-3</v>
          </cell>
          <cell r="AT82">
            <v>3.5683101905141881E-3</v>
          </cell>
          <cell r="AU82">
            <v>9.7684749289136969E-3</v>
          </cell>
          <cell r="AV82">
            <v>3.5408269735221266E-3</v>
          </cell>
          <cell r="AW82">
            <v>3.4451988220786092E-3</v>
          </cell>
          <cell r="AX82">
            <v>3.4709345824679117E-3</v>
          </cell>
          <cell r="AY82">
            <v>3.5219504635813637E-3</v>
          </cell>
        </row>
        <row r="83">
          <cell r="B83" t="str">
            <v xml:space="preserve">  Domácnosti a neziskové inštitúcie slúžiace domácnostiam</v>
          </cell>
          <cell r="C83">
            <v>32.449837784798689</v>
          </cell>
          <cell r="D83">
            <v>33.034779430861292</v>
          </cell>
          <cell r="E83">
            <v>32.946126672755213</v>
          </cell>
          <cell r="F83">
            <v>33.198462283107069</v>
          </cell>
          <cell r="G83">
            <v>33.743576642621285</v>
          </cell>
          <cell r="H83">
            <v>34.168737869582898</v>
          </cell>
          <cell r="I83">
            <v>34.319772612735619</v>
          </cell>
          <cell r="J83">
            <v>34.887939888030935</v>
          </cell>
          <cell r="K83">
            <v>35.167053737329567</v>
          </cell>
          <cell r="L83">
            <v>35.400375133971885</v>
          </cell>
          <cell r="M83">
            <v>35.658891437836061</v>
          </cell>
          <cell r="N83">
            <v>35.619340514013416</v>
          </cell>
          <cell r="O83">
            <v>35.717055532937586</v>
          </cell>
          <cell r="P83">
            <v>35.773721749128796</v>
          </cell>
          <cell r="Q83">
            <v>36.021187990621222</v>
          </cell>
          <cell r="R83">
            <v>36.398875257400618</v>
          </cell>
          <cell r="S83">
            <v>36.392564035441012</v>
          </cell>
          <cell r="T83">
            <v>36.549236929763005</v>
          </cell>
          <cell r="U83">
            <v>37.637453084220404</v>
          </cell>
          <cell r="V83">
            <v>37.909672896257561</v>
          </cell>
          <cell r="W83">
            <v>38.130944523374829</v>
          </cell>
          <cell r="X83">
            <v>37.241730430613956</v>
          </cell>
          <cell r="Y83">
            <v>37.604095088023534</v>
          </cell>
          <cell r="Z83">
            <v>37.81791565006413</v>
          </cell>
          <cell r="AA83">
            <v>37.812216197507219</v>
          </cell>
          <cell r="AB83">
            <v>38.168316771149371</v>
          </cell>
          <cell r="AC83">
            <v>38.550404190131758</v>
          </cell>
          <cell r="AD83">
            <v>38.720997196781973</v>
          </cell>
          <cell r="AE83">
            <v>38.774710956704638</v>
          </cell>
          <cell r="AF83">
            <v>38.716300251699025</v>
          </cell>
          <cell r="AG83">
            <v>38.703419321078179</v>
          </cell>
          <cell r="AH83">
            <v>39.183941335901167</v>
          </cell>
          <cell r="AI83">
            <v>39.056703470913021</v>
          </cell>
          <cell r="AJ83">
            <v>38.954234146422607</v>
          </cell>
          <cell r="AK83">
            <v>39.203729575879628</v>
          </cell>
          <cell r="AL83">
            <v>39.211508426769448</v>
          </cell>
          <cell r="AM83">
            <v>38.682435266075203</v>
          </cell>
          <cell r="AN83">
            <v>38.845620979776733</v>
          </cell>
          <cell r="AO83">
            <v>38.991310209567992</v>
          </cell>
          <cell r="AP83">
            <v>39.343805337184186</v>
          </cell>
          <cell r="AQ83">
            <v>40.148009391964983</v>
          </cell>
          <cell r="AR83">
            <v>40.248393188483504</v>
          </cell>
          <cell r="AS83">
            <v>40.310589989116338</v>
          </cell>
          <cell r="AT83">
            <v>40.500513676359155</v>
          </cell>
          <cell r="AU83">
            <v>40.946842353403511</v>
          </cell>
          <cell r="AV83">
            <v>41.22792104142853</v>
          </cell>
          <cell r="AW83">
            <v>41.348737581375069</v>
          </cell>
          <cell r="AX83">
            <v>42.149340596116083</v>
          </cell>
          <cell r="AY83">
            <v>42.761978937118492</v>
          </cell>
        </row>
        <row r="84">
          <cell r="B84" t="str">
            <v xml:space="preserve">     spotrebiteľské úvery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5.7510837753830595</v>
          </cell>
          <cell r="P84">
            <v>5.7123940023977751</v>
          </cell>
          <cell r="Q84">
            <v>5.8092435040019961</v>
          </cell>
          <cell r="R84">
            <v>5.8146046059872152</v>
          </cell>
          <cell r="S84">
            <v>5.7398390163713877</v>
          </cell>
          <cell r="T84">
            <v>5.7078706128841743</v>
          </cell>
          <cell r="U84">
            <v>5.8136702945004979</v>
          </cell>
          <cell r="V84">
            <v>5.8089167390509955</v>
          </cell>
          <cell r="W84">
            <v>5.8525457784141768</v>
          </cell>
          <cell r="X84">
            <v>5.712730529240222</v>
          </cell>
          <cell r="Y84">
            <v>5.756235638976686</v>
          </cell>
          <cell r="Z84">
            <v>5.6995079665668857</v>
          </cell>
          <cell r="AA84">
            <v>5.696263462561916</v>
          </cell>
          <cell r="AB84">
            <v>5.738892524099434</v>
          </cell>
          <cell r="AC84">
            <v>5.7988347406097382</v>
          </cell>
          <cell r="AD84">
            <v>5.6194463392906986</v>
          </cell>
          <cell r="AE84">
            <v>5.5743056739792491</v>
          </cell>
          <cell r="AF84">
            <v>5.5376630562875846</v>
          </cell>
          <cell r="AG84">
            <v>5.5315819625402778</v>
          </cell>
          <cell r="AH84">
            <v>5.5280904425741992</v>
          </cell>
          <cell r="AI84">
            <v>5.4831153934212775</v>
          </cell>
          <cell r="AJ84">
            <v>5.412313459119277</v>
          </cell>
          <cell r="AK84">
            <v>5.4002356898958643</v>
          </cell>
          <cell r="AL84">
            <v>5.3545865340265832</v>
          </cell>
          <cell r="AM84">
            <v>5.2396577191160825</v>
          </cell>
          <cell r="AN84">
            <v>5.2454712094069667</v>
          </cell>
          <cell r="AO84">
            <v>5.2602920604036498</v>
          </cell>
          <cell r="AP84">
            <v>5.3357607508939937</v>
          </cell>
          <cell r="AQ84">
            <v>5.451586632660451</v>
          </cell>
          <cell r="AR84">
            <v>5.4401765070974504</v>
          </cell>
          <cell r="AS84">
            <v>5.4974007399520133</v>
          </cell>
          <cell r="AT84">
            <v>5.5192045080190324</v>
          </cell>
          <cell r="AU84">
            <v>5.58613835040906</v>
          </cell>
          <cell r="AV84">
            <v>5.5949359336910511</v>
          </cell>
          <cell r="AW84">
            <v>5.5987703383092917</v>
          </cell>
          <cell r="AX84">
            <v>5.7038864243100482</v>
          </cell>
          <cell r="AY84">
            <v>5.7295359764543621</v>
          </cell>
        </row>
        <row r="85">
          <cell r="B85" t="str">
            <v xml:space="preserve">     úvery na bývanie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23.346534267109085</v>
          </cell>
          <cell r="P85">
            <v>23.505838892276522</v>
          </cell>
          <cell r="Q85">
            <v>23.611644487141202</v>
          </cell>
          <cell r="R85">
            <v>23.804070458374952</v>
          </cell>
          <cell r="S85">
            <v>23.733769093495198</v>
          </cell>
          <cell r="T85">
            <v>23.847296680381163</v>
          </cell>
          <cell r="U85">
            <v>24.556063178640645</v>
          </cell>
          <cell r="V85">
            <v>24.771504305874352</v>
          </cell>
          <cell r="W85">
            <v>24.875378808320292</v>
          </cell>
          <cell r="X85">
            <v>24.285251544691118</v>
          </cell>
          <cell r="Y85">
            <v>24.529056712403026</v>
          </cell>
          <cell r="Z85">
            <v>24.932817819267601</v>
          </cell>
          <cell r="AA85">
            <v>25.068119344205375</v>
          </cell>
          <cell r="AB85">
            <v>25.311107591421404</v>
          </cell>
          <cell r="AC85">
            <v>25.493087163506573</v>
          </cell>
          <cell r="AD85">
            <v>25.79026226812816</v>
          </cell>
          <cell r="AE85">
            <v>25.860609875921124</v>
          </cell>
          <cell r="AF85">
            <v>25.81010310557356</v>
          </cell>
          <cell r="AG85">
            <v>25.798582494575001</v>
          </cell>
          <cell r="AH85">
            <v>26.162135158486233</v>
          </cell>
          <cell r="AI85">
            <v>26.099261280642157</v>
          </cell>
          <cell r="AJ85">
            <v>26.040384586595593</v>
          </cell>
          <cell r="AK85">
            <v>26.212272062052932</v>
          </cell>
          <cell r="AL85">
            <v>26.292797081445059</v>
          </cell>
          <cell r="AM85">
            <v>26.017159338614626</v>
          </cell>
          <cell r="AN85">
            <v>26.154136893727692</v>
          </cell>
          <cell r="AO85">
            <v>26.221856427404244</v>
          </cell>
          <cell r="AP85">
            <v>26.461784718357372</v>
          </cell>
          <cell r="AQ85">
            <v>26.995635770891411</v>
          </cell>
          <cell r="AR85">
            <v>27.063358882336225</v>
          </cell>
          <cell r="AS85">
            <v>27.092862648622194</v>
          </cell>
          <cell r="AT85">
            <v>27.246926809125</v>
          </cell>
          <cell r="AU85">
            <v>27.549949060304375</v>
          </cell>
          <cell r="AV85">
            <v>27.775450959376663</v>
          </cell>
          <cell r="AW85">
            <v>27.86019962065469</v>
          </cell>
          <cell r="AX85">
            <v>28.496356028254667</v>
          </cell>
          <cell r="AY85">
            <v>29.009780203665802</v>
          </cell>
        </row>
        <row r="86">
          <cell r="B86" t="str">
            <v xml:space="preserve">     ostatné úvery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6.6194374904454385</v>
          </cell>
          <cell r="P86">
            <v>6.5554888544544996</v>
          </cell>
          <cell r="Q86">
            <v>6.6002999994780192</v>
          </cell>
          <cell r="R86">
            <v>6.7802001930384552</v>
          </cell>
          <cell r="S86">
            <v>6.9189559255744282</v>
          </cell>
          <cell r="T86">
            <v>6.9940696364976631</v>
          </cell>
          <cell r="U86">
            <v>7.2677196110792597</v>
          </cell>
          <cell r="V86">
            <v>7.329251851332212</v>
          </cell>
          <cell r="W86">
            <v>7.4030199366403577</v>
          </cell>
          <cell r="X86">
            <v>7.2437483566826124</v>
          </cell>
          <cell r="Y86">
            <v>7.3188027366438204</v>
          </cell>
          <cell r="Z86">
            <v>7.1855898642296463</v>
          </cell>
          <cell r="AA86">
            <v>7.0478333907399282</v>
          </cell>
          <cell r="AB86">
            <v>7.1183166556285329</v>
          </cell>
          <cell r="AC86">
            <v>7.2584822860154494</v>
          </cell>
          <cell r="AD86">
            <v>7.3112885893631141</v>
          </cell>
          <cell r="AE86">
            <v>7.3397954068042672</v>
          </cell>
          <cell r="AF86">
            <v>7.3685340898378833</v>
          </cell>
          <cell r="AG86">
            <v>7.3732548639628996</v>
          </cell>
          <cell r="AH86">
            <v>7.4937157348407402</v>
          </cell>
          <cell r="AI86">
            <v>7.4743267968495823</v>
          </cell>
          <cell r="AJ86">
            <v>7.5015361007077379</v>
          </cell>
          <cell r="AK86">
            <v>7.5912218239308284</v>
          </cell>
          <cell r="AL86">
            <v>7.5641248112978108</v>
          </cell>
          <cell r="AM86">
            <v>7.4256182083444893</v>
          </cell>
          <cell r="AN86">
            <v>7.4460128766420803</v>
          </cell>
          <cell r="AO86">
            <v>7.5091617217601021</v>
          </cell>
          <cell r="AP86">
            <v>7.5462598679328208</v>
          </cell>
          <cell r="AQ86">
            <v>7.7007869884131193</v>
          </cell>
          <cell r="AR86">
            <v>7.7448577990498286</v>
          </cell>
          <cell r="AS86">
            <v>7.7203266005421263</v>
          </cell>
          <cell r="AT86">
            <v>7.73438235921512</v>
          </cell>
          <cell r="AU86">
            <v>7.8107549426900791</v>
          </cell>
          <cell r="AV86">
            <v>7.8575341483608243</v>
          </cell>
          <cell r="AW86">
            <v>7.8897676224110844</v>
          </cell>
          <cell r="AX86">
            <v>7.9490981435513728</v>
          </cell>
          <cell r="AY86">
            <v>8.0217831119543135</v>
          </cell>
        </row>
        <row r="87">
          <cell r="B87" t="str">
            <v>spotr.+ost.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12.370521265828499</v>
          </cell>
          <cell r="P87">
            <v>12.267882856852276</v>
          </cell>
          <cell r="Q87">
            <v>12.409543503480018</v>
          </cell>
          <cell r="R87">
            <v>12.594804799025669</v>
          </cell>
          <cell r="S87">
            <v>12.658794941945814</v>
          </cell>
          <cell r="T87">
            <v>12.701940249381838</v>
          </cell>
          <cell r="U87">
            <v>13.081389905579757</v>
          </cell>
          <cell r="V87">
            <v>13.138168590383209</v>
          </cell>
          <cell r="W87">
            <v>13.255565715054535</v>
          </cell>
          <cell r="X87">
            <v>12.956478885922834</v>
          </cell>
          <cell r="Y87">
            <v>13.075038375620505</v>
          </cell>
          <cell r="Z87">
            <v>12.885097830796536</v>
          </cell>
          <cell r="AA87">
            <v>12.744096853301844</v>
          </cell>
          <cell r="AB87">
            <v>12.857209179727969</v>
          </cell>
          <cell r="AC87">
            <v>13.057317026625187</v>
          </cell>
          <cell r="AD87">
            <v>12.930734928653811</v>
          </cell>
          <cell r="AE87">
            <v>12.914101080783515</v>
          </cell>
          <cell r="AF87">
            <v>12.906197146125468</v>
          </cell>
          <cell r="AG87">
            <v>12.904836826503177</v>
          </cell>
          <cell r="AH87">
            <v>13.021806177414941</v>
          </cell>
          <cell r="AI87">
            <v>12.957442190270859</v>
          </cell>
          <cell r="AJ87">
            <v>12.913849559827014</v>
          </cell>
          <cell r="AK87">
            <v>12.991457513826694</v>
          </cell>
          <cell r="AL87">
            <v>12.918711345324393</v>
          </cell>
          <cell r="AM87">
            <v>12.66527592746057</v>
          </cell>
          <cell r="AN87">
            <v>12.691484086049046</v>
          </cell>
          <cell r="AO87">
            <v>12.769453782163751</v>
          </cell>
          <cell r="AP87">
            <v>12.882020618826814</v>
          </cell>
          <cell r="AQ87">
            <v>13.15237362107357</v>
          </cell>
          <cell r="AR87">
            <v>13.185034306147278</v>
          </cell>
          <cell r="AS87">
            <v>13.21772734049414</v>
          </cell>
          <cell r="AT87">
            <v>13.253586867234151</v>
          </cell>
          <cell r="AU87">
            <v>13.39689329309914</v>
          </cell>
          <cell r="AV87">
            <v>13.452470082051876</v>
          </cell>
          <cell r="AW87">
            <v>13.488537960720375</v>
          </cell>
          <cell r="AX87">
            <v>13.65298456786142</v>
          </cell>
          <cell r="AY87">
            <v>13.751319088408675</v>
          </cell>
        </row>
        <row r="88">
          <cell r="B88" t="str">
            <v>Pohľadávky PFI voči súkromnému sektoru</v>
          </cell>
          <cell r="C88">
            <v>100</v>
          </cell>
          <cell r="D88">
            <v>100</v>
          </cell>
          <cell r="E88">
            <v>100</v>
          </cell>
          <cell r="F88">
            <v>100</v>
          </cell>
          <cell r="G88">
            <v>100</v>
          </cell>
          <cell r="H88">
            <v>100</v>
          </cell>
          <cell r="I88">
            <v>100</v>
          </cell>
          <cell r="J88">
            <v>100</v>
          </cell>
          <cell r="K88">
            <v>100</v>
          </cell>
          <cell r="L88">
            <v>100</v>
          </cell>
          <cell r="M88">
            <v>100</v>
          </cell>
          <cell r="N88">
            <v>100</v>
          </cell>
          <cell r="O88">
            <v>100</v>
          </cell>
          <cell r="P88">
            <v>100</v>
          </cell>
          <cell r="Q88">
            <v>100</v>
          </cell>
          <cell r="R88">
            <v>100</v>
          </cell>
          <cell r="S88">
            <v>100</v>
          </cell>
          <cell r="T88">
            <v>100</v>
          </cell>
          <cell r="U88">
            <v>100</v>
          </cell>
          <cell r="V88">
            <v>100</v>
          </cell>
          <cell r="W88">
            <v>100</v>
          </cell>
          <cell r="X88">
            <v>100</v>
          </cell>
          <cell r="Y88">
            <v>100</v>
          </cell>
          <cell r="Z88">
            <v>100</v>
          </cell>
          <cell r="AA88">
            <v>100</v>
          </cell>
          <cell r="AB88">
            <v>100</v>
          </cell>
          <cell r="AC88">
            <v>100</v>
          </cell>
          <cell r="AD88">
            <v>100</v>
          </cell>
          <cell r="AE88">
            <v>100</v>
          </cell>
          <cell r="AF88">
            <v>100</v>
          </cell>
          <cell r="AG88">
            <v>100</v>
          </cell>
          <cell r="AH88">
            <v>100</v>
          </cell>
          <cell r="AI88">
            <v>100</v>
          </cell>
          <cell r="AJ88">
            <v>100</v>
          </cell>
          <cell r="AK88">
            <v>100</v>
          </cell>
          <cell r="AL88">
            <v>100</v>
          </cell>
          <cell r="AM88">
            <v>100</v>
          </cell>
          <cell r="AN88">
            <v>100</v>
          </cell>
          <cell r="AO88">
            <v>100</v>
          </cell>
          <cell r="AP88">
            <v>100</v>
          </cell>
          <cell r="AQ88">
            <v>100</v>
          </cell>
          <cell r="AR88">
            <v>100</v>
          </cell>
          <cell r="AS88">
            <v>100</v>
          </cell>
          <cell r="AT88">
            <v>100</v>
          </cell>
          <cell r="AU88">
            <v>100</v>
          </cell>
          <cell r="AV88">
            <v>100</v>
          </cell>
          <cell r="AW88">
            <v>100</v>
          </cell>
          <cell r="AX88">
            <v>100</v>
          </cell>
          <cell r="AY88">
            <v>0</v>
          </cell>
        </row>
        <row r="89">
          <cell r="B89" t="str">
            <v xml:space="preserve">     v EUR</v>
          </cell>
          <cell r="C89">
            <v>97.874909920706017</v>
          </cell>
          <cell r="D89">
            <v>97.935135857842099</v>
          </cell>
          <cell r="E89">
            <v>98.098949733970414</v>
          </cell>
          <cell r="F89">
            <v>98.233659554987028</v>
          </cell>
          <cell r="G89">
            <v>98.200592809136751</v>
          </cell>
          <cell r="H89">
            <v>98.184484207018556</v>
          </cell>
          <cell r="I89">
            <v>98.128545314800846</v>
          </cell>
          <cell r="J89">
            <v>98.44353496615436</v>
          </cell>
          <cell r="K89">
            <v>98.381665809267602</v>
          </cell>
          <cell r="L89">
            <v>98.429813254867483</v>
          </cell>
          <cell r="M89">
            <v>98.517018063205313</v>
          </cell>
          <cell r="N89">
            <v>98.405802611260924</v>
          </cell>
          <cell r="O89">
            <v>98.689750389164701</v>
          </cell>
          <cell r="P89">
            <v>98.66403021088135</v>
          </cell>
          <cell r="Q89">
            <v>98.615913495414972</v>
          </cell>
          <cell r="R89">
            <v>98.652868202995151</v>
          </cell>
          <cell r="S89">
            <v>98.692566429543277</v>
          </cell>
          <cell r="T89">
            <v>98.651139038287994</v>
          </cell>
          <cell r="U89">
            <v>98.730649193016035</v>
          </cell>
          <cell r="V89">
            <v>98.757072809204558</v>
          </cell>
          <cell r="W89">
            <v>98.722184950095084</v>
          </cell>
          <cell r="X89">
            <v>98.715111743643561</v>
          </cell>
          <cell r="Y89">
            <v>98.697915816744498</v>
          </cell>
          <cell r="Z89">
            <v>98.719762712346579</v>
          </cell>
          <cell r="AA89">
            <v>98.768182933790854</v>
          </cell>
          <cell r="AB89">
            <v>98.559835764737301</v>
          </cell>
          <cell r="AC89">
            <v>98.417701806308969</v>
          </cell>
          <cell r="AD89">
            <v>98.313415555668698</v>
          </cell>
          <cell r="AE89">
            <v>98.305258468272939</v>
          </cell>
          <cell r="AF89">
            <v>98.274108474873714</v>
          </cell>
          <cell r="AG89">
            <v>98.548099934219508</v>
          </cell>
          <cell r="AH89">
            <v>98.583342323007798</v>
          </cell>
          <cell r="AI89">
            <v>98.650722001116648</v>
          </cell>
          <cell r="AJ89">
            <v>98.676034679703108</v>
          </cell>
          <cell r="AK89">
            <v>98.642212188661944</v>
          </cell>
          <cell r="AL89">
            <v>98.528459893399173</v>
          </cell>
          <cell r="AM89">
            <v>98.415846175160652</v>
          </cell>
          <cell r="AN89">
            <v>98.460365243903539</v>
          </cell>
          <cell r="AO89">
            <v>98.496061934870596</v>
          </cell>
          <cell r="AP89">
            <v>98.275572086941736</v>
          </cell>
          <cell r="AQ89">
            <v>98.394050114855929</v>
          </cell>
          <cell r="AR89">
            <v>98.371680020553654</v>
          </cell>
          <cell r="AS89">
            <v>98.439029202627722</v>
          </cell>
          <cell r="AT89">
            <v>98.472119442428436</v>
          </cell>
          <cell r="AU89">
            <v>98.491145052010324</v>
          </cell>
          <cell r="AV89">
            <v>98.425265950267303</v>
          </cell>
          <cell r="AW89">
            <v>98.525714560500504</v>
          </cell>
          <cell r="AX89">
            <v>98.556101407307423</v>
          </cell>
          <cell r="AY89">
            <v>0</v>
          </cell>
        </row>
        <row r="90">
          <cell r="B90" t="str">
            <v xml:space="preserve">     v ostatných cudzích menách</v>
          </cell>
          <cell r="C90">
            <v>2.1250900792939604</v>
          </cell>
          <cell r="D90">
            <v>2.0648641421578819</v>
          </cell>
          <cell r="E90">
            <v>1.9010502660295765</v>
          </cell>
          <cell r="F90">
            <v>1.7663404450129847</v>
          </cell>
          <cell r="G90">
            <v>1.7994071908632403</v>
          </cell>
          <cell r="H90">
            <v>1.8155157929814498</v>
          </cell>
          <cell r="I90">
            <v>1.871454685199144</v>
          </cell>
          <cell r="J90">
            <v>1.5564650338456598</v>
          </cell>
          <cell r="K90">
            <v>1.6183341907323991</v>
          </cell>
          <cell r="L90">
            <v>1.5701867451325235</v>
          </cell>
          <cell r="M90">
            <v>1.482981936794689</v>
          </cell>
          <cell r="N90">
            <v>1.5941973887390257</v>
          </cell>
          <cell r="O90">
            <v>1.310249610835289</v>
          </cell>
          <cell r="P90">
            <v>1.335969789118709</v>
          </cell>
          <cell r="Q90">
            <v>1.3840865045849968</v>
          </cell>
          <cell r="R90">
            <v>1.3471317970048795</v>
          </cell>
          <cell r="S90">
            <v>1.3074335704566997</v>
          </cell>
          <cell r="T90">
            <v>1.3488609617120479</v>
          </cell>
          <cell r="U90">
            <v>1.2693508069839219</v>
          </cell>
          <cell r="V90">
            <v>1.2429271907954367</v>
          </cell>
          <cell r="W90">
            <v>1.2778150499049175</v>
          </cell>
          <cell r="X90">
            <v>1.2848882563564483</v>
          </cell>
          <cell r="Y90">
            <v>1.3020841832555057</v>
          </cell>
          <cell r="Z90">
            <v>1.2802372876534425</v>
          </cell>
          <cell r="AA90">
            <v>1.231817066209161</v>
          </cell>
          <cell r="AB90">
            <v>1.4401642352626847</v>
          </cell>
          <cell r="AC90">
            <v>1.5822981936910108</v>
          </cell>
          <cell r="AD90">
            <v>1.6865844443313132</v>
          </cell>
          <cell r="AE90">
            <v>1.6947415317270578</v>
          </cell>
          <cell r="AF90">
            <v>1.7258915251262732</v>
          </cell>
          <cell r="AG90">
            <v>1.4519000657804995</v>
          </cell>
          <cell r="AH90">
            <v>1.4166576769921952</v>
          </cell>
          <cell r="AI90">
            <v>1.3492779988833372</v>
          </cell>
          <cell r="AJ90">
            <v>1.3239653202969046</v>
          </cell>
          <cell r="AK90">
            <v>1.3577878113380695</v>
          </cell>
          <cell r="AL90">
            <v>1.4715401066008282</v>
          </cell>
          <cell r="AM90">
            <v>1.5841538248393139</v>
          </cell>
          <cell r="AN90">
            <v>1.5396347560964494</v>
          </cell>
          <cell r="AO90">
            <v>1.503938065129403</v>
          </cell>
          <cell r="AP90">
            <v>1.7244279130582445</v>
          </cell>
          <cell r="AQ90">
            <v>1.6059498851440688</v>
          </cell>
          <cell r="AR90">
            <v>1.6283199794463483</v>
          </cell>
          <cell r="AS90">
            <v>1.5609707973722664</v>
          </cell>
          <cell r="AT90">
            <v>1.5278805575715486</v>
          </cell>
          <cell r="AU90">
            <v>1.508854947989698</v>
          </cell>
          <cell r="AV90">
            <v>1.5747340497326887</v>
          </cell>
          <cell r="AW90">
            <v>1.4742854394994698</v>
          </cell>
          <cell r="AX90">
            <v>1.4438985926925862</v>
          </cell>
          <cell r="AY90">
            <v>0</v>
          </cell>
        </row>
        <row r="92">
          <cell r="B92" t="str">
            <v>Pohľadávky PFI voči súkromnému sektoru</v>
          </cell>
          <cell r="C92">
            <v>100</v>
          </cell>
          <cell r="D92">
            <v>100</v>
          </cell>
          <cell r="E92">
            <v>100</v>
          </cell>
          <cell r="F92">
            <v>100</v>
          </cell>
          <cell r="G92">
            <v>100</v>
          </cell>
          <cell r="H92">
            <v>100</v>
          </cell>
          <cell r="I92">
            <v>100</v>
          </cell>
          <cell r="J92">
            <v>100</v>
          </cell>
          <cell r="K92">
            <v>100</v>
          </cell>
          <cell r="L92">
            <v>100</v>
          </cell>
          <cell r="M92">
            <v>100</v>
          </cell>
          <cell r="N92">
            <v>100</v>
          </cell>
          <cell r="O92">
            <v>100</v>
          </cell>
          <cell r="P92">
            <v>100</v>
          </cell>
          <cell r="Q92">
            <v>100</v>
          </cell>
          <cell r="R92">
            <v>100</v>
          </cell>
          <cell r="S92">
            <v>100</v>
          </cell>
          <cell r="T92">
            <v>100</v>
          </cell>
          <cell r="U92">
            <v>100</v>
          </cell>
          <cell r="V92">
            <v>100</v>
          </cell>
          <cell r="W92">
            <v>100</v>
          </cell>
          <cell r="X92">
            <v>100</v>
          </cell>
          <cell r="Y92">
            <v>100</v>
          </cell>
          <cell r="Z92">
            <v>100</v>
          </cell>
          <cell r="AA92">
            <v>100</v>
          </cell>
          <cell r="AB92">
            <v>100</v>
          </cell>
          <cell r="AC92">
            <v>100</v>
          </cell>
          <cell r="AD92">
            <v>100</v>
          </cell>
          <cell r="AE92">
            <v>100</v>
          </cell>
          <cell r="AF92">
            <v>100</v>
          </cell>
          <cell r="AG92">
            <v>100</v>
          </cell>
          <cell r="AH92">
            <v>100</v>
          </cell>
          <cell r="AI92">
            <v>100</v>
          </cell>
          <cell r="AJ92">
            <v>100</v>
          </cell>
          <cell r="AK92">
            <v>100</v>
          </cell>
          <cell r="AL92">
            <v>100</v>
          </cell>
          <cell r="AM92">
            <v>100</v>
          </cell>
          <cell r="AN92">
            <v>100</v>
          </cell>
          <cell r="AO92">
            <v>100</v>
          </cell>
          <cell r="AP92">
            <v>100</v>
          </cell>
          <cell r="AQ92">
            <v>100</v>
          </cell>
          <cell r="AR92">
            <v>100</v>
          </cell>
          <cell r="AS92">
            <v>100</v>
          </cell>
          <cell r="AT92">
            <v>100</v>
          </cell>
          <cell r="AU92">
            <v>100</v>
          </cell>
          <cell r="AV92">
            <v>100</v>
          </cell>
          <cell r="AW92">
            <v>100</v>
          </cell>
          <cell r="AX92">
            <v>100</v>
          </cell>
          <cell r="AY92">
            <v>0</v>
          </cell>
        </row>
        <row r="93">
          <cell r="B93" t="str">
            <v xml:space="preserve">     do 1 roka</v>
          </cell>
          <cell r="C93">
            <v>32.695261132512272</v>
          </cell>
          <cell r="D93">
            <v>31.469647385711891</v>
          </cell>
          <cell r="E93">
            <v>32.120980045686167</v>
          </cell>
          <cell r="F93">
            <v>32.783535815846705</v>
          </cell>
          <cell r="G93">
            <v>32.850231177706121</v>
          </cell>
          <cell r="H93">
            <v>32.662684121064117</v>
          </cell>
          <cell r="I93">
            <v>32.383826394104595</v>
          </cell>
          <cell r="J93">
            <v>32.154470306630671</v>
          </cell>
          <cell r="K93">
            <v>31.877128678317845</v>
          </cell>
          <cell r="L93">
            <v>31.212852275462676</v>
          </cell>
          <cell r="M93">
            <v>31.655945368511308</v>
          </cell>
          <cell r="N93">
            <v>31.568505760557702</v>
          </cell>
          <cell r="O93">
            <v>31.472681617544872</v>
          </cell>
          <cell r="P93">
            <v>31.362246639452255</v>
          </cell>
          <cell r="Q93">
            <v>30.873873668245587</v>
          </cell>
          <cell r="R93">
            <v>30.690958147091919</v>
          </cell>
          <cell r="S93">
            <v>31.612565201300775</v>
          </cell>
          <cell r="T93">
            <v>31.973685501540199</v>
          </cell>
          <cell r="U93">
            <v>30.910090355467069</v>
          </cell>
          <cell r="V93">
            <v>30.427112978396291</v>
          </cell>
          <cell r="W93">
            <v>31.250141726437953</v>
          </cell>
          <cell r="X93">
            <v>31.032083869257686</v>
          </cell>
          <cell r="Y93">
            <v>30.68950823011</v>
          </cell>
          <cell r="Z93">
            <v>30.305395727873965</v>
          </cell>
          <cell r="AA93">
            <v>30.12148625474244</v>
          </cell>
          <cell r="AB93">
            <v>30.53426524232291</v>
          </cell>
          <cell r="AC93">
            <v>31.075595047942905</v>
          </cell>
          <cell r="AD93">
            <v>30.186655352047048</v>
          </cell>
          <cell r="AE93">
            <v>30.189872551935526</v>
          </cell>
          <cell r="AF93">
            <v>31.304056367044325</v>
          </cell>
          <cell r="AG93">
            <v>30.633173348221938</v>
          </cell>
          <cell r="AH93">
            <v>29.958566209791659</v>
          </cell>
          <cell r="AI93">
            <v>30.341840736529679</v>
          </cell>
          <cell r="AJ93">
            <v>30.47818119817692</v>
          </cell>
          <cell r="AK93">
            <v>30.888007523634855</v>
          </cell>
          <cell r="AL93">
            <v>30.597929243443666</v>
          </cell>
          <cell r="AM93">
            <v>30.8679094100433</v>
          </cell>
          <cell r="AN93">
            <v>30.922706416102081</v>
          </cell>
          <cell r="AO93">
            <v>31.107945658158592</v>
          </cell>
          <cell r="AP93">
            <v>30.699645462766799</v>
          </cell>
          <cell r="AQ93">
            <v>30.12668183361253</v>
          </cell>
          <cell r="AR93">
            <v>30.177572335163045</v>
          </cell>
          <cell r="AS93">
            <v>29.909305925633582</v>
          </cell>
          <cell r="AT93">
            <v>29.752446691675814</v>
          </cell>
          <cell r="AU93">
            <v>29.253541206827233</v>
          </cell>
          <cell r="AV93">
            <v>28.654184019589774</v>
          </cell>
          <cell r="AW93">
            <v>28.749645786859325</v>
          </cell>
          <cell r="AX93">
            <v>27.728930565939418</v>
          </cell>
          <cell r="AY93">
            <v>0</v>
          </cell>
        </row>
        <row r="94">
          <cell r="B94" t="str">
            <v xml:space="preserve">     od 1 do 5 rokov vrátane</v>
          </cell>
          <cell r="C94">
            <v>27.178680696494823</v>
          </cell>
          <cell r="D94">
            <v>27.65784336633758</v>
          </cell>
          <cell r="E94">
            <v>26.670171417696547</v>
          </cell>
          <cell r="F94">
            <v>25.358813699538029</v>
          </cell>
          <cell r="G94">
            <v>25.259559218034244</v>
          </cell>
          <cell r="H94">
            <v>24.934206153739392</v>
          </cell>
          <cell r="I94">
            <v>24.758979011196956</v>
          </cell>
          <cell r="J94">
            <v>24.520476407702692</v>
          </cell>
          <cell r="K94">
            <v>24.154388295995531</v>
          </cell>
          <cell r="L94">
            <v>24.223395253187554</v>
          </cell>
          <cell r="M94">
            <v>23.600232327392678</v>
          </cell>
          <cell r="N94">
            <v>23.120893309286085</v>
          </cell>
          <cell r="O94">
            <v>23.052238258949213</v>
          </cell>
          <cell r="P94">
            <v>22.782567513543125</v>
          </cell>
          <cell r="Q94">
            <v>23.036692396085495</v>
          </cell>
          <cell r="R94">
            <v>22.856715644750693</v>
          </cell>
          <cell r="S94">
            <v>23.204842264524896</v>
          </cell>
          <cell r="T94">
            <v>22.573963010534996</v>
          </cell>
          <cell r="U94">
            <v>22.410067394843836</v>
          </cell>
          <cell r="V94">
            <v>22.447071584808349</v>
          </cell>
          <cell r="W94">
            <v>21.233050806605885</v>
          </cell>
          <cell r="X94">
            <v>21.661171372792339</v>
          </cell>
          <cell r="Y94">
            <v>21.6982768415224</v>
          </cell>
          <cell r="Z94">
            <v>21.313962728987153</v>
          </cell>
          <cell r="AA94">
            <v>21.238438071666849</v>
          </cell>
          <cell r="AB94">
            <v>21.322334300444794</v>
          </cell>
          <cell r="AC94">
            <v>20.777593938165555</v>
          </cell>
          <cell r="AD94">
            <v>20.183898783128186</v>
          </cell>
          <cell r="AE94">
            <v>19.877735453323933</v>
          </cell>
          <cell r="AF94">
            <v>19.113430043642403</v>
          </cell>
          <cell r="AG94">
            <v>19.420241557214972</v>
          </cell>
          <cell r="AH94">
            <v>19.349186904040348</v>
          </cell>
          <cell r="AI94">
            <v>19.017519885630936</v>
          </cell>
          <cell r="AJ94">
            <v>18.893646942135749</v>
          </cell>
          <cell r="AK94">
            <v>18.838646488199164</v>
          </cell>
          <cell r="AL94">
            <v>19.115472005877457</v>
          </cell>
          <cell r="AM94">
            <v>19.255933140654729</v>
          </cell>
          <cell r="AN94">
            <v>19.012928872835953</v>
          </cell>
          <cell r="AO94">
            <v>18.776482338865467</v>
          </cell>
          <cell r="AP94">
            <v>18.599167603243753</v>
          </cell>
          <cell r="AQ94">
            <v>18.430622300958607</v>
          </cell>
          <cell r="AR94">
            <v>18.142180948721752</v>
          </cell>
          <cell r="AS94">
            <v>18.367780465294508</v>
          </cell>
          <cell r="AT94">
            <v>18.330974910510442</v>
          </cell>
          <cell r="AU94">
            <v>18.285334094942698</v>
          </cell>
          <cell r="AV94">
            <v>18.163098894495715</v>
          </cell>
          <cell r="AW94">
            <v>18.070525819943256</v>
          </cell>
          <cell r="AX94">
            <v>18.244423777815602</v>
          </cell>
          <cell r="AY94">
            <v>0</v>
          </cell>
        </row>
        <row r="95">
          <cell r="B95" t="str">
            <v xml:space="preserve">     nad 5 rokov</v>
          </cell>
          <cell r="C95">
            <v>40.126058170691593</v>
          </cell>
          <cell r="D95">
            <v>40.872509247724501</v>
          </cell>
          <cell r="E95">
            <v>41.208848536836292</v>
          </cell>
          <cell r="F95">
            <v>41.857650484758004</v>
          </cell>
          <cell r="G95">
            <v>41.890209603979663</v>
          </cell>
          <cell r="H95">
            <v>42.403109724991921</v>
          </cell>
          <cell r="I95">
            <v>42.857194594432343</v>
          </cell>
          <cell r="J95">
            <v>43.325053285535844</v>
          </cell>
          <cell r="K95">
            <v>43.968483025622731</v>
          </cell>
          <cell r="L95">
            <v>44.563752471537093</v>
          </cell>
          <cell r="M95">
            <v>44.743822304218739</v>
          </cell>
          <cell r="N95">
            <v>45.310600930571212</v>
          </cell>
          <cell r="O95">
            <v>45.475080123505919</v>
          </cell>
          <cell r="P95">
            <v>45.855185846715315</v>
          </cell>
          <cell r="Q95">
            <v>46.089433935838798</v>
          </cell>
          <cell r="R95">
            <v>46.452326208045768</v>
          </cell>
          <cell r="S95">
            <v>45.182592533795258</v>
          </cell>
          <cell r="T95">
            <v>45.452351487872086</v>
          </cell>
          <cell r="U95">
            <v>46.679842249529969</v>
          </cell>
          <cell r="V95">
            <v>47.125815436586585</v>
          </cell>
          <cell r="W95">
            <v>47.516807466956152</v>
          </cell>
          <cell r="X95">
            <v>47.306744758047948</v>
          </cell>
          <cell r="Y95">
            <v>47.612214928367599</v>
          </cell>
          <cell r="Z95">
            <v>48.380641543282472</v>
          </cell>
          <cell r="AA95">
            <v>48.640075673685232</v>
          </cell>
          <cell r="AB95">
            <v>48.143400457326521</v>
          </cell>
          <cell r="AC95">
            <v>48.146811013938091</v>
          </cell>
          <cell r="AD95">
            <v>49.629445864824781</v>
          </cell>
          <cell r="AE95">
            <v>49.932391994650786</v>
          </cell>
          <cell r="AF95">
            <v>49.582513589182298</v>
          </cell>
          <cell r="AG95">
            <v>49.946585094477641</v>
          </cell>
          <cell r="AH95">
            <v>50.69224688599855</v>
          </cell>
          <cell r="AI95">
            <v>50.640639377839356</v>
          </cell>
          <cell r="AJ95">
            <v>50.62817185972758</v>
          </cell>
          <cell r="AK95">
            <v>50.273345988007691</v>
          </cell>
          <cell r="AL95">
            <v>50.286598750640074</v>
          </cell>
          <cell r="AM95">
            <v>49.876157449264163</v>
          </cell>
          <cell r="AN95">
            <v>50.064364710987185</v>
          </cell>
          <cell r="AO95">
            <v>50.115572002975931</v>
          </cell>
          <cell r="AP95">
            <v>50.701186933844376</v>
          </cell>
          <cell r="AQ95">
            <v>51.442695865392707</v>
          </cell>
          <cell r="AR95">
            <v>51.680246716115207</v>
          </cell>
          <cell r="AS95">
            <v>51.722913609141152</v>
          </cell>
          <cell r="AT95">
            <v>51.91657839781373</v>
          </cell>
          <cell r="AU95">
            <v>52.461124698196215</v>
          </cell>
          <cell r="AV95">
            <v>53.182717085881038</v>
          </cell>
          <cell r="AW95">
            <v>53.179828393098028</v>
          </cell>
          <cell r="AX95">
            <v>54.026645656311736</v>
          </cell>
          <cell r="AY95">
            <v>0</v>
          </cell>
        </row>
        <row r="96">
          <cell r="AL96">
            <v>100</v>
          </cell>
        </row>
        <row r="98">
          <cell r="B98" t="str">
            <v>Precenenia (M2-12)</v>
          </cell>
          <cell r="C98">
            <v>38383</v>
          </cell>
          <cell r="D98">
            <v>38411</v>
          </cell>
          <cell r="E98">
            <v>38442</v>
          </cell>
          <cell r="F98">
            <v>38472</v>
          </cell>
          <cell r="G98">
            <v>38503</v>
          </cell>
          <cell r="H98">
            <v>38533</v>
          </cell>
          <cell r="I98">
            <v>38564</v>
          </cell>
          <cell r="J98">
            <v>38595</v>
          </cell>
          <cell r="K98">
            <v>38625</v>
          </cell>
          <cell r="L98">
            <v>38655</v>
          </cell>
          <cell r="M98">
            <v>38686</v>
          </cell>
          <cell r="N98">
            <v>38716</v>
          </cell>
          <cell r="O98">
            <v>38748</v>
          </cell>
          <cell r="P98">
            <v>38776</v>
          </cell>
          <cell r="Q98">
            <v>38807</v>
          </cell>
          <cell r="R98">
            <v>38837</v>
          </cell>
          <cell r="S98">
            <v>38868</v>
          </cell>
          <cell r="T98">
            <v>38898</v>
          </cell>
          <cell r="U98">
            <v>38929</v>
          </cell>
          <cell r="V98">
            <v>38960</v>
          </cell>
          <cell r="W98">
            <v>38990</v>
          </cell>
          <cell r="X98">
            <v>39021</v>
          </cell>
          <cell r="Y98">
            <v>39051</v>
          </cell>
          <cell r="Z98">
            <v>39082</v>
          </cell>
          <cell r="AA98">
            <v>39113</v>
          </cell>
          <cell r="AB98">
            <v>39141</v>
          </cell>
          <cell r="AC98">
            <v>39172</v>
          </cell>
          <cell r="AD98">
            <v>39202</v>
          </cell>
          <cell r="AE98">
            <v>39233</v>
          </cell>
          <cell r="AF98">
            <v>39263</v>
          </cell>
          <cell r="AG98">
            <v>39294</v>
          </cell>
          <cell r="AH98">
            <v>39325</v>
          </cell>
          <cell r="AI98">
            <v>39355</v>
          </cell>
          <cell r="AJ98">
            <v>39386</v>
          </cell>
          <cell r="AK98">
            <v>39416</v>
          </cell>
          <cell r="AL98">
            <v>39447</v>
          </cell>
          <cell r="AM98">
            <v>39478</v>
          </cell>
          <cell r="AN98">
            <v>39507</v>
          </cell>
          <cell r="AO98">
            <v>39538</v>
          </cell>
          <cell r="AP98">
            <v>39539</v>
          </cell>
          <cell r="AQ98">
            <v>39598</v>
          </cell>
          <cell r="AR98">
            <v>39629</v>
          </cell>
          <cell r="AS98">
            <v>39660</v>
          </cell>
          <cell r="AT98">
            <v>39691</v>
          </cell>
          <cell r="AU98">
            <v>39721</v>
          </cell>
          <cell r="AV98">
            <v>39752</v>
          </cell>
          <cell r="AW98">
            <v>39782</v>
          </cell>
          <cell r="AX98">
            <v>39813</v>
          </cell>
          <cell r="AY98">
            <v>39814</v>
          </cell>
        </row>
        <row r="99">
          <cell r="B99" t="str">
            <v>Pohľadávky PFI voči súkromnému sektoru</v>
          </cell>
          <cell r="C99">
            <v>-2.6178384100000001</v>
          </cell>
          <cell r="D99">
            <v>-3.09745735</v>
          </cell>
          <cell r="E99">
            <v>-5.2673770199999996</v>
          </cell>
          <cell r="F99">
            <v>-4.2475270499999995</v>
          </cell>
          <cell r="G99">
            <v>-8.335922459999999</v>
          </cell>
          <cell r="H99">
            <v>-4.6894377</v>
          </cell>
          <cell r="I99">
            <v>-17.287890860000001</v>
          </cell>
          <cell r="J99">
            <v>-8.6938192899999986</v>
          </cell>
          <cell r="K99">
            <v>-4.5312022800000005</v>
          </cell>
          <cell r="L99">
            <v>-8.7497178500000015</v>
          </cell>
          <cell r="M99">
            <v>-4.4577441499999999</v>
          </cell>
          <cell r="N99">
            <v>-69.283973979999999</v>
          </cell>
          <cell r="O99">
            <v>-4.4788222800000002</v>
          </cell>
          <cell r="P99">
            <v>-3.7021509699999999</v>
          </cell>
          <cell r="Q99">
            <v>-13.27053044</v>
          </cell>
          <cell r="R99">
            <v>-6.9105423899999998</v>
          </cell>
          <cell r="S99">
            <v>-16.1495386</v>
          </cell>
          <cell r="T99">
            <v>-7.8915554700000001</v>
          </cell>
          <cell r="U99">
            <v>-6.2598088000000001</v>
          </cell>
          <cell r="V99">
            <v>-3.4461262700000002</v>
          </cell>
          <cell r="W99">
            <v>-9.6468498999999994</v>
          </cell>
          <cell r="X99">
            <v>-54.478556729999994</v>
          </cell>
          <cell r="Y99">
            <v>-16.605091949999998</v>
          </cell>
          <cell r="Z99">
            <v>-22.502323570000001</v>
          </cell>
          <cell r="AA99">
            <v>-3.6261368900000002</v>
          </cell>
          <cell r="AB99">
            <v>-13.537608710000001</v>
          </cell>
          <cell r="AC99">
            <v>-9.5134103400000001</v>
          </cell>
          <cell r="AD99">
            <v>-8.5191196999999992</v>
          </cell>
          <cell r="AE99">
            <v>-2.33764854</v>
          </cell>
          <cell r="AF99">
            <v>-4.0965942999999996</v>
          </cell>
          <cell r="AG99">
            <v>-138.54683661999999</v>
          </cell>
          <cell r="AH99">
            <v>-2.8880701100000001</v>
          </cell>
          <cell r="AI99">
            <v>-3.0822213400000003</v>
          </cell>
          <cell r="AJ99">
            <v>-6.6445927099999995</v>
          </cell>
          <cell r="AK99">
            <v>-4.7934010500000008</v>
          </cell>
          <cell r="AL99">
            <v>-19.35002987</v>
          </cell>
          <cell r="AM99">
            <v>-5.8568346300000007</v>
          </cell>
          <cell r="AN99">
            <v>-0.54856269999999996</v>
          </cell>
          <cell r="AO99">
            <v>-1.0633671899999999</v>
          </cell>
          <cell r="AP99">
            <v>-2.0732589799999999</v>
          </cell>
          <cell r="AQ99">
            <v>-1.4347739500000001</v>
          </cell>
          <cell r="AR99">
            <v>-3.3378809</v>
          </cell>
          <cell r="AS99">
            <v>-0.34641174000000002</v>
          </cell>
          <cell r="AT99">
            <v>-4.7477594099999996</v>
          </cell>
          <cell r="AU99">
            <v>-0.31447917999999997</v>
          </cell>
          <cell r="AV99">
            <v>-13.283774810000001</v>
          </cell>
          <cell r="AW99">
            <v>-6.3843523900000001</v>
          </cell>
          <cell r="AX99">
            <v>-32.924483840000001</v>
          </cell>
          <cell r="AY99">
            <v>-0.28000000000000003</v>
          </cell>
        </row>
        <row r="100">
          <cell r="B100" t="str">
            <v xml:space="preserve">  Nefinančné spoločnosti</v>
          </cell>
          <cell r="C100">
            <v>-1.84305915</v>
          </cell>
          <cell r="D100">
            <v>-2.11634469</v>
          </cell>
          <cell r="E100">
            <v>-3.9727145999999998</v>
          </cell>
          <cell r="F100">
            <v>-2.7042089900000001</v>
          </cell>
          <cell r="G100">
            <v>-5.5501228199999995</v>
          </cell>
          <cell r="H100">
            <v>-2.7835424600000001</v>
          </cell>
          <cell r="I100">
            <v>-12.55370776</v>
          </cell>
          <cell r="J100">
            <v>-5.5597822500000005</v>
          </cell>
          <cell r="K100">
            <v>-1.4545243299999999</v>
          </cell>
          <cell r="L100">
            <v>-6.6822346100000001</v>
          </cell>
          <cell r="M100">
            <v>-1.4197371000000001</v>
          </cell>
          <cell r="N100">
            <v>-61.234714199999999</v>
          </cell>
          <cell r="O100">
            <v>-1.8121888100000001</v>
          </cell>
          <cell r="P100">
            <v>-5.4205669999999997E-2</v>
          </cell>
          <cell r="Q100">
            <v>-8.6308836200000005</v>
          </cell>
          <cell r="R100">
            <v>-2.3100644000000004</v>
          </cell>
          <cell r="S100">
            <v>-8.2092544600000004</v>
          </cell>
          <cell r="T100">
            <v>-3.4581756599999998</v>
          </cell>
          <cell r="U100">
            <v>-3.30146717</v>
          </cell>
          <cell r="V100">
            <v>-0.23657306</v>
          </cell>
          <cell r="W100">
            <v>-7.0321649100000005</v>
          </cell>
          <cell r="X100">
            <v>-50.959868549999996</v>
          </cell>
          <cell r="Y100">
            <v>-3.7123415</v>
          </cell>
          <cell r="Z100">
            <v>-16.70400983</v>
          </cell>
          <cell r="AA100">
            <v>-0.72953594999999993</v>
          </cell>
          <cell r="AB100">
            <v>-10.0911837</v>
          </cell>
          <cell r="AC100">
            <v>-4.80757485</v>
          </cell>
          <cell r="AD100">
            <v>-3.5660227</v>
          </cell>
          <cell r="AE100">
            <v>-0.26458872999999999</v>
          </cell>
          <cell r="AF100">
            <v>-0.59759012</v>
          </cell>
          <cell r="AG100">
            <v>-134.70596827</v>
          </cell>
          <cell r="AH100">
            <v>-0.57953262999999999</v>
          </cell>
          <cell r="AI100">
            <v>-0.52924384000000002</v>
          </cell>
          <cell r="AJ100">
            <v>-0.68399388999999999</v>
          </cell>
          <cell r="AK100">
            <v>-0.59516696999999996</v>
          </cell>
          <cell r="AL100">
            <v>-4.6485427900000005</v>
          </cell>
          <cell r="AM100">
            <v>-0.31192326000000004</v>
          </cell>
          <cell r="AN100">
            <v>-8.2719239999999999E-2</v>
          </cell>
          <cell r="AO100">
            <v>-0.36639447999999997</v>
          </cell>
          <cell r="AP100">
            <v>-1.4711212900000001</v>
          </cell>
          <cell r="AQ100">
            <v>-1.2481577400000001</v>
          </cell>
          <cell r="AR100">
            <v>-0.16026024</v>
          </cell>
          <cell r="AS100">
            <v>-2.306977E-2</v>
          </cell>
          <cell r="AT100">
            <v>-0.42275774999999999</v>
          </cell>
          <cell r="AU100">
            <v>-4.3550419999999992E-2</v>
          </cell>
          <cell r="AV100">
            <v>-0.13456815</v>
          </cell>
          <cell r="AW100">
            <v>-2.7095200199999998</v>
          </cell>
          <cell r="AX100">
            <v>-27.47371042</v>
          </cell>
          <cell r="AY100">
            <v>-0.03</v>
          </cell>
        </row>
        <row r="101">
          <cell r="B101" t="str">
            <v xml:space="preserve">     do 1 roka</v>
          </cell>
          <cell r="C101">
            <v>-1.3897298</v>
          </cell>
          <cell r="D101">
            <v>-1.54102768</v>
          </cell>
          <cell r="E101">
            <v>-0.20583548999999998</v>
          </cell>
          <cell r="F101">
            <v>-0.12480912999999999</v>
          </cell>
          <cell r="G101">
            <v>-4.8174334500000002</v>
          </cell>
          <cell r="H101">
            <v>-0.51095398999999997</v>
          </cell>
          <cell r="I101">
            <v>-11.927902809999999</v>
          </cell>
          <cell r="J101">
            <v>-2.6115979600000001</v>
          </cell>
          <cell r="K101">
            <v>-0.44430059999999999</v>
          </cell>
          <cell r="L101">
            <v>-1.31016398</v>
          </cell>
          <cell r="M101">
            <v>-6.150833E-2</v>
          </cell>
          <cell r="N101">
            <v>-9.1067516400000006</v>
          </cell>
          <cell r="O101">
            <v>-1.546837E-2</v>
          </cell>
          <cell r="P101">
            <v>-3.38578E-2</v>
          </cell>
          <cell r="Q101">
            <v>-0.56512647000000005</v>
          </cell>
          <cell r="R101">
            <v>-1.1898028300000001</v>
          </cell>
          <cell r="S101">
            <v>-5.1081789799999999</v>
          </cell>
          <cell r="T101">
            <v>-2.0649936899999997</v>
          </cell>
          <cell r="U101">
            <v>-2.95326296</v>
          </cell>
          <cell r="V101">
            <v>-0.23657306</v>
          </cell>
          <cell r="W101">
            <v>-0.25409945</v>
          </cell>
          <cell r="X101">
            <v>-46.145854079999999</v>
          </cell>
          <cell r="Y101">
            <v>-0.3624444</v>
          </cell>
          <cell r="Z101">
            <v>-12.915255929999999</v>
          </cell>
          <cell r="AA101">
            <v>-7.6213240000000002E-2</v>
          </cell>
          <cell r="AB101">
            <v>-3.9822744499999998</v>
          </cell>
          <cell r="AC101">
            <v>-2.9003186599999999</v>
          </cell>
          <cell r="AD101">
            <v>-2.0609772299999998</v>
          </cell>
          <cell r="AE101">
            <v>-4.1060879999999994E-2</v>
          </cell>
          <cell r="AF101">
            <v>-0.21164442999999999</v>
          </cell>
          <cell r="AG101">
            <v>-134.49113722000001</v>
          </cell>
          <cell r="AH101">
            <v>-0.18432583</v>
          </cell>
          <cell r="AI101">
            <v>-0.1053243</v>
          </cell>
          <cell r="AJ101">
            <v>-0.20769434999999997</v>
          </cell>
          <cell r="AK101">
            <v>-3.9666730000000004E-2</v>
          </cell>
          <cell r="AL101">
            <v>-3.1827325200000001</v>
          </cell>
          <cell r="AM101">
            <v>-0.31192326000000004</v>
          </cell>
          <cell r="AN101">
            <v>-2.7219010000000002E-2</v>
          </cell>
          <cell r="AO101">
            <v>-0.3542787</v>
          </cell>
          <cell r="AP101">
            <v>-2.6090420000000003E-2</v>
          </cell>
          <cell r="AQ101">
            <v>-0.92561243000000004</v>
          </cell>
          <cell r="AR101">
            <v>-0.15567948000000001</v>
          </cell>
          <cell r="AS101">
            <v>-2.306977E-2</v>
          </cell>
          <cell r="AT101">
            <v>-2.416517E-2</v>
          </cell>
          <cell r="AU101">
            <v>-3.7110799999999999E-2</v>
          </cell>
          <cell r="AV101">
            <v>-5.0421559999999997E-2</v>
          </cell>
          <cell r="AW101">
            <v>-2.7095200199999998</v>
          </cell>
          <cell r="AX101">
            <v>-9.5008298500000006</v>
          </cell>
          <cell r="AY101">
            <v>-0.03</v>
          </cell>
        </row>
        <row r="102">
          <cell r="B102" t="str">
            <v xml:space="preserve">     1 až 5 rokov</v>
          </cell>
          <cell r="C102">
            <v>-2.7716920000000003E-2</v>
          </cell>
          <cell r="D102">
            <v>-0.22704641</v>
          </cell>
          <cell r="E102">
            <v>-2.5829184100000004</v>
          </cell>
          <cell r="F102">
            <v>-0.10399654999999999</v>
          </cell>
          <cell r="G102">
            <v>1.7526389999999999E-2</v>
          </cell>
          <cell r="H102">
            <v>-0.31411405000000003</v>
          </cell>
          <cell r="I102">
            <v>-0.62580494999999992</v>
          </cell>
          <cell r="J102">
            <v>-2.5879638900000002</v>
          </cell>
          <cell r="K102">
            <v>-1.0102237300000001</v>
          </cell>
          <cell r="L102">
            <v>-5.3589590399999993</v>
          </cell>
          <cell r="M102">
            <v>-1.35822877</v>
          </cell>
          <cell r="N102">
            <v>-16.193885680000001</v>
          </cell>
          <cell r="O102">
            <v>-4.9791000000000006E-4</v>
          </cell>
          <cell r="P102">
            <v>-2.0347870000000001E-2</v>
          </cell>
          <cell r="Q102">
            <v>-0.90201155000000011</v>
          </cell>
          <cell r="R102">
            <v>-0.70198499999999997</v>
          </cell>
          <cell r="S102">
            <v>-1.7458009699999999</v>
          </cell>
          <cell r="T102">
            <v>-1.1183363199999998</v>
          </cell>
          <cell r="U102">
            <v>-0.34820421000000001</v>
          </cell>
          <cell r="V102">
            <v>0</v>
          </cell>
          <cell r="W102">
            <v>-0.25828188000000002</v>
          </cell>
          <cell r="X102">
            <v>-0.26624841999999999</v>
          </cell>
          <cell r="Y102">
            <v>-3.3498971000000002</v>
          </cell>
          <cell r="Z102">
            <v>-3.2142667499999997</v>
          </cell>
          <cell r="AA102">
            <v>-0.19979419999999998</v>
          </cell>
          <cell r="AB102">
            <v>-5.7798579300000004</v>
          </cell>
          <cell r="AC102">
            <v>-1.7964217</v>
          </cell>
          <cell r="AD102">
            <v>-0.68734648000000009</v>
          </cell>
          <cell r="AE102">
            <v>-0.10080992999999999</v>
          </cell>
          <cell r="AF102">
            <v>-0.10077674</v>
          </cell>
          <cell r="AG102">
            <v>-6.7582820000000002E-2</v>
          </cell>
          <cell r="AH102">
            <v>-1.80243E-2</v>
          </cell>
          <cell r="AI102">
            <v>-0.42391953999999998</v>
          </cell>
          <cell r="AJ102">
            <v>-0.35072694999999998</v>
          </cell>
          <cell r="AK102">
            <v>-2.5625710000000003E-2</v>
          </cell>
          <cell r="AL102">
            <v>-1.20829184</v>
          </cell>
          <cell r="AM102">
            <v>0</v>
          </cell>
          <cell r="AN102">
            <v>-5.5500230000000005E-2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-8.4146579999999999E-2</v>
          </cell>
          <cell r="AW102">
            <v>0</v>
          </cell>
          <cell r="AX102">
            <v>-0.85633672000000005</v>
          </cell>
          <cell r="AY102">
            <v>0</v>
          </cell>
        </row>
        <row r="103">
          <cell r="B103" t="str">
            <v xml:space="preserve">     nad 5 rokov</v>
          </cell>
          <cell r="C103">
            <v>-0.42561243000000004</v>
          </cell>
          <cell r="D103">
            <v>-0.34827059999999999</v>
          </cell>
          <cell r="E103">
            <v>-1.1839607000000001</v>
          </cell>
          <cell r="F103">
            <v>-2.4754033100000004</v>
          </cell>
          <cell r="G103">
            <v>-0.75021576000000001</v>
          </cell>
          <cell r="H103">
            <v>-1.95847441</v>
          </cell>
          <cell r="I103">
            <v>0</v>
          </cell>
          <cell r="J103">
            <v>-0.36022040999999999</v>
          </cell>
          <cell r="K103">
            <v>0</v>
          </cell>
          <cell r="L103">
            <v>-1.3111599999999999E-2</v>
          </cell>
          <cell r="M103">
            <v>0</v>
          </cell>
          <cell r="N103">
            <v>-35.934076879999999</v>
          </cell>
          <cell r="O103">
            <v>-1.7962225300000001</v>
          </cell>
          <cell r="P103">
            <v>0</v>
          </cell>
          <cell r="Q103">
            <v>-7.1637456000000004</v>
          </cell>
          <cell r="R103">
            <v>-0.41827657000000001</v>
          </cell>
          <cell r="S103">
            <v>-1.3552745099999999</v>
          </cell>
          <cell r="T103">
            <v>-0.27484565</v>
          </cell>
          <cell r="U103">
            <v>0</v>
          </cell>
          <cell r="V103">
            <v>0</v>
          </cell>
          <cell r="W103">
            <v>-6.5197835800000004</v>
          </cell>
          <cell r="X103">
            <v>-4.5477660499999999</v>
          </cell>
          <cell r="Y103">
            <v>0</v>
          </cell>
          <cell r="Z103">
            <v>-0.57448715000000006</v>
          </cell>
          <cell r="AA103">
            <v>-0.45352851</v>
          </cell>
          <cell r="AB103">
            <v>-0.32905131999999998</v>
          </cell>
          <cell r="AC103">
            <v>-0.1108345</v>
          </cell>
          <cell r="AD103">
            <v>-0.81769899999999995</v>
          </cell>
          <cell r="AE103">
            <v>-0.12271792000000001</v>
          </cell>
          <cell r="AF103">
            <v>-0.28516896000000003</v>
          </cell>
          <cell r="AG103">
            <v>-0.14724822000000001</v>
          </cell>
          <cell r="AH103">
            <v>-0.37718250000000003</v>
          </cell>
          <cell r="AI103">
            <v>0</v>
          </cell>
          <cell r="AJ103">
            <v>-0.12557260000000001</v>
          </cell>
          <cell r="AK103">
            <v>-0.52987453000000007</v>
          </cell>
          <cell r="AL103">
            <v>-0.25751841999999997</v>
          </cell>
          <cell r="AM103">
            <v>0</v>
          </cell>
          <cell r="AN103">
            <v>0</v>
          </cell>
          <cell r="AO103">
            <v>-1.2115780000000001E-2</v>
          </cell>
          <cell r="AP103">
            <v>-1.4450308700000001</v>
          </cell>
          <cell r="AQ103">
            <v>-0.32254530999999997</v>
          </cell>
          <cell r="AR103">
            <v>-4.5807599999999997E-3</v>
          </cell>
          <cell r="AS103">
            <v>0</v>
          </cell>
          <cell r="AT103">
            <v>-0.39859257999999997</v>
          </cell>
          <cell r="AU103">
            <v>-6.4396200000000001E-3</v>
          </cell>
          <cell r="AV103">
            <v>0</v>
          </cell>
          <cell r="AW103">
            <v>0</v>
          </cell>
          <cell r="AX103">
            <v>-17.116543849999999</v>
          </cell>
          <cell r="AY103">
            <v>0</v>
          </cell>
        </row>
        <row r="104">
          <cell r="B104" t="str">
            <v xml:space="preserve">  Finančné spoločnosti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-0.52668791000000004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-5.5727278800000004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-6.6390000000000006E-5</v>
          </cell>
          <cell r="AX104">
            <v>-1.9916000000000001E-4</v>
          </cell>
          <cell r="AY104">
            <v>-7.1999999999999995E-2</v>
          </cell>
        </row>
        <row r="105">
          <cell r="B105" t="str">
            <v xml:space="preserve">  Poisťovne a penzijné fondy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-3.3189999999999999E-5</v>
          </cell>
          <cell r="AE105">
            <v>0</v>
          </cell>
          <cell r="AF105">
            <v>-3.3189999999999999E-5</v>
          </cell>
          <cell r="AG105">
            <v>-3.3189999999999999E-5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 xml:space="preserve">  Domácnosti a neziskové inštitúcie slúžiace domácnostiam</v>
          </cell>
          <cell r="C106">
            <v>-0.77477925999999997</v>
          </cell>
          <cell r="D106">
            <v>-0.98111267000000002</v>
          </cell>
          <cell r="E106">
            <v>-1.2946624200000001</v>
          </cell>
          <cell r="F106">
            <v>-1.54331806</v>
          </cell>
          <cell r="G106">
            <v>-2.78579964</v>
          </cell>
          <cell r="H106">
            <v>-1.90589524</v>
          </cell>
          <cell r="I106">
            <v>-4.7341831000000001</v>
          </cell>
          <cell r="J106">
            <v>-3.1340370399999999</v>
          </cell>
          <cell r="K106">
            <v>-3.07667796</v>
          </cell>
          <cell r="L106">
            <v>-2.0674832400000001</v>
          </cell>
          <cell r="M106">
            <v>-3.03800705</v>
          </cell>
          <cell r="N106">
            <v>-8.0492597900000007</v>
          </cell>
          <cell r="O106">
            <v>-2.6666334699999998</v>
          </cell>
          <cell r="P106">
            <v>-3.6479452999999999</v>
          </cell>
          <cell r="Q106">
            <v>-4.6396468100000003</v>
          </cell>
          <cell r="R106">
            <v>-4.600477989999999</v>
          </cell>
          <cell r="S106">
            <v>-7.9402841300000002</v>
          </cell>
          <cell r="T106">
            <v>-4.4333798099999999</v>
          </cell>
          <cell r="U106">
            <v>-2.9583416300000001</v>
          </cell>
          <cell r="V106">
            <v>-3.2095532199999997</v>
          </cell>
          <cell r="W106">
            <v>-2.6146849899999998</v>
          </cell>
          <cell r="X106">
            <v>-3.5186881700000003</v>
          </cell>
          <cell r="Y106">
            <v>-12.36606254</v>
          </cell>
          <cell r="Z106">
            <v>-5.7983137499999993</v>
          </cell>
          <cell r="AA106">
            <v>-2.8966009399999999</v>
          </cell>
          <cell r="AB106">
            <v>-3.44642501</v>
          </cell>
          <cell r="AC106">
            <v>-4.7058355000000001</v>
          </cell>
          <cell r="AD106">
            <v>-4.9530637999999998</v>
          </cell>
          <cell r="AE106">
            <v>-2.0730598100000002</v>
          </cell>
          <cell r="AF106">
            <v>-3.4989709899999997</v>
          </cell>
          <cell r="AG106">
            <v>-3.8408351599999997</v>
          </cell>
          <cell r="AH106">
            <v>-2.3085374700000001</v>
          </cell>
          <cell r="AI106">
            <v>-2.5529774900000004</v>
          </cell>
          <cell r="AJ106">
            <v>-5.9605988200000004</v>
          </cell>
          <cell r="AK106">
            <v>-4.1982340799999998</v>
          </cell>
          <cell r="AL106">
            <v>-9.1287592000000011</v>
          </cell>
          <cell r="AM106">
            <v>-5.5449113700000003</v>
          </cell>
          <cell r="AN106">
            <v>-0.46584346000000004</v>
          </cell>
          <cell r="AO106">
            <v>-0.69697271000000005</v>
          </cell>
          <cell r="AP106">
            <v>-0.60213769000000006</v>
          </cell>
          <cell r="AQ106">
            <v>-0.18661621</v>
          </cell>
          <cell r="AR106">
            <v>-3.1776206600000001</v>
          </cell>
          <cell r="AS106">
            <v>-0.32334195999999998</v>
          </cell>
          <cell r="AT106">
            <v>-4.3250016599999999</v>
          </cell>
          <cell r="AU106">
            <v>-0.27092875999999999</v>
          </cell>
          <cell r="AV106">
            <v>-13.149206670000002</v>
          </cell>
          <cell r="AW106">
            <v>-3.6747659799999997</v>
          </cell>
          <cell r="AX106">
            <v>-5.4505742599999998</v>
          </cell>
          <cell r="AY106">
            <v>-0.17799999999999999</v>
          </cell>
        </row>
        <row r="107">
          <cell r="B107" t="str">
            <v xml:space="preserve">     spotrebiteľské úvery</v>
          </cell>
          <cell r="C107">
            <v>-0.89952200999999998</v>
          </cell>
          <cell r="D107">
            <v>-0.81378211999999994</v>
          </cell>
          <cell r="E107">
            <v>-1.07707628</v>
          </cell>
          <cell r="F107">
            <v>-1.25944367</v>
          </cell>
          <cell r="G107">
            <v>-1.2042089900000001</v>
          </cell>
          <cell r="H107">
            <v>-1.3176657999999999</v>
          </cell>
          <cell r="I107">
            <v>-1.18535484</v>
          </cell>
          <cell r="J107">
            <v>-1.6221204299999998</v>
          </cell>
          <cell r="K107">
            <v>-2.11710815</v>
          </cell>
          <cell r="L107">
            <v>-1.7964217</v>
          </cell>
          <cell r="M107">
            <v>-2.09111731</v>
          </cell>
          <cell r="N107">
            <v>-1.8739295</v>
          </cell>
          <cell r="O107">
            <v>-1.86280953</v>
          </cell>
          <cell r="P107">
            <v>-2.5662882599999999</v>
          </cell>
          <cell r="Q107">
            <v>-2.7048064800000002</v>
          </cell>
          <cell r="R107">
            <v>-2.5223727</v>
          </cell>
          <cell r="S107">
            <v>-2.84910044</v>
          </cell>
          <cell r="T107">
            <v>-2.5358494300000003</v>
          </cell>
          <cell r="U107">
            <v>-2.4805151700000003</v>
          </cell>
          <cell r="V107">
            <v>-1.5640974599999999</v>
          </cell>
          <cell r="W107">
            <v>-1.8392086599999999</v>
          </cell>
          <cell r="X107">
            <v>-2.3262962200000001</v>
          </cell>
          <cell r="Y107">
            <v>-7.0600478000000004</v>
          </cell>
          <cell r="Z107">
            <v>-2.5564296599999996</v>
          </cell>
          <cell r="AA107">
            <v>-2.1904335099999996</v>
          </cell>
          <cell r="AB107">
            <v>-0.77215694000000001</v>
          </cell>
          <cell r="AC107">
            <v>-2.5234349099999998</v>
          </cell>
          <cell r="AD107">
            <v>-2.5611432000000001</v>
          </cell>
          <cell r="AE107">
            <v>-0.13898294000000003</v>
          </cell>
          <cell r="AF107">
            <v>-1.0771094700000001</v>
          </cell>
          <cell r="AG107">
            <v>-1.4513045199999999</v>
          </cell>
          <cell r="AH107">
            <v>-1.8789417800000001</v>
          </cell>
          <cell r="AI107">
            <v>-1.8798712100000001</v>
          </cell>
          <cell r="AJ107">
            <v>-3.21582686</v>
          </cell>
          <cell r="AK107">
            <v>-2.2522737799999999</v>
          </cell>
          <cell r="AL107">
            <v>-2.0654252099999999</v>
          </cell>
          <cell r="AM107">
            <v>-0.96053242999999999</v>
          </cell>
          <cell r="AN107">
            <v>-0.11906659</v>
          </cell>
          <cell r="AO107">
            <v>-0.64436035000000003</v>
          </cell>
          <cell r="AP107">
            <v>-9.4038369999999996E-2</v>
          </cell>
          <cell r="AQ107">
            <v>-0.11003784</v>
          </cell>
          <cell r="AR107">
            <v>-3.0408285199999998</v>
          </cell>
          <cell r="AS107">
            <v>-9.4204339999999998E-2</v>
          </cell>
          <cell r="AT107">
            <v>-4.01566753</v>
          </cell>
          <cell r="AU107">
            <v>-0.17778663</v>
          </cell>
          <cell r="AV107">
            <v>-11.78340968</v>
          </cell>
          <cell r="AW107">
            <v>-2.3680209799999998</v>
          </cell>
          <cell r="AX107">
            <v>-2.77909447</v>
          </cell>
          <cell r="AY107">
            <v>-0.112</v>
          </cell>
        </row>
        <row r="108">
          <cell r="B108" t="str">
            <v xml:space="preserve">     úvery na bývanie</v>
          </cell>
          <cell r="C108">
            <v>0.25612427999999998</v>
          </cell>
          <cell r="D108">
            <v>-8.9624000000000008E-4</v>
          </cell>
          <cell r="E108">
            <v>-3.3525900000000003E-3</v>
          </cell>
          <cell r="F108">
            <v>-7.6943499999999998E-2</v>
          </cell>
          <cell r="G108">
            <v>-1.3830578199999999</v>
          </cell>
          <cell r="H108">
            <v>-0.28609838999999998</v>
          </cell>
          <cell r="I108">
            <v>-0.49140277999999998</v>
          </cell>
          <cell r="J108">
            <v>-0.58344951</v>
          </cell>
          <cell r="K108">
            <v>-0.68296488</v>
          </cell>
          <cell r="L108">
            <v>-3.9202019999999997E-2</v>
          </cell>
          <cell r="M108">
            <v>-0.32141671999999999</v>
          </cell>
          <cell r="N108">
            <v>-1.8584279400000001</v>
          </cell>
          <cell r="O108">
            <v>-5.3375819999999997E-2</v>
          </cell>
          <cell r="P108">
            <v>-0.82012214999999999</v>
          </cell>
          <cell r="Q108">
            <v>-0.76024031999999997</v>
          </cell>
          <cell r="R108">
            <v>-0.17841731</v>
          </cell>
          <cell r="S108">
            <v>-0.99379273999999995</v>
          </cell>
          <cell r="T108">
            <v>-0.38909912000000002</v>
          </cell>
          <cell r="U108">
            <v>-0.24105424</v>
          </cell>
          <cell r="V108">
            <v>-1.1299873899999999</v>
          </cell>
          <cell r="W108">
            <v>-0.43095665000000005</v>
          </cell>
          <cell r="X108">
            <v>-0.52230631000000005</v>
          </cell>
          <cell r="Y108">
            <v>-0.12723229</v>
          </cell>
          <cell r="Z108">
            <v>-1.6522605100000001</v>
          </cell>
          <cell r="AA108">
            <v>-4.7135400000000004E-3</v>
          </cell>
          <cell r="AB108">
            <v>-0.90616079000000005</v>
          </cell>
          <cell r="AC108">
            <v>-1.4815773800000001</v>
          </cell>
          <cell r="AD108">
            <v>-0.60197171999999999</v>
          </cell>
          <cell r="AE108">
            <v>-1.9113390400000001</v>
          </cell>
          <cell r="AF108">
            <v>-0.71937861000000003</v>
          </cell>
          <cell r="AG108">
            <v>-1.3165372099999999</v>
          </cell>
          <cell r="AH108">
            <v>-0.40838478</v>
          </cell>
          <cell r="AI108">
            <v>-0.14485825999999999</v>
          </cell>
          <cell r="AJ108">
            <v>-2.3642700699999999</v>
          </cell>
          <cell r="AK108">
            <v>-6.3964679999999996E-2</v>
          </cell>
          <cell r="AL108">
            <v>-1.70095598</v>
          </cell>
          <cell r="AM108">
            <v>-8.1424679999999999E-2</v>
          </cell>
          <cell r="AN108">
            <v>-6.8943770000000001E-2</v>
          </cell>
          <cell r="AO108">
            <v>-2.7550950000000001E-2</v>
          </cell>
          <cell r="AP108">
            <v>-6.6752970000000009E-2</v>
          </cell>
          <cell r="AQ108">
            <v>-4.5575249999999998E-2</v>
          </cell>
          <cell r="AR108">
            <v>-7.9731789999999997E-2</v>
          </cell>
          <cell r="AS108">
            <v>-7.4885480000000004E-2</v>
          </cell>
          <cell r="AT108">
            <v>-0.27597423999999998</v>
          </cell>
          <cell r="AU108">
            <v>-6.5624379999999996E-2</v>
          </cell>
          <cell r="AV108">
            <v>-6.5358829999999993E-2</v>
          </cell>
          <cell r="AW108">
            <v>-0.78520214999999993</v>
          </cell>
          <cell r="AX108">
            <v>-0.12786297999999999</v>
          </cell>
          <cell r="AY108">
            <v>0</v>
          </cell>
        </row>
        <row r="109">
          <cell r="B109" t="str">
            <v xml:space="preserve">     ostatné úvery</v>
          </cell>
          <cell r="C109">
            <v>-0.13138153</v>
          </cell>
          <cell r="D109">
            <v>-0.16643431</v>
          </cell>
          <cell r="E109">
            <v>-0.21423354999999999</v>
          </cell>
          <cell r="F109">
            <v>-0.20693089000000001</v>
          </cell>
          <cell r="G109">
            <v>-0.19853282999999999</v>
          </cell>
          <cell r="H109">
            <v>-0.30213105000000001</v>
          </cell>
          <cell r="I109">
            <v>-3.05742548</v>
          </cell>
          <cell r="J109">
            <v>-0.92846709999999999</v>
          </cell>
          <cell r="K109">
            <v>-0.27660493000000003</v>
          </cell>
          <cell r="L109">
            <v>-0.23185952000000001</v>
          </cell>
          <cell r="M109">
            <v>-0.62547302000000005</v>
          </cell>
          <cell r="N109">
            <v>-4.3169023500000003</v>
          </cell>
          <cell r="O109">
            <v>-0.75044812000000005</v>
          </cell>
          <cell r="P109">
            <v>-0.26153489000000002</v>
          </cell>
          <cell r="Q109">
            <v>-1.17460001</v>
          </cell>
          <cell r="R109">
            <v>-1.8996879799999999</v>
          </cell>
          <cell r="S109">
            <v>-4.0973909500000003</v>
          </cell>
          <cell r="T109">
            <v>-1.5084312600000001</v>
          </cell>
          <cell r="U109">
            <v>-0.23677222000000001</v>
          </cell>
          <cell r="V109">
            <v>-0.5154683699999999</v>
          </cell>
          <cell r="W109">
            <v>-0.34451967999999999</v>
          </cell>
          <cell r="X109">
            <v>-0.67008564000000004</v>
          </cell>
          <cell r="Y109">
            <v>-5.1787824499999999</v>
          </cell>
          <cell r="Z109">
            <v>-1.58962358</v>
          </cell>
          <cell r="AA109">
            <v>-0.70145389000000002</v>
          </cell>
          <cell r="AB109">
            <v>-1.7681072800000002</v>
          </cell>
          <cell r="AC109">
            <v>-0.70082321000000003</v>
          </cell>
          <cell r="AD109">
            <v>-1.7899488799999999</v>
          </cell>
          <cell r="AE109">
            <v>-2.2737830000000001E-2</v>
          </cell>
          <cell r="AF109">
            <v>-1.7024829099999998</v>
          </cell>
          <cell r="AG109">
            <v>-1.0729934299999999</v>
          </cell>
          <cell r="AH109">
            <v>-2.1210909999999999E-2</v>
          </cell>
          <cell r="AI109">
            <v>-0.52824802000000004</v>
          </cell>
          <cell r="AJ109">
            <v>-0.38050189000000001</v>
          </cell>
          <cell r="AK109">
            <v>-1.8819956199999999</v>
          </cell>
          <cell r="AL109">
            <v>-5.3623780100000005</v>
          </cell>
          <cell r="AM109">
            <v>-4.5029542600000001</v>
          </cell>
          <cell r="AN109">
            <v>-0.2778331</v>
          </cell>
          <cell r="AO109">
            <v>-2.5061409999999999E-2</v>
          </cell>
          <cell r="AP109">
            <v>-0.44134635</v>
          </cell>
          <cell r="AQ109">
            <v>-3.1003119999999999E-2</v>
          </cell>
          <cell r="AR109">
            <v>-5.7060350000000003E-2</v>
          </cell>
          <cell r="AS109">
            <v>-0.15425214000000001</v>
          </cell>
          <cell r="AT109">
            <v>-3.3359890000000003E-2</v>
          </cell>
          <cell r="AU109">
            <v>-2.7517750000000001E-2</v>
          </cell>
          <cell r="AV109">
            <v>-1.3004381600000001</v>
          </cell>
          <cell r="AW109">
            <v>-0.52154284999999989</v>
          </cell>
          <cell r="AX109">
            <v>-2.5436168100000001</v>
          </cell>
          <cell r="AY109">
            <v>-6.6000000000000003E-2</v>
          </cell>
        </row>
        <row r="110">
          <cell r="B110" t="str">
            <v>spotr.+ost.</v>
          </cell>
          <cell r="C110">
            <v>-1.03090354</v>
          </cell>
          <cell r="D110">
            <v>-0.98021642999999992</v>
          </cell>
          <cell r="E110">
            <v>-1.2913098299999999</v>
          </cell>
          <cell r="F110">
            <v>-1.4663745600000002</v>
          </cell>
          <cell r="G110">
            <v>-1.4027418200000001</v>
          </cell>
          <cell r="H110">
            <v>-1.61979685</v>
          </cell>
          <cell r="I110">
            <v>-4.2427803199999996</v>
          </cell>
          <cell r="J110">
            <v>-2.5505875299999996</v>
          </cell>
          <cell r="K110">
            <v>-2.3937130799999999</v>
          </cell>
          <cell r="L110">
            <v>-2.0282812200000002</v>
          </cell>
          <cell r="M110">
            <v>-2.7165903299999998</v>
          </cell>
          <cell r="N110">
            <v>-6.1908318500000004</v>
          </cell>
          <cell r="O110">
            <v>-2.61325765</v>
          </cell>
          <cell r="P110">
            <v>-2.8278231499999995</v>
          </cell>
          <cell r="Q110">
            <v>-3.8794064900000005</v>
          </cell>
          <cell r="R110">
            <v>-4.4220606799999995</v>
          </cell>
          <cell r="S110">
            <v>-6.9464913900000003</v>
          </cell>
          <cell r="T110">
            <v>-4.0442806900000008</v>
          </cell>
          <cell r="U110">
            <v>-2.7172873900000001</v>
          </cell>
          <cell r="V110">
            <v>-2.0795658299999999</v>
          </cell>
          <cell r="W110">
            <v>-2.18372834</v>
          </cell>
          <cell r="X110">
            <v>-2.9963818600000005</v>
          </cell>
          <cell r="Y110">
            <v>-12.238830249999999</v>
          </cell>
          <cell r="Z110">
            <v>-4.1460532399999996</v>
          </cell>
          <cell r="AA110">
            <v>-2.8918873999999994</v>
          </cell>
          <cell r="AB110">
            <v>-2.5402642200000001</v>
          </cell>
          <cell r="AC110">
            <v>-3.22425812</v>
          </cell>
          <cell r="AD110">
            <v>-4.3510920799999999</v>
          </cell>
          <cell r="AE110">
            <v>-0.16172077000000001</v>
          </cell>
          <cell r="AF110">
            <v>-2.77959238</v>
          </cell>
          <cell r="AG110">
            <v>-2.5242979500000002</v>
          </cell>
          <cell r="AH110">
            <v>-1.9001526900000001</v>
          </cell>
          <cell r="AI110">
            <v>-2.4081192300000001</v>
          </cell>
          <cell r="AJ110">
            <v>-3.5963287500000001</v>
          </cell>
          <cell r="AK110">
            <v>-4.1342694</v>
          </cell>
          <cell r="AL110">
            <v>-7.4278032199999995</v>
          </cell>
          <cell r="AM110">
            <v>-5.4634866900000008</v>
          </cell>
          <cell r="AN110">
            <v>-0.39689969000000003</v>
          </cell>
          <cell r="AO110">
            <v>-0.66942176000000009</v>
          </cell>
          <cell r="AP110">
            <v>-0.53538472000000004</v>
          </cell>
          <cell r="AQ110">
            <v>-0.14104096000000002</v>
          </cell>
          <cell r="AR110">
            <v>-3.0978888700000002</v>
          </cell>
          <cell r="AS110">
            <v>-0.24845648000000001</v>
          </cell>
          <cell r="AT110">
            <v>-4.0490274200000007</v>
          </cell>
          <cell r="AU110">
            <v>-0.20530438000000001</v>
          </cell>
          <cell r="AV110">
            <v>-13.083847840000001</v>
          </cell>
          <cell r="AW110">
            <v>-2.8895638299999997</v>
          </cell>
          <cell r="AX110">
            <v>-5.3227112799999992</v>
          </cell>
          <cell r="AY110">
            <v>-0.17799999999999999</v>
          </cell>
        </row>
        <row r="111">
          <cell r="B111" t="str">
            <v>Pohľadávky PFI voči súkromnému sektoru</v>
          </cell>
          <cell r="C111">
            <v>-2.6178384100000001</v>
          </cell>
          <cell r="D111">
            <v>-3.09745735</v>
          </cell>
          <cell r="E111">
            <v>-5.2673770199999996</v>
          </cell>
          <cell r="F111">
            <v>-4.2475270499999995</v>
          </cell>
          <cell r="G111">
            <v>-8.335922459999999</v>
          </cell>
          <cell r="H111">
            <v>-4.6894377</v>
          </cell>
          <cell r="I111">
            <v>-17.287890860000001</v>
          </cell>
          <cell r="J111">
            <v>-8.6938192899999986</v>
          </cell>
          <cell r="K111">
            <v>-4.5312022800000005</v>
          </cell>
          <cell r="L111">
            <v>-8.7497178500000015</v>
          </cell>
          <cell r="M111">
            <v>-4.4577441499999999</v>
          </cell>
          <cell r="N111">
            <v>-69.283973979999999</v>
          </cell>
          <cell r="O111">
            <v>-4.4788222800000002</v>
          </cell>
          <cell r="P111">
            <v>-3.7021509699999999</v>
          </cell>
          <cell r="Q111">
            <v>-13.27053044</v>
          </cell>
          <cell r="R111">
            <v>-6.9105423899999998</v>
          </cell>
          <cell r="S111">
            <v>-16.1495386</v>
          </cell>
          <cell r="T111">
            <v>-7.8915554700000001</v>
          </cell>
          <cell r="U111">
            <v>-6.2598088000000001</v>
          </cell>
          <cell r="V111">
            <v>-3.4461262700000002</v>
          </cell>
          <cell r="W111">
            <v>-9.6468498999999994</v>
          </cell>
          <cell r="X111">
            <v>-54.478556729999994</v>
          </cell>
          <cell r="Y111">
            <v>-16.605091949999998</v>
          </cell>
          <cell r="Z111">
            <v>-22.502323570000001</v>
          </cell>
          <cell r="AA111">
            <v>-3.6261368900000002</v>
          </cell>
          <cell r="AB111">
            <v>-13.537608710000001</v>
          </cell>
          <cell r="AC111">
            <v>-9.5134103400000001</v>
          </cell>
          <cell r="AD111">
            <v>-8.5191196999999992</v>
          </cell>
          <cell r="AE111">
            <v>-2.33764854</v>
          </cell>
          <cell r="AF111">
            <v>-4.0965942999999996</v>
          </cell>
          <cell r="AG111">
            <v>-138.54683661999999</v>
          </cell>
          <cell r="AH111">
            <v>-2.8880701100000001</v>
          </cell>
          <cell r="AI111">
            <v>-3.0822213400000003</v>
          </cell>
          <cell r="AJ111">
            <v>-6.6445927099999995</v>
          </cell>
          <cell r="AK111">
            <v>-4.7934010500000008</v>
          </cell>
          <cell r="AL111">
            <v>-19.35002987</v>
          </cell>
          <cell r="AM111">
            <v>-5.8568346300000007</v>
          </cell>
          <cell r="AN111">
            <v>-0.54856269999999996</v>
          </cell>
          <cell r="AO111">
            <v>-1.0633671899999999</v>
          </cell>
          <cell r="AP111">
            <v>-2.0732589799999999</v>
          </cell>
          <cell r="AQ111">
            <v>-1.4347739500000001</v>
          </cell>
          <cell r="AR111">
            <v>-3.3378809</v>
          </cell>
          <cell r="AS111">
            <v>-0.34641174000000002</v>
          </cell>
          <cell r="AT111">
            <v>-4.7477594099999996</v>
          </cell>
          <cell r="AU111">
            <v>-0.31447917999999997</v>
          </cell>
          <cell r="AV111">
            <v>-13.283774810000001</v>
          </cell>
          <cell r="AW111">
            <v>-6.3843523900000001</v>
          </cell>
          <cell r="AX111">
            <v>-32.924483840000001</v>
          </cell>
          <cell r="AY111">
            <v>-0.28000000000000003</v>
          </cell>
        </row>
        <row r="112">
          <cell r="B112" t="str">
            <v xml:space="preserve">     v EUR</v>
          </cell>
          <cell r="C112">
            <v>-2.6178384100000001</v>
          </cell>
          <cell r="D112">
            <v>-3.09745735</v>
          </cell>
          <cell r="E112">
            <v>-5.2664807800000002</v>
          </cell>
          <cell r="F112">
            <v>-4.2473610799999992</v>
          </cell>
          <cell r="G112">
            <v>-8.3335988800000003</v>
          </cell>
          <cell r="H112">
            <v>-4.6894377</v>
          </cell>
          <cell r="I112">
            <v>-17.287890860000001</v>
          </cell>
          <cell r="J112">
            <v>-8.6938192899999986</v>
          </cell>
          <cell r="K112">
            <v>-4.53106951</v>
          </cell>
          <cell r="L112">
            <v>-8.7497178500000015</v>
          </cell>
          <cell r="M112">
            <v>-4.4577441499999999</v>
          </cell>
          <cell r="N112">
            <v>-69.27693687</v>
          </cell>
          <cell r="O112">
            <v>-4.4788222800000002</v>
          </cell>
          <cell r="P112">
            <v>-3.7021509699999999</v>
          </cell>
          <cell r="Q112">
            <v>-13.1020381</v>
          </cell>
          <cell r="R112">
            <v>-6.9105423799999999</v>
          </cell>
          <cell r="S112">
            <v>-16.14950541</v>
          </cell>
          <cell r="T112">
            <v>-7.8914558900000005</v>
          </cell>
          <cell r="U112">
            <v>-6.2596760299999996</v>
          </cell>
          <cell r="V112">
            <v>-3.4461262700000002</v>
          </cell>
          <cell r="W112">
            <v>-9.6467835099999988</v>
          </cell>
          <cell r="X112">
            <v>-54.478556730000001</v>
          </cell>
          <cell r="Y112">
            <v>-16.605091939999998</v>
          </cell>
          <cell r="Z112">
            <v>-22.502323569999998</v>
          </cell>
          <cell r="AA112">
            <v>-3.6258049499999996</v>
          </cell>
          <cell r="AB112">
            <v>-13.537608710000001</v>
          </cell>
          <cell r="AC112">
            <v>-9.5129124400000009</v>
          </cell>
          <cell r="AD112">
            <v>-8.5191196999999992</v>
          </cell>
          <cell r="AE112">
            <v>-2.33764854</v>
          </cell>
          <cell r="AF112">
            <v>-4.0965942999999996</v>
          </cell>
          <cell r="AG112">
            <v>-138.54680342</v>
          </cell>
          <cell r="AH112">
            <v>-2.8880369100000003</v>
          </cell>
          <cell r="AI112">
            <v>-3.0822213400000003</v>
          </cell>
          <cell r="AJ112">
            <v>-6.6438292399999996</v>
          </cell>
          <cell r="AK112">
            <v>-4.7934010500000008</v>
          </cell>
          <cell r="AL112">
            <v>-19.128062139999997</v>
          </cell>
          <cell r="AM112">
            <v>-5.8566686600000004</v>
          </cell>
          <cell r="AN112">
            <v>-0.54856269999999996</v>
          </cell>
          <cell r="AO112">
            <v>-1.0631680300000002</v>
          </cell>
          <cell r="AP112">
            <v>-2.0729270400000002</v>
          </cell>
          <cell r="AQ112">
            <v>-1.43404368</v>
          </cell>
          <cell r="AR112">
            <v>-3.3376153500000001</v>
          </cell>
          <cell r="AS112">
            <v>-0.34641174000000002</v>
          </cell>
          <cell r="AT112">
            <v>-4.7477594099999996</v>
          </cell>
          <cell r="AU112">
            <v>-0.31441279999999994</v>
          </cell>
          <cell r="AV112">
            <v>-13.28337649</v>
          </cell>
          <cell r="AW112">
            <v>-6.381630480000001</v>
          </cell>
          <cell r="AX112">
            <v>-32.92249219</v>
          </cell>
          <cell r="AY112">
            <v>-0.25700000000000001</v>
          </cell>
        </row>
        <row r="113">
          <cell r="B113" t="str">
            <v xml:space="preserve">     v ostatných cudzích menách</v>
          </cell>
          <cell r="C113">
            <v>0</v>
          </cell>
          <cell r="D113">
            <v>0</v>
          </cell>
          <cell r="E113">
            <v>-8.9624000000000008E-4</v>
          </cell>
          <cell r="F113">
            <v>-1.6597000000000001E-4</v>
          </cell>
          <cell r="G113">
            <v>-2.3235700000000001E-3</v>
          </cell>
          <cell r="H113">
            <v>0</v>
          </cell>
          <cell r="I113">
            <v>0</v>
          </cell>
          <cell r="J113">
            <v>0</v>
          </cell>
          <cell r="K113">
            <v>-1.3278000000000001E-4</v>
          </cell>
          <cell r="L113">
            <v>0</v>
          </cell>
          <cell r="M113">
            <v>0</v>
          </cell>
          <cell r="N113">
            <v>-7.0371100000000001E-3</v>
          </cell>
          <cell r="O113">
            <v>0</v>
          </cell>
          <cell r="P113">
            <v>0</v>
          </cell>
          <cell r="Q113">
            <v>-0.16849233000000002</v>
          </cell>
          <cell r="R113">
            <v>0</v>
          </cell>
          <cell r="S113">
            <v>-3.3189999999999999E-5</v>
          </cell>
          <cell r="T113">
            <v>-9.9580000000000005E-5</v>
          </cell>
          <cell r="U113">
            <v>-1.3278000000000001E-4</v>
          </cell>
          <cell r="V113">
            <v>0</v>
          </cell>
          <cell r="W113">
            <v>-6.6390000000000006E-5</v>
          </cell>
          <cell r="X113">
            <v>0</v>
          </cell>
          <cell r="Y113">
            <v>0</v>
          </cell>
          <cell r="Z113">
            <v>0</v>
          </cell>
          <cell r="AA113">
            <v>-3.3194000000000002E-4</v>
          </cell>
          <cell r="AB113">
            <v>0</v>
          </cell>
          <cell r="AC113">
            <v>-4.9791000000000006E-4</v>
          </cell>
          <cell r="AD113">
            <v>0</v>
          </cell>
          <cell r="AE113">
            <v>0</v>
          </cell>
          <cell r="AF113">
            <v>0</v>
          </cell>
          <cell r="AG113">
            <v>-3.3189999999999999E-5</v>
          </cell>
          <cell r="AH113">
            <v>-3.3189999999999999E-5</v>
          </cell>
          <cell r="AI113">
            <v>0</v>
          </cell>
          <cell r="AJ113">
            <v>-7.6345999999999998E-4</v>
          </cell>
          <cell r="AK113">
            <v>0</v>
          </cell>
          <cell r="AL113">
            <v>-0.22196774</v>
          </cell>
          <cell r="AM113">
            <v>-1.6597000000000001E-4</v>
          </cell>
          <cell r="AN113">
            <v>0</v>
          </cell>
          <cell r="AO113">
            <v>-1.9916000000000001E-4</v>
          </cell>
          <cell r="AP113">
            <v>-3.3194000000000002E-4</v>
          </cell>
          <cell r="AQ113">
            <v>-7.3026999999999999E-4</v>
          </cell>
          <cell r="AR113">
            <v>-2.6555000000000003E-4</v>
          </cell>
          <cell r="AS113">
            <v>0</v>
          </cell>
          <cell r="AT113">
            <v>0</v>
          </cell>
          <cell r="AU113">
            <v>-6.6390000000000006E-5</v>
          </cell>
          <cell r="AV113">
            <v>-3.9833000000000002E-4</v>
          </cell>
          <cell r="AW113">
            <v>-2.7219000000000002E-3</v>
          </cell>
          <cell r="AX113">
            <v>-1.9916299999999999E-3</v>
          </cell>
          <cell r="AY113">
            <v>-2.3E-2</v>
          </cell>
        </row>
        <row r="114">
          <cell r="C114">
            <v>0</v>
          </cell>
          <cell r="D114">
            <v>1</v>
          </cell>
          <cell r="E114">
            <v>2</v>
          </cell>
          <cell r="F114">
            <v>3</v>
          </cell>
          <cell r="G114">
            <v>4</v>
          </cell>
          <cell r="H114">
            <v>5</v>
          </cell>
          <cell r="I114">
            <v>6</v>
          </cell>
          <cell r="J114">
            <v>7</v>
          </cell>
          <cell r="K114">
            <v>8</v>
          </cell>
          <cell r="L114">
            <v>9</v>
          </cell>
          <cell r="M114">
            <v>10</v>
          </cell>
          <cell r="N114">
            <v>11</v>
          </cell>
          <cell r="O114">
            <v>12</v>
          </cell>
          <cell r="P114">
            <v>13</v>
          </cell>
          <cell r="Q114">
            <v>14</v>
          </cell>
          <cell r="R114">
            <v>15</v>
          </cell>
          <cell r="S114">
            <v>16</v>
          </cell>
          <cell r="T114">
            <v>17</v>
          </cell>
          <cell r="U114">
            <v>18</v>
          </cell>
          <cell r="V114">
            <v>19</v>
          </cell>
          <cell r="W114">
            <v>20</v>
          </cell>
          <cell r="X114">
            <v>21</v>
          </cell>
          <cell r="Y114">
            <v>22</v>
          </cell>
          <cell r="Z114">
            <v>23</v>
          </cell>
          <cell r="AA114">
            <v>24</v>
          </cell>
          <cell r="AB114">
            <v>25</v>
          </cell>
          <cell r="AC114">
            <v>26</v>
          </cell>
          <cell r="AD114">
            <v>27</v>
          </cell>
          <cell r="AE114">
            <v>28</v>
          </cell>
          <cell r="AF114">
            <v>29</v>
          </cell>
          <cell r="AG114">
            <v>30</v>
          </cell>
          <cell r="AH114">
            <v>31</v>
          </cell>
          <cell r="AI114">
            <v>32</v>
          </cell>
          <cell r="AJ114">
            <v>33</v>
          </cell>
          <cell r="AK114">
            <v>34</v>
          </cell>
          <cell r="AL114">
            <v>35</v>
          </cell>
          <cell r="AM114">
            <v>36</v>
          </cell>
          <cell r="AN114">
            <v>37</v>
          </cell>
          <cell r="AO114">
            <v>38</v>
          </cell>
          <cell r="AP114">
            <v>39</v>
          </cell>
          <cell r="AQ114">
            <v>40</v>
          </cell>
          <cell r="AR114">
            <v>41</v>
          </cell>
          <cell r="AS114">
            <v>42</v>
          </cell>
          <cell r="AT114">
            <v>43</v>
          </cell>
          <cell r="AU114">
            <v>44</v>
          </cell>
          <cell r="AV114">
            <v>45</v>
          </cell>
          <cell r="AW114">
            <v>46</v>
          </cell>
          <cell r="AX114">
            <v>47</v>
          </cell>
          <cell r="AY114">
            <v>48</v>
          </cell>
        </row>
        <row r="115">
          <cell r="B115" t="str">
            <v>Pohľadávky PFI voči súkromnému sektoru</v>
          </cell>
          <cell r="C115">
            <v>-2.6178384100000001</v>
          </cell>
          <cell r="D115">
            <v>-3.09745735</v>
          </cell>
          <cell r="E115">
            <v>-5.2673770199999996</v>
          </cell>
          <cell r="F115">
            <v>-4.2475270499999995</v>
          </cell>
          <cell r="G115">
            <v>-8.335922459999999</v>
          </cell>
          <cell r="H115">
            <v>-4.6894377</v>
          </cell>
          <cell r="I115">
            <v>-17.287890860000001</v>
          </cell>
          <cell r="J115">
            <v>-8.6938192899999986</v>
          </cell>
          <cell r="K115">
            <v>-4.5312022800000005</v>
          </cell>
          <cell r="L115">
            <v>-8.7497178500000015</v>
          </cell>
          <cell r="M115">
            <v>-4.4577441499999999</v>
          </cell>
          <cell r="N115">
            <v>-69.283973979999999</v>
          </cell>
          <cell r="O115">
            <v>-4.4788222800000002</v>
          </cell>
          <cell r="P115">
            <v>-3.7021509699999999</v>
          </cell>
          <cell r="Q115">
            <v>-13.27053044</v>
          </cell>
          <cell r="R115">
            <v>-6.9105423899999998</v>
          </cell>
          <cell r="S115">
            <v>-16.1495386</v>
          </cell>
          <cell r="T115">
            <v>-7.8915554700000001</v>
          </cell>
          <cell r="U115">
            <v>-6.2598088000000001</v>
          </cell>
          <cell r="V115">
            <v>-3.4461262700000002</v>
          </cell>
          <cell r="W115">
            <v>-9.6468498999999994</v>
          </cell>
          <cell r="X115">
            <v>-54.478556729999994</v>
          </cell>
          <cell r="Y115">
            <v>-16.605091949999998</v>
          </cell>
          <cell r="Z115">
            <v>-22.502323570000001</v>
          </cell>
          <cell r="AA115">
            <v>-3.6261368900000002</v>
          </cell>
          <cell r="AB115">
            <v>-13.537608710000001</v>
          </cell>
          <cell r="AC115">
            <v>-9.5134103400000001</v>
          </cell>
          <cell r="AD115">
            <v>-8.5191196999999992</v>
          </cell>
          <cell r="AE115">
            <v>-2.33764854</v>
          </cell>
          <cell r="AF115">
            <v>-4.0965942999999996</v>
          </cell>
          <cell r="AG115">
            <v>-138.54683661999999</v>
          </cell>
          <cell r="AH115">
            <v>-2.8880701100000001</v>
          </cell>
          <cell r="AI115">
            <v>-3.0822213400000003</v>
          </cell>
          <cell r="AJ115">
            <v>-6.6445927099999995</v>
          </cell>
          <cell r="AK115">
            <v>-4.7934010500000008</v>
          </cell>
          <cell r="AL115">
            <v>-19.35002987</v>
          </cell>
          <cell r="AM115">
            <v>-5.8568346300000007</v>
          </cell>
          <cell r="AN115">
            <v>-0.54856269999999996</v>
          </cell>
          <cell r="AO115">
            <v>-1.0633671899999999</v>
          </cell>
          <cell r="AP115">
            <v>-2.0732589799999999</v>
          </cell>
          <cell r="AQ115">
            <v>-1.4347739500000001</v>
          </cell>
          <cell r="AR115">
            <v>-3.3378809</v>
          </cell>
          <cell r="AS115">
            <v>-0.34641174000000002</v>
          </cell>
          <cell r="AT115">
            <v>-4.7477594099999996</v>
          </cell>
          <cell r="AU115">
            <v>-0.31447917999999997</v>
          </cell>
          <cell r="AV115">
            <v>-13.283774810000001</v>
          </cell>
          <cell r="AW115">
            <v>-6.3843523900000001</v>
          </cell>
          <cell r="AX115">
            <v>-32.924483840000001</v>
          </cell>
          <cell r="AY115">
            <v>-0.28000000000000003</v>
          </cell>
        </row>
        <row r="116">
          <cell r="B116" t="str">
            <v xml:space="preserve">     do 1 roka</v>
          </cell>
          <cell r="C116">
            <v>-1.4834362300000001</v>
          </cell>
          <cell r="D116">
            <v>-1.65787028</v>
          </cell>
          <cell r="E116">
            <v>-0.36563101999999997</v>
          </cell>
          <cell r="F116">
            <v>-0.33890991000000004</v>
          </cell>
          <cell r="G116">
            <v>-4.9137953900000007</v>
          </cell>
          <cell r="H116">
            <v>-0.73418309999999998</v>
          </cell>
          <cell r="I116">
            <v>-15.00288787</v>
          </cell>
          <cell r="J116">
            <v>-3.41422691</v>
          </cell>
          <cell r="K116">
            <v>-0.73249021000000003</v>
          </cell>
          <cell r="L116">
            <v>-1.6015401999999999</v>
          </cell>
          <cell r="M116">
            <v>-0.67320586999999998</v>
          </cell>
          <cell r="N116">
            <v>-11.54876187</v>
          </cell>
          <cell r="O116">
            <v>-0.74792537999999997</v>
          </cell>
          <cell r="P116">
            <v>-1.0434176500000001</v>
          </cell>
          <cell r="Q116">
            <v>-1.1967071599999999</v>
          </cell>
          <cell r="R116">
            <v>-2.2751775899999997</v>
          </cell>
          <cell r="S116">
            <v>-6.70736241</v>
          </cell>
          <cell r="T116">
            <v>-2.7453694500000001</v>
          </cell>
          <cell r="U116">
            <v>-4.2693022600000008</v>
          </cell>
          <cell r="V116">
            <v>-0.46906326999999998</v>
          </cell>
          <cell r="W116">
            <v>-1.00136095</v>
          </cell>
          <cell r="X116">
            <v>-46.858925840000005</v>
          </cell>
          <cell r="Y116">
            <v>-8.1202283699999995</v>
          </cell>
          <cell r="Z116">
            <v>-15.809666069999999</v>
          </cell>
          <cell r="AA116">
            <v>-1.0582553299999999</v>
          </cell>
          <cell r="AB116">
            <v>-4.9212308300000007</v>
          </cell>
          <cell r="AC116">
            <v>-3.9093142099999998</v>
          </cell>
          <cell r="AD116">
            <v>-3.8697470600000003</v>
          </cell>
          <cell r="AE116">
            <v>-0.52628958000000003</v>
          </cell>
          <cell r="AF116">
            <v>-1.3033592200000002</v>
          </cell>
          <cell r="AG116">
            <v>-135.25416584000001</v>
          </cell>
          <cell r="AH116">
            <v>-1.21748656</v>
          </cell>
          <cell r="AI116">
            <v>-0.62832768999999999</v>
          </cell>
          <cell r="AJ116">
            <v>-1.3507933300000001</v>
          </cell>
          <cell r="AK116">
            <v>-3.16397796</v>
          </cell>
          <cell r="AL116">
            <v>-9.0478324400000005</v>
          </cell>
          <cell r="AM116">
            <v>-5.4290977900000001</v>
          </cell>
          <cell r="AN116">
            <v>-0.23703776999999998</v>
          </cell>
          <cell r="AO116">
            <v>-0.93563699</v>
          </cell>
          <cell r="AP116">
            <v>-0.46056562000000001</v>
          </cell>
          <cell r="AQ116">
            <v>-0.95947022999999998</v>
          </cell>
          <cell r="AR116">
            <v>-0.19471553</v>
          </cell>
          <cell r="AS116">
            <v>-0.11923256</v>
          </cell>
          <cell r="AT116">
            <v>-3.7708289999999998E-2</v>
          </cell>
          <cell r="AU116">
            <v>-8.1789810000000004E-2</v>
          </cell>
          <cell r="AV116">
            <v>-1.3263626099999999</v>
          </cell>
          <cell r="AW116">
            <v>-5.4511385499999996</v>
          </cell>
          <cell r="AX116">
            <v>-11.82679413</v>
          </cell>
          <cell r="AY116">
            <v>-0.1</v>
          </cell>
        </row>
        <row r="117">
          <cell r="B117" t="str">
            <v xml:space="preserve">     od 1 do 5 rokov vrátane</v>
          </cell>
          <cell r="C117">
            <v>-0.27896168999999998</v>
          </cell>
          <cell r="D117">
            <v>-1.0322312999999999</v>
          </cell>
          <cell r="E117">
            <v>-3.5858062799999999</v>
          </cell>
          <cell r="F117">
            <v>-1.32682733</v>
          </cell>
          <cell r="G117">
            <v>-1.18399389</v>
          </cell>
          <cell r="H117">
            <v>-1.6402774999999998</v>
          </cell>
          <cell r="I117">
            <v>-1.7435105900000001</v>
          </cell>
          <cell r="J117">
            <v>-4.2311292599999994</v>
          </cell>
          <cell r="K117">
            <v>-3.0429529299999998</v>
          </cell>
          <cell r="L117">
            <v>-7.0604461299999999</v>
          </cell>
          <cell r="M117">
            <v>-3.3450507899999997</v>
          </cell>
          <cell r="N117">
            <v>-20.352054699999997</v>
          </cell>
          <cell r="O117">
            <v>-1.78699462</v>
          </cell>
          <cell r="P117">
            <v>-1.4234548199999999</v>
          </cell>
          <cell r="Q117">
            <v>-2.87157273</v>
          </cell>
          <cell r="R117">
            <v>-2.6899024100000002</v>
          </cell>
          <cell r="S117">
            <v>-5.5443802700000004</v>
          </cell>
          <cell r="T117">
            <v>-4.3357564899999996</v>
          </cell>
          <cell r="U117">
            <v>-1.6536214600000001</v>
          </cell>
          <cell r="V117">
            <v>-1.7541326400000001</v>
          </cell>
          <cell r="W117">
            <v>-1.6135232000000002</v>
          </cell>
          <cell r="X117">
            <v>-2.4445993499999998</v>
          </cell>
          <cell r="Y117">
            <v>-8.2288388799999996</v>
          </cell>
          <cell r="Z117">
            <v>-4.3890327300000003</v>
          </cell>
          <cell r="AA117">
            <v>-2.05755826</v>
          </cell>
          <cell r="AB117">
            <v>-6.9991369599999995</v>
          </cell>
          <cell r="AC117">
            <v>-4.0632344199999997</v>
          </cell>
          <cell r="AD117">
            <v>-2.2114452600000001</v>
          </cell>
          <cell r="AE117">
            <v>-1.22674766</v>
          </cell>
          <cell r="AF117">
            <v>-1.55135099</v>
          </cell>
          <cell r="AG117">
            <v>-1.4835026199999999</v>
          </cell>
          <cell r="AH117">
            <v>-0.59944898000000002</v>
          </cell>
          <cell r="AI117">
            <v>-0.96444931</v>
          </cell>
          <cell r="AJ117">
            <v>-3.7615016900000002</v>
          </cell>
          <cell r="AK117">
            <v>-0.93414326000000003</v>
          </cell>
          <cell r="AL117">
            <v>-2.61050256</v>
          </cell>
          <cell r="AM117">
            <v>-0.29552546000000002</v>
          </cell>
          <cell r="AN117">
            <v>-0.20676491999999999</v>
          </cell>
          <cell r="AO117">
            <v>-8.8063469999999991E-2</v>
          </cell>
          <cell r="AP117">
            <v>-9.1017730000000005E-2</v>
          </cell>
          <cell r="AQ117">
            <v>-0.10366460999999999</v>
          </cell>
          <cell r="AR117">
            <v>-2.8892982799999998</v>
          </cell>
          <cell r="AS117">
            <v>-0.15089956000000002</v>
          </cell>
          <cell r="AT117">
            <v>-4.0228374200000001</v>
          </cell>
          <cell r="AU117">
            <v>-0.16062537000000002</v>
          </cell>
          <cell r="AV117">
            <v>-0.20606785</v>
          </cell>
          <cell r="AW117">
            <v>-0.24696276</v>
          </cell>
          <cell r="AX117">
            <v>-2.50371772</v>
          </cell>
          <cell r="AY117">
            <v>-0.108</v>
          </cell>
        </row>
        <row r="118">
          <cell r="B118" t="str">
            <v xml:space="preserve">     nad 5 rokov</v>
          </cell>
          <cell r="C118">
            <v>-0.85544047999999995</v>
          </cell>
          <cell r="D118">
            <v>-0.40735577000000001</v>
          </cell>
          <cell r="E118">
            <v>-1.31593972</v>
          </cell>
          <cell r="F118">
            <v>-2.58178982</v>
          </cell>
          <cell r="G118">
            <v>-2.2381331700000002</v>
          </cell>
          <cell r="H118">
            <v>-2.3149771000000001</v>
          </cell>
          <cell r="I118">
            <v>-0.54149239999999998</v>
          </cell>
          <cell r="J118">
            <v>-1.0484631199999999</v>
          </cell>
          <cell r="K118">
            <v>-0.75575914</v>
          </cell>
          <cell r="L118">
            <v>-8.7731530000000002E-2</v>
          </cell>
          <cell r="M118">
            <v>-0.43948748999999998</v>
          </cell>
          <cell r="N118">
            <v>-37.383157410000003</v>
          </cell>
          <cell r="O118">
            <v>-1.9439022800000001</v>
          </cell>
          <cell r="P118">
            <v>-1.2352784999999999</v>
          </cell>
          <cell r="Q118">
            <v>-9.2022505500000005</v>
          </cell>
          <cell r="R118">
            <v>-1.9454623899999999</v>
          </cell>
          <cell r="S118">
            <v>-3.8977959200000001</v>
          </cell>
          <cell r="T118">
            <v>-0.81042952999999995</v>
          </cell>
          <cell r="U118">
            <v>-0.33688508</v>
          </cell>
          <cell r="V118">
            <v>-1.2229303600000001</v>
          </cell>
          <cell r="W118">
            <v>-7.0319657399999995</v>
          </cell>
          <cell r="X118">
            <v>-5.17503153</v>
          </cell>
          <cell r="Y118">
            <v>-0.25602469999999999</v>
          </cell>
          <cell r="Z118">
            <v>-2.3036247800000003</v>
          </cell>
          <cell r="AA118">
            <v>-0.51032330999999997</v>
          </cell>
          <cell r="AB118">
            <v>-1.61724092</v>
          </cell>
          <cell r="AC118">
            <v>-1.5408617099999999</v>
          </cell>
          <cell r="AD118">
            <v>-2.4379273699999997</v>
          </cell>
          <cell r="AE118">
            <v>-0.58461130000000006</v>
          </cell>
          <cell r="AF118">
            <v>-1.2418840900000001</v>
          </cell>
          <cell r="AG118">
            <v>-1.80916816</v>
          </cell>
          <cell r="AH118">
            <v>-1.0711345699999999</v>
          </cell>
          <cell r="AI118">
            <v>-1.48944433</v>
          </cell>
          <cell r="AJ118">
            <v>-1.5322976799999999</v>
          </cell>
          <cell r="AK118">
            <v>-0.69527981999999999</v>
          </cell>
          <cell r="AL118">
            <v>-7.69169488</v>
          </cell>
          <cell r="AM118">
            <v>-0.13221137999999999</v>
          </cell>
          <cell r="AN118">
            <v>-0.10476001</v>
          </cell>
          <cell r="AO118">
            <v>-3.9666730000000004E-2</v>
          </cell>
          <cell r="AP118">
            <v>-1.5216756300000001</v>
          </cell>
          <cell r="AQ118">
            <v>-0.37163911999999999</v>
          </cell>
          <cell r="AR118">
            <v>-0.25386709000000002</v>
          </cell>
          <cell r="AS118">
            <v>-7.6279630000000001E-2</v>
          </cell>
          <cell r="AT118">
            <v>-0.68721370000000004</v>
          </cell>
          <cell r="AU118">
            <v>-7.2063999999999989E-2</v>
          </cell>
          <cell r="AV118">
            <v>-11.75134435</v>
          </cell>
          <cell r="AW118">
            <v>-0.68625108000000001</v>
          </cell>
          <cell r="AX118">
            <v>-18.593971979999999</v>
          </cell>
          <cell r="AY118">
            <v>-7.1999999999999995E-2</v>
          </cell>
        </row>
        <row r="120">
          <cell r="B120" t="str">
            <v>Transakcie (mesačná zmena - precenenia)</v>
          </cell>
        </row>
        <row r="121">
          <cell r="B121" t="str">
            <v>Pohľadávky PFI voči súkromnému sektoru</v>
          </cell>
          <cell r="D121">
            <v>1.2934342299988524</v>
          </cell>
          <cell r="E121">
            <v>426.42630950000432</v>
          </cell>
          <cell r="F121">
            <v>322.76103697999321</v>
          </cell>
          <cell r="G121">
            <v>282.79479522000395</v>
          </cell>
          <cell r="H121">
            <v>380.84607977000007</v>
          </cell>
          <cell r="I121">
            <v>384.51576715999585</v>
          </cell>
          <cell r="J121">
            <v>263.74596688999947</v>
          </cell>
          <cell r="K121">
            <v>369.86217888000203</v>
          </cell>
          <cell r="L121">
            <v>372.97825794999903</v>
          </cell>
          <cell r="M121">
            <v>285.34478526000152</v>
          </cell>
          <cell r="N121">
            <v>639.27199095000276</v>
          </cell>
          <cell r="O121">
            <v>219.96179382999819</v>
          </cell>
          <cell r="P121">
            <v>204.54447987999555</v>
          </cell>
          <cell r="Q121">
            <v>385.81454552000594</v>
          </cell>
          <cell r="R121">
            <v>266.73209190999472</v>
          </cell>
          <cell r="S121">
            <v>567.69730465000737</v>
          </cell>
          <cell r="T121">
            <v>500.11903339998781</v>
          </cell>
          <cell r="U121">
            <v>-100.52784969999399</v>
          </cell>
          <cell r="V121">
            <v>308.49452299999876</v>
          </cell>
          <cell r="W121">
            <v>338.39042684000356</v>
          </cell>
          <cell r="X121">
            <v>980.32586474000118</v>
          </cell>
          <cell r="Y121">
            <v>210.61803758999545</v>
          </cell>
          <cell r="Z121">
            <v>309.65906523000098</v>
          </cell>
          <cell r="AA121">
            <v>264.89553875000502</v>
          </cell>
          <cell r="AB121">
            <v>88.312288369993126</v>
          </cell>
          <cell r="AC121">
            <v>254.99166835000727</v>
          </cell>
          <cell r="AD121">
            <v>228.51699526999218</v>
          </cell>
          <cell r="AE121">
            <v>585.08623781000244</v>
          </cell>
          <cell r="AF121">
            <v>629.97789285000079</v>
          </cell>
          <cell r="AG121">
            <v>642.81271988999993</v>
          </cell>
          <cell r="AH121">
            <v>202.74042357000263</v>
          </cell>
          <cell r="AI121">
            <v>561.85032860000263</v>
          </cell>
          <cell r="AJ121">
            <v>679.90158005999967</v>
          </cell>
          <cell r="AK121">
            <v>434.56174070999685</v>
          </cell>
          <cell r="AL121">
            <v>511.08265282999668</v>
          </cell>
          <cell r="AM121">
            <v>704.51911969000696</v>
          </cell>
          <cell r="AN121">
            <v>297.89314873000529</v>
          </cell>
          <cell r="AO121">
            <v>412.90639316999705</v>
          </cell>
          <cell r="AP121">
            <v>409.39026090999414</v>
          </cell>
          <cell r="AQ121">
            <v>74.091382899993818</v>
          </cell>
          <cell r="AR121">
            <v>608.94559514000628</v>
          </cell>
          <cell r="AS121">
            <v>630.48572660999719</v>
          </cell>
          <cell r="AT121">
            <v>395.64598685000414</v>
          </cell>
          <cell r="AU121">
            <v>228.03455486999107</v>
          </cell>
          <cell r="AV121">
            <v>385.90562970000695</v>
          </cell>
          <cell r="AW121">
            <v>312.47855676000154</v>
          </cell>
          <cell r="AX121">
            <v>-182.25785037000696</v>
          </cell>
          <cell r="AY121">
            <v>-341</v>
          </cell>
        </row>
        <row r="122">
          <cell r="B122" t="str">
            <v xml:space="preserve">  Nefinančné spoločnosti</v>
          </cell>
          <cell r="D122">
            <v>-69.709154889998899</v>
          </cell>
          <cell r="E122">
            <v>266.51085441999976</v>
          </cell>
          <cell r="F122">
            <v>165.40353846999861</v>
          </cell>
          <cell r="G122">
            <v>113.4495452499995</v>
          </cell>
          <cell r="H122">
            <v>155.79778265000115</v>
          </cell>
          <cell r="I122">
            <v>129.3190267600001</v>
          </cell>
          <cell r="J122">
            <v>77.868020970001098</v>
          </cell>
          <cell r="K122">
            <v>157.92846710999956</v>
          </cell>
          <cell r="L122">
            <v>102.43012678999932</v>
          </cell>
          <cell r="M122">
            <v>120.10409612000056</v>
          </cell>
          <cell r="N122">
            <v>166.81225518999793</v>
          </cell>
          <cell r="O122">
            <v>190.63831908000299</v>
          </cell>
          <cell r="P122">
            <v>78.453727680000512</v>
          </cell>
          <cell r="Q122">
            <v>135.7167894699991</v>
          </cell>
          <cell r="R122">
            <v>70.141505679997309</v>
          </cell>
          <cell r="S122">
            <v>277.90280820999942</v>
          </cell>
          <cell r="T122">
            <v>234.97623315000232</v>
          </cell>
          <cell r="U122">
            <v>-264.93540463999875</v>
          </cell>
          <cell r="V122">
            <v>151.24251477999729</v>
          </cell>
          <cell r="W122">
            <v>173.96581025000103</v>
          </cell>
          <cell r="X122">
            <v>803.23634070999969</v>
          </cell>
          <cell r="Y122">
            <v>28.330379080001329</v>
          </cell>
          <cell r="Z122">
            <v>99.425546029998813</v>
          </cell>
          <cell r="AA122">
            <v>164.93942111000035</v>
          </cell>
          <cell r="AB122">
            <v>50.825101250000117</v>
          </cell>
          <cell r="AC122">
            <v>48.421496370000078</v>
          </cell>
          <cell r="AD122">
            <v>168.77882891000004</v>
          </cell>
          <cell r="AE122">
            <v>321.16590322000002</v>
          </cell>
          <cell r="AF122">
            <v>368.87867621999982</v>
          </cell>
          <cell r="AG122">
            <v>401.26043949000075</v>
          </cell>
          <cell r="AH122">
            <v>39.85540728999932</v>
          </cell>
          <cell r="AI122">
            <v>340.10336586000159</v>
          </cell>
          <cell r="AJ122">
            <v>369.64505743999757</v>
          </cell>
          <cell r="AK122">
            <v>148.55058752999977</v>
          </cell>
          <cell r="AL122">
            <v>288.37256854000162</v>
          </cell>
          <cell r="AM122">
            <v>576.41611897999951</v>
          </cell>
          <cell r="AN122">
            <v>147.13231095000154</v>
          </cell>
          <cell r="AO122">
            <v>126.6861182999973</v>
          </cell>
          <cell r="AP122">
            <v>215.52074620000153</v>
          </cell>
          <cell r="AQ122">
            <v>-9.4373962600015027</v>
          </cell>
          <cell r="AR122">
            <v>359.77431454000015</v>
          </cell>
          <cell r="AS122">
            <v>377.05689437000103</v>
          </cell>
          <cell r="AT122">
            <v>184.63662616999991</v>
          </cell>
          <cell r="AU122">
            <v>24.667396930001384</v>
          </cell>
          <cell r="AV122">
            <v>191.07820486999782</v>
          </cell>
          <cell r="AW122">
            <v>128.30803957999876</v>
          </cell>
          <cell r="AX122">
            <v>-280.73003383999765</v>
          </cell>
          <cell r="AY122">
            <v>-263</v>
          </cell>
        </row>
        <row r="123">
          <cell r="B123" t="str">
            <v xml:space="preserve">     do 1 roka</v>
          </cell>
          <cell r="D123">
            <v>-87.714598689999391</v>
          </cell>
          <cell r="E123">
            <v>183.34332470999922</v>
          </cell>
          <cell r="F123">
            <v>140.42544645999996</v>
          </cell>
          <cell r="G123">
            <v>122.44493128000026</v>
          </cell>
          <cell r="H123">
            <v>46.241253400000041</v>
          </cell>
          <cell r="I123">
            <v>53.332569889999853</v>
          </cell>
          <cell r="J123">
            <v>64.106851219999569</v>
          </cell>
          <cell r="K123">
            <v>34.687412860000542</v>
          </cell>
          <cell r="L123">
            <v>-43.660492600000197</v>
          </cell>
          <cell r="M123">
            <v>118.16225188000051</v>
          </cell>
          <cell r="N123">
            <v>75.186085110000164</v>
          </cell>
          <cell r="O123">
            <v>103.99412467999922</v>
          </cell>
          <cell r="P123">
            <v>3.6319458299998715</v>
          </cell>
          <cell r="Q123">
            <v>-38.455287799999944</v>
          </cell>
          <cell r="R123">
            <v>-0.60658567000037555</v>
          </cell>
          <cell r="S123">
            <v>295.74052313000078</v>
          </cell>
          <cell r="T123">
            <v>203.56217220999866</v>
          </cell>
          <cell r="U123">
            <v>-238.45027549999926</v>
          </cell>
          <cell r="V123">
            <v>14.745269880000295</v>
          </cell>
          <cell r="W123">
            <v>95.633008020000929</v>
          </cell>
          <cell r="X123">
            <v>277.2367722199993</v>
          </cell>
          <cell r="Y123">
            <v>-23.130750850000098</v>
          </cell>
          <cell r="Z123">
            <v>-28.215196160000289</v>
          </cell>
          <cell r="AA123">
            <v>48.433412990000292</v>
          </cell>
          <cell r="AB123">
            <v>157.36509990999937</v>
          </cell>
          <cell r="AC123">
            <v>120.36436966000083</v>
          </cell>
          <cell r="AD123">
            <v>-45.931089439999987</v>
          </cell>
          <cell r="AE123">
            <v>146.50454757000054</v>
          </cell>
          <cell r="AF123">
            <v>412.2757087</v>
          </cell>
          <cell r="AG123">
            <v>49.914459259999234</v>
          </cell>
          <cell r="AH123">
            <v>-77.299608300000301</v>
          </cell>
          <cell r="AI123">
            <v>240.9024098700005</v>
          </cell>
          <cell r="AJ123">
            <v>162.01331075999985</v>
          </cell>
          <cell r="AK123">
            <v>154.48336983999965</v>
          </cell>
          <cell r="AL123">
            <v>61.046836610001094</v>
          </cell>
          <cell r="AM123">
            <v>296.40479985999974</v>
          </cell>
          <cell r="AN123">
            <v>102.64502422999935</v>
          </cell>
          <cell r="AO123">
            <v>87.753535160001192</v>
          </cell>
          <cell r="AP123">
            <v>57.998937769998122</v>
          </cell>
          <cell r="AQ123">
            <v>5.8393082599995969</v>
          </cell>
          <cell r="AR123">
            <v>190.08218815000066</v>
          </cell>
          <cell r="AS123">
            <v>108.26219875000072</v>
          </cell>
          <cell r="AT123">
            <v>41.984033730000363</v>
          </cell>
          <cell r="AU123">
            <v>-89.18133839000069</v>
          </cell>
          <cell r="AV123">
            <v>-50.984133319999636</v>
          </cell>
          <cell r="AW123">
            <v>54.455188230000076</v>
          </cell>
          <cell r="AX123">
            <v>-337.24238199000018</v>
          </cell>
          <cell r="AY123">
            <v>-37</v>
          </cell>
        </row>
        <row r="124">
          <cell r="B124" t="str">
            <v xml:space="preserve">     1 až 5 rokov</v>
          </cell>
          <cell r="D124">
            <v>1.3343623399999134</v>
          </cell>
          <cell r="E124">
            <v>-30.059118370000125</v>
          </cell>
          <cell r="F124">
            <v>-93.243510579999707</v>
          </cell>
          <cell r="G124">
            <v>-2.8233419600002772</v>
          </cell>
          <cell r="H124">
            <v>19.845714660000169</v>
          </cell>
          <cell r="I124">
            <v>7.2337847600001881</v>
          </cell>
          <cell r="J124">
            <v>-29.324702900000002</v>
          </cell>
          <cell r="K124">
            <v>-1.7243909000001236</v>
          </cell>
          <cell r="L124">
            <v>18.920201819999928</v>
          </cell>
          <cell r="M124">
            <v>-33.220175260000005</v>
          </cell>
          <cell r="N124">
            <v>-20.778098650000167</v>
          </cell>
          <cell r="O124">
            <v>12.123182640000401</v>
          </cell>
          <cell r="P124">
            <v>-5.3361548300001918</v>
          </cell>
          <cell r="Q124">
            <v>95.905729270000165</v>
          </cell>
          <cell r="R124">
            <v>1.110303399999871</v>
          </cell>
          <cell r="S124">
            <v>119.00637322999989</v>
          </cell>
          <cell r="T124">
            <v>-63.901447259999514</v>
          </cell>
          <cell r="U124">
            <v>-70.976897030000316</v>
          </cell>
          <cell r="V124">
            <v>57.318927170000052</v>
          </cell>
          <cell r="W124">
            <v>-2.4440350400003847</v>
          </cell>
          <cell r="X124">
            <v>266.07017193000024</v>
          </cell>
          <cell r="Y124">
            <v>39.021443279999495</v>
          </cell>
          <cell r="Z124">
            <v>-31.44798512999953</v>
          </cell>
          <cell r="AA124">
            <v>32.794695629999936</v>
          </cell>
          <cell r="AB124">
            <v>31.663081699999857</v>
          </cell>
          <cell r="AC124">
            <v>-47.6917612599999</v>
          </cell>
          <cell r="AD124">
            <v>142.4093142199994</v>
          </cell>
          <cell r="AE124">
            <v>23.481710150000968</v>
          </cell>
          <cell r="AF124">
            <v>-54.551019059999945</v>
          </cell>
          <cell r="AG124">
            <v>162.71054903999985</v>
          </cell>
          <cell r="AH124">
            <v>10.441977019999761</v>
          </cell>
          <cell r="AI124">
            <v>-9.6013742299997347</v>
          </cell>
          <cell r="AJ124">
            <v>82.251709499999748</v>
          </cell>
          <cell r="AK124">
            <v>69.151762599999998</v>
          </cell>
          <cell r="AL124">
            <v>178.19634203000064</v>
          </cell>
          <cell r="AM124">
            <v>183.93590253999946</v>
          </cell>
          <cell r="AN124">
            <v>6.4183429500001168</v>
          </cell>
          <cell r="AO124">
            <v>-14.817400249999992</v>
          </cell>
          <cell r="AP124">
            <v>31.309898439999415</v>
          </cell>
          <cell r="AQ124">
            <v>-17.140144719999626</v>
          </cell>
          <cell r="AR124">
            <v>67.276870470000176</v>
          </cell>
          <cell r="AS124">
            <v>185.17377015999955</v>
          </cell>
          <cell r="AT124">
            <v>100.19747061000044</v>
          </cell>
          <cell r="AU124">
            <v>52.961495070000183</v>
          </cell>
          <cell r="AV124">
            <v>52.86845248999915</v>
          </cell>
          <cell r="AW124">
            <v>54.30724292000059</v>
          </cell>
          <cell r="AX124">
            <v>35.104262109999638</v>
          </cell>
          <cell r="AY124">
            <v>-132</v>
          </cell>
        </row>
        <row r="125">
          <cell r="B125" t="str">
            <v xml:space="preserve">     nad 5 rokov</v>
          </cell>
          <cell r="D125">
            <v>16.671081469999557</v>
          </cell>
          <cell r="E125">
            <v>113.22664808000019</v>
          </cell>
          <cell r="F125">
            <v>118.22160260000074</v>
          </cell>
          <cell r="G125">
            <v>-6.1720440800001519</v>
          </cell>
          <cell r="H125">
            <v>89.710814579999564</v>
          </cell>
          <cell r="I125">
            <v>68.752672119999716</v>
          </cell>
          <cell r="J125">
            <v>43.085872660000163</v>
          </cell>
          <cell r="K125">
            <v>124.96544514000061</v>
          </cell>
          <cell r="L125">
            <v>127.17041756999947</v>
          </cell>
          <cell r="M125">
            <v>35.162019519999831</v>
          </cell>
          <cell r="N125">
            <v>112.40426875000068</v>
          </cell>
          <cell r="O125">
            <v>74.521011749998905</v>
          </cell>
          <cell r="P125">
            <v>80.157936650000465</v>
          </cell>
          <cell r="Q125">
            <v>78.266348010000144</v>
          </cell>
          <cell r="R125">
            <v>69.637787959999756</v>
          </cell>
          <cell r="S125">
            <v>-136.84408817999983</v>
          </cell>
          <cell r="T125">
            <v>95.315508209999876</v>
          </cell>
          <cell r="U125">
            <v>44.491767910000362</v>
          </cell>
          <cell r="V125">
            <v>79.17831772999989</v>
          </cell>
          <cell r="W125">
            <v>80.776837290000032</v>
          </cell>
          <cell r="X125">
            <v>259.92939654000014</v>
          </cell>
          <cell r="Y125">
            <v>12.439686639999309</v>
          </cell>
          <cell r="Z125">
            <v>159.08872734000116</v>
          </cell>
          <cell r="AA125">
            <v>83.711312489999656</v>
          </cell>
          <cell r="AB125">
            <v>-138.20308038000073</v>
          </cell>
          <cell r="AC125">
            <v>-24.251112000000159</v>
          </cell>
          <cell r="AD125">
            <v>72.300604140001099</v>
          </cell>
          <cell r="AE125">
            <v>151.1796454700002</v>
          </cell>
          <cell r="AF125">
            <v>11.153986599999179</v>
          </cell>
          <cell r="AG125">
            <v>188.6354311799999</v>
          </cell>
          <cell r="AH125">
            <v>106.71303858000067</v>
          </cell>
          <cell r="AI125">
            <v>108.80233021999902</v>
          </cell>
          <cell r="AJ125">
            <v>125.38003716999907</v>
          </cell>
          <cell r="AK125">
            <v>-75.084544899999543</v>
          </cell>
          <cell r="AL125">
            <v>49.129389889999857</v>
          </cell>
          <cell r="AM125">
            <v>96.075416570000925</v>
          </cell>
          <cell r="AN125">
            <v>38.068943780000154</v>
          </cell>
          <cell r="AO125">
            <v>53.74998340999953</v>
          </cell>
          <cell r="AP125">
            <v>126.21190997000055</v>
          </cell>
          <cell r="AQ125">
            <v>1.8634402200001337</v>
          </cell>
          <cell r="AR125">
            <v>102.4152559099994</v>
          </cell>
          <cell r="AS125">
            <v>83.620925470000657</v>
          </cell>
          <cell r="AT125">
            <v>42.455121809998886</v>
          </cell>
          <cell r="AU125">
            <v>60.887240260001327</v>
          </cell>
          <cell r="AV125">
            <v>189.19388567999977</v>
          </cell>
          <cell r="AW125">
            <v>19.545608439999341</v>
          </cell>
          <cell r="AX125">
            <v>21.408086049999639</v>
          </cell>
          <cell r="AY125">
            <v>-95</v>
          </cell>
        </row>
        <row r="126">
          <cell r="B126" t="str">
            <v xml:space="preserve">  Finančné spoločnosti</v>
          </cell>
          <cell r="D126">
            <v>-7.0483303300002262</v>
          </cell>
          <cell r="E126">
            <v>29.767177830000492</v>
          </cell>
          <cell r="F126">
            <v>16.068645029999516</v>
          </cell>
          <cell r="G126">
            <v>-2.418708069999866</v>
          </cell>
          <cell r="H126">
            <v>32.440084950000028</v>
          </cell>
          <cell r="I126">
            <v>103.43643365999969</v>
          </cell>
          <cell r="J126">
            <v>8.4107747299999573</v>
          </cell>
          <cell r="K126">
            <v>37.815574610000567</v>
          </cell>
          <cell r="L126">
            <v>103.03326028999959</v>
          </cell>
          <cell r="M126">
            <v>20.652692050000269</v>
          </cell>
          <cell r="N126">
            <v>267.85663544999966</v>
          </cell>
          <cell r="O126">
            <v>-66.772588469999846</v>
          </cell>
          <cell r="P126">
            <v>40.931819700000005</v>
          </cell>
          <cell r="Q126">
            <v>68.502821479999739</v>
          </cell>
          <cell r="R126">
            <v>30.734116720000429</v>
          </cell>
          <cell r="S126">
            <v>82.259841999999935</v>
          </cell>
          <cell r="T126">
            <v>51.804985719999877</v>
          </cell>
          <cell r="U126">
            <v>-4.8503618099998675</v>
          </cell>
          <cell r="V126">
            <v>-12.705802299999959</v>
          </cell>
          <cell r="W126">
            <v>-5.9383257099998445</v>
          </cell>
          <cell r="X126">
            <v>2.1023036599999614</v>
          </cell>
          <cell r="Y126">
            <v>23.040961299999516</v>
          </cell>
          <cell r="Z126">
            <v>51.821416720000343</v>
          </cell>
          <cell r="AA126">
            <v>-0.53827259000036065</v>
          </cell>
          <cell r="AB126">
            <v>-69.816902349999737</v>
          </cell>
          <cell r="AC126">
            <v>26.153189950000069</v>
          </cell>
          <cell r="AD126">
            <v>-67.033094349999828</v>
          </cell>
          <cell r="AE126">
            <v>24.243776140000136</v>
          </cell>
          <cell r="AF126">
            <v>28.299475549999897</v>
          </cell>
          <cell r="AG126">
            <v>45.495452429999887</v>
          </cell>
          <cell r="AH126">
            <v>-30.215561310000112</v>
          </cell>
          <cell r="AI126">
            <v>31.006074479999597</v>
          </cell>
          <cell r="AJ126">
            <v>66.806280280000465</v>
          </cell>
          <cell r="AK126">
            <v>51.294031750000158</v>
          </cell>
          <cell r="AL126">
            <v>18.861747329999616</v>
          </cell>
          <cell r="AM126">
            <v>-11.384186429999772</v>
          </cell>
          <cell r="AN126">
            <v>-8.3673570999994809</v>
          </cell>
          <cell r="AO126">
            <v>85.964748059999238</v>
          </cell>
          <cell r="AP126">
            <v>-62.748655640000379</v>
          </cell>
          <cell r="AQ126">
            <v>-167.53574983999965</v>
          </cell>
          <cell r="AR126">
            <v>-25.533426289999852</v>
          </cell>
          <cell r="AS126">
            <v>-18.456051260000095</v>
          </cell>
          <cell r="AT126">
            <v>-6.4796853199995894</v>
          </cell>
          <cell r="AU126">
            <v>-22.650932750000493</v>
          </cell>
          <cell r="AV126">
            <v>-53.049525309999808</v>
          </cell>
          <cell r="AW126">
            <v>17.852552629999963</v>
          </cell>
          <cell r="AX126">
            <v>-57.919405199999993</v>
          </cell>
          <cell r="AY126">
            <v>-134</v>
          </cell>
        </row>
        <row r="127">
          <cell r="B127" t="str">
            <v xml:space="preserve">  Poisťovne a penzijné fondy</v>
          </cell>
          <cell r="D127">
            <v>1.0688440000000007E-2</v>
          </cell>
          <cell r="E127">
            <v>1.8657305900000001</v>
          </cell>
          <cell r="F127">
            <v>-0.55354178000000021</v>
          </cell>
          <cell r="G127">
            <v>-2.4032399999999843E-2</v>
          </cell>
          <cell r="H127">
            <v>1.4272057299999996</v>
          </cell>
          <cell r="I127">
            <v>-1.1536546399999998</v>
          </cell>
          <cell r="J127">
            <v>-5.2844719999999956E-2</v>
          </cell>
          <cell r="K127">
            <v>-0.10130784000000004</v>
          </cell>
          <cell r="L127">
            <v>-9.8585999999998286E-3</v>
          </cell>
          <cell r="M127">
            <v>-1.5236009999999744E-2</v>
          </cell>
          <cell r="N127">
            <v>-2.6555130000000204E-2</v>
          </cell>
          <cell r="O127">
            <v>-1.6231830000000169E-2</v>
          </cell>
          <cell r="P127">
            <v>-1.7725540000000262E-2</v>
          </cell>
          <cell r="Q127">
            <v>-9.6262499999997253E-3</v>
          </cell>
          <cell r="R127">
            <v>2.9875000000023633E-4</v>
          </cell>
          <cell r="S127">
            <v>2.6886999999995442E-3</v>
          </cell>
          <cell r="T127">
            <v>6.60559000000005E-2</v>
          </cell>
          <cell r="U127">
            <v>0.17290711999999986</v>
          </cell>
          <cell r="V127">
            <v>-0.21503019999999995</v>
          </cell>
          <cell r="W127">
            <v>4.8463099999997983E-3</v>
          </cell>
          <cell r="X127">
            <v>-5.7525069999999845E-2</v>
          </cell>
          <cell r="Y127">
            <v>-4.28201300000004E-2</v>
          </cell>
          <cell r="Z127">
            <v>-4.3251689999999732E-2</v>
          </cell>
          <cell r="AA127">
            <v>-3.1534199999998513E-3</v>
          </cell>
          <cell r="AB127">
            <v>-1.4406169999999996E-2</v>
          </cell>
          <cell r="AC127">
            <v>-3.6679270000000042E-2</v>
          </cell>
          <cell r="AD127">
            <v>-1.858860000000145E-3</v>
          </cell>
          <cell r="AE127">
            <v>-8.7299999999999045E-3</v>
          </cell>
          <cell r="AF127">
            <v>-4.7799400000000545E-3</v>
          </cell>
          <cell r="AG127">
            <v>-1.9584399999998002E-3</v>
          </cell>
          <cell r="AH127">
            <v>2.3899599999999133E-3</v>
          </cell>
          <cell r="AI127">
            <v>-1.0622060000000211E-2</v>
          </cell>
          <cell r="AJ127">
            <v>-9.2942799999997661E-3</v>
          </cell>
          <cell r="AK127">
            <v>5.9815439999999942E-2</v>
          </cell>
          <cell r="AL127">
            <v>-6.1873460000000158E-2</v>
          </cell>
          <cell r="AM127">
            <v>-2.1841609999999623E-2</v>
          </cell>
          <cell r="AN127">
            <v>-2.1675630000000279E-2</v>
          </cell>
          <cell r="AO127">
            <v>-6.7715600000000098E-3</v>
          </cell>
          <cell r="AP127">
            <v>-7.4686399999999153E-3</v>
          </cell>
          <cell r="AQ127">
            <v>-6.2338170000000082E-2</v>
          </cell>
          <cell r="AR127">
            <v>2.4596689999999866E-2</v>
          </cell>
          <cell r="AS127">
            <v>-2.4795849999999842E-2</v>
          </cell>
          <cell r="AT127">
            <v>-1.0721640000000088E-2</v>
          </cell>
          <cell r="AU127">
            <v>1.8373829900000005</v>
          </cell>
          <cell r="AV127">
            <v>-1.8241718100000004</v>
          </cell>
          <cell r="AW127">
            <v>-1.8024300000000215E-2</v>
          </cell>
          <cell r="AX127">
            <v>2.9875000000001428E-4</v>
          </cell>
          <cell r="AY127">
            <v>0</v>
          </cell>
        </row>
        <row r="128">
          <cell r="B128" t="str">
            <v xml:space="preserve">  Domácnosti a neziskové inštitúcie slúžiace domácnostiam</v>
          </cell>
          <cell r="D128">
            <v>78.040231020000974</v>
          </cell>
          <cell r="E128">
            <v>128.28254665999941</v>
          </cell>
          <cell r="F128">
            <v>141.84239525999936</v>
          </cell>
          <cell r="G128">
            <v>171.78799044000078</v>
          </cell>
          <cell r="H128">
            <v>191.18100644000054</v>
          </cell>
          <cell r="I128">
            <v>152.91396137999857</v>
          </cell>
          <cell r="J128">
            <v>177.52001591000106</v>
          </cell>
          <cell r="K128">
            <v>174.21944500999885</v>
          </cell>
          <cell r="L128">
            <v>167.52472946999933</v>
          </cell>
          <cell r="M128">
            <v>144.6032331000001</v>
          </cell>
          <cell r="N128">
            <v>204.62965545000026</v>
          </cell>
          <cell r="O128">
            <v>96.112295050000881</v>
          </cell>
          <cell r="P128">
            <v>85.176658039998813</v>
          </cell>
          <cell r="Q128">
            <v>181.60456081000103</v>
          </cell>
          <cell r="R128">
            <v>165.85617076000068</v>
          </cell>
          <cell r="S128">
            <v>207.531965729999</v>
          </cell>
          <cell r="T128">
            <v>213.27175863000079</v>
          </cell>
          <cell r="U128">
            <v>169.08500962999989</v>
          </cell>
          <cell r="V128">
            <v>170.17284073000056</v>
          </cell>
          <cell r="W128">
            <v>170.35809598999856</v>
          </cell>
          <cell r="X128">
            <v>175.0447454299991</v>
          </cell>
          <cell r="Y128">
            <v>159.28951734000222</v>
          </cell>
          <cell r="Z128">
            <v>158.45535418000006</v>
          </cell>
          <cell r="AA128">
            <v>100.4975436499998</v>
          </cell>
          <cell r="AB128">
            <v>107.31849564000096</v>
          </cell>
          <cell r="AC128">
            <v>180.45366130999909</v>
          </cell>
          <cell r="AD128">
            <v>126.77311955999937</v>
          </cell>
          <cell r="AE128">
            <v>239.68528844999864</v>
          </cell>
          <cell r="AF128">
            <v>232.80452102000336</v>
          </cell>
          <cell r="AG128">
            <v>196.058786409997</v>
          </cell>
          <cell r="AH128">
            <v>193.09818761999995</v>
          </cell>
          <cell r="AI128">
            <v>190.75151030999893</v>
          </cell>
          <cell r="AJ128">
            <v>243.45953662000093</v>
          </cell>
          <cell r="AK128">
            <v>234.6573059900015</v>
          </cell>
          <cell r="AL128">
            <v>203.91021041999659</v>
          </cell>
          <cell r="AM128">
            <v>139.5090287500046</v>
          </cell>
          <cell r="AN128">
            <v>159.1498705099979</v>
          </cell>
          <cell r="AO128">
            <v>200.26229836999988</v>
          </cell>
          <cell r="AP128">
            <v>256.62563899000196</v>
          </cell>
          <cell r="AQ128">
            <v>251.1268671699986</v>
          </cell>
          <cell r="AR128">
            <v>274.68011020000017</v>
          </cell>
          <cell r="AS128">
            <v>271.90967933999843</v>
          </cell>
          <cell r="AT128">
            <v>217.4997676400003</v>
          </cell>
          <cell r="AU128">
            <v>224.18070770000026</v>
          </cell>
          <cell r="AV128">
            <v>249.7011219600015</v>
          </cell>
          <cell r="AW128">
            <v>166.33598884999597</v>
          </cell>
          <cell r="AX128">
            <v>156.39128992000639</v>
          </cell>
          <cell r="AY128">
            <v>56</v>
          </cell>
        </row>
        <row r="129">
          <cell r="B129" t="str">
            <v xml:space="preserve">     spotrebiteľské úvery</v>
          </cell>
          <cell r="D129">
            <v>0.81378211999999994</v>
          </cell>
          <cell r="E129">
            <v>1.07707628</v>
          </cell>
          <cell r="F129">
            <v>1.25944367</v>
          </cell>
          <cell r="G129">
            <v>1.2042089900000001</v>
          </cell>
          <cell r="H129">
            <v>1.3176657999999999</v>
          </cell>
          <cell r="I129">
            <v>1.18535484</v>
          </cell>
          <cell r="J129">
            <v>1.6221204299999998</v>
          </cell>
          <cell r="K129">
            <v>2.11710815</v>
          </cell>
          <cell r="L129">
            <v>1.7964217</v>
          </cell>
          <cell r="M129">
            <v>2.09111731</v>
          </cell>
          <cell r="N129">
            <v>1.8739295</v>
          </cell>
          <cell r="O129">
            <v>984.28463784999985</v>
          </cell>
          <cell r="P129">
            <v>7.4300604200000535</v>
          </cell>
          <cell r="Q129">
            <v>41.085507529999973</v>
          </cell>
          <cell r="R129">
            <v>18.576511980000298</v>
          </cell>
          <cell r="S129">
            <v>21.112361420000042</v>
          </cell>
          <cell r="T129">
            <v>24.727909419999961</v>
          </cell>
          <cell r="U129">
            <v>16.331175750000067</v>
          </cell>
          <cell r="V129">
            <v>18.387937339999922</v>
          </cell>
          <cell r="W129">
            <v>29.437363070000007</v>
          </cell>
          <cell r="X129">
            <v>27.972548629999761</v>
          </cell>
          <cell r="Y129">
            <v>27.108245370000184</v>
          </cell>
          <cell r="Z129">
            <v>7.2335192199997849</v>
          </cell>
          <cell r="AA129">
            <v>16.395140380000107</v>
          </cell>
          <cell r="AB129">
            <v>14.081424690000118</v>
          </cell>
          <cell r="AC129">
            <v>29.483701799999501</v>
          </cell>
          <cell r="AD129">
            <v>-23.599681329999672</v>
          </cell>
          <cell r="AE129">
            <v>22.829947539999917</v>
          </cell>
          <cell r="AF129">
            <v>27.573192600000215</v>
          </cell>
          <cell r="AG129">
            <v>27.952399919999941</v>
          </cell>
          <cell r="AH129">
            <v>12.109672700000042</v>
          </cell>
          <cell r="AI129">
            <v>21.900219089999919</v>
          </cell>
          <cell r="AJ129">
            <v>22.544313880000011</v>
          </cell>
          <cell r="AK129">
            <v>22.460698400000187</v>
          </cell>
          <cell r="AL129">
            <v>16.860386369999958</v>
          </cell>
          <cell r="AM129">
            <v>7.9610303500002706</v>
          </cell>
          <cell r="AN129">
            <v>17.254431379999811</v>
          </cell>
          <cell r="AO129">
            <v>26.274148569999682</v>
          </cell>
          <cell r="AP129">
            <v>42.331607249999799</v>
          </cell>
          <cell r="AQ129">
            <v>36.011518290000232</v>
          </cell>
          <cell r="AR129">
            <v>32.832171540000111</v>
          </cell>
          <cell r="AS129">
            <v>50.903970000000264</v>
          </cell>
          <cell r="AT129">
            <v>31.888103289999918</v>
          </cell>
          <cell r="AU129">
            <v>32.493859119999669</v>
          </cell>
          <cell r="AV129">
            <v>35.226946840000231</v>
          </cell>
          <cell r="AW129">
            <v>20.651098719999954</v>
          </cell>
          <cell r="AX129">
            <v>22.23156076999997</v>
          </cell>
          <cell r="AY129">
            <v>-9</v>
          </cell>
        </row>
        <row r="130">
          <cell r="B130" t="str">
            <v xml:space="preserve">     úvery na bývanie</v>
          </cell>
          <cell r="D130">
            <v>8.9624000000000008E-4</v>
          </cell>
          <cell r="E130">
            <v>3.3525900000000003E-3</v>
          </cell>
          <cell r="F130">
            <v>7.6943499999999998E-2</v>
          </cell>
          <cell r="G130">
            <v>1.3830578199999999</v>
          </cell>
          <cell r="H130">
            <v>0.28609838999999998</v>
          </cell>
          <cell r="I130">
            <v>0.49140277999999998</v>
          </cell>
          <cell r="J130">
            <v>0.58344951</v>
          </cell>
          <cell r="K130">
            <v>0.68296488</v>
          </cell>
          <cell r="L130">
            <v>3.9202019999999997E-2</v>
          </cell>
          <cell r="M130">
            <v>0.32141671999999999</v>
          </cell>
          <cell r="N130">
            <v>1.8584279400000001</v>
          </cell>
          <cell r="O130">
            <v>3988.1964416199999</v>
          </cell>
          <cell r="P130">
            <v>75.242813510000047</v>
          </cell>
          <cell r="Q130">
            <v>107.01062204000085</v>
          </cell>
          <cell r="R130">
            <v>96.00079666000012</v>
          </cell>
          <cell r="S130">
            <v>119.30196506999835</v>
          </cell>
          <cell r="T130">
            <v>138.73733652000047</v>
          </cell>
          <cell r="U130">
            <v>108.39580429000189</v>
          </cell>
          <cell r="V130">
            <v>117.31125938999799</v>
          </cell>
          <cell r="W130">
            <v>102.1070503800005</v>
          </cell>
          <cell r="X130">
            <v>110.37230299000001</v>
          </cell>
          <cell r="Y130">
            <v>97.482805559998781</v>
          </cell>
          <cell r="Z130">
            <v>156.44844986000143</v>
          </cell>
          <cell r="AA130">
            <v>93.769103099999469</v>
          </cell>
          <cell r="AB130">
            <v>71.235776399999565</v>
          </cell>
          <cell r="AC130">
            <v>102.69478191000044</v>
          </cell>
          <cell r="AD130">
            <v>121.15806945000105</v>
          </cell>
          <cell r="AE130">
            <v>167.87552279999838</v>
          </cell>
          <cell r="AF130">
            <v>151.00826529000037</v>
          </cell>
          <cell r="AG130">
            <v>128.77136028999919</v>
          </cell>
          <cell r="AH130">
            <v>137.79369977000056</v>
          </cell>
          <cell r="AI130">
            <v>131.13616146000041</v>
          </cell>
          <cell r="AJ130">
            <v>163.45459074000044</v>
          </cell>
          <cell r="AK130">
            <v>155.41230165999875</v>
          </cell>
          <cell r="AL130">
            <v>151.3394410000011</v>
          </cell>
          <cell r="AM130">
            <v>110.84598021999949</v>
          </cell>
          <cell r="AN130">
            <v>114.08089359000016</v>
          </cell>
          <cell r="AO130">
            <v>126.14027748000015</v>
          </cell>
          <cell r="AP130">
            <v>173.03628094999985</v>
          </cell>
          <cell r="AQ130">
            <v>166.87628626000043</v>
          </cell>
          <cell r="AR130">
            <v>182.70228374999843</v>
          </cell>
          <cell r="AS130">
            <v>179.13383787000257</v>
          </cell>
          <cell r="AT130">
            <v>151.28477062999869</v>
          </cell>
          <cell r="AU130">
            <v>151.5141074299996</v>
          </cell>
          <cell r="AV130">
            <v>170.09340769000013</v>
          </cell>
          <cell r="AW130">
            <v>111.38315738999856</v>
          </cell>
          <cell r="AX130">
            <v>130.81398131000432</v>
          </cell>
          <cell r="AY130">
            <v>68</v>
          </cell>
        </row>
        <row r="131">
          <cell r="B131" t="str">
            <v xml:space="preserve">     ostatné úvery</v>
          </cell>
          <cell r="D131">
            <v>0.16643431</v>
          </cell>
          <cell r="E131">
            <v>0.21423354999999999</v>
          </cell>
          <cell r="F131">
            <v>0.20693089000000001</v>
          </cell>
          <cell r="G131">
            <v>0.19853282999999999</v>
          </cell>
          <cell r="H131">
            <v>0.30213105000000001</v>
          </cell>
          <cell r="I131">
            <v>3.05742548</v>
          </cell>
          <cell r="J131">
            <v>0.92846709999999999</v>
          </cell>
          <cell r="K131">
            <v>0.27660493000000003</v>
          </cell>
          <cell r="L131">
            <v>0.23185952000000001</v>
          </cell>
          <cell r="M131">
            <v>0.62547302000000005</v>
          </cell>
          <cell r="N131">
            <v>4.3169023500000003</v>
          </cell>
          <cell r="O131">
            <v>1131.5077341900003</v>
          </cell>
          <cell r="P131">
            <v>2.5037841099989393</v>
          </cell>
          <cell r="Q131">
            <v>33.508431239999759</v>
          </cell>
          <cell r="R131">
            <v>51.278862120000944</v>
          </cell>
          <cell r="S131">
            <v>67.117639240000386</v>
          </cell>
          <cell r="T131">
            <v>49.806512689999913</v>
          </cell>
          <cell r="U131">
            <v>44.358029589997692</v>
          </cell>
          <cell r="V131">
            <v>34.473644000003098</v>
          </cell>
          <cell r="W131">
            <v>38.813682539997593</v>
          </cell>
          <cell r="X131">
            <v>36.699893809999345</v>
          </cell>
          <cell r="Y131">
            <v>34.698466410003931</v>
          </cell>
          <cell r="Z131">
            <v>-5.2266149000016302</v>
          </cell>
          <cell r="AA131">
            <v>-9.6666998300000095</v>
          </cell>
          <cell r="AB131">
            <v>22.001294550001507</v>
          </cell>
          <cell r="AC131">
            <v>48.275177599999829</v>
          </cell>
          <cell r="AD131">
            <v>29.214731439997767</v>
          </cell>
          <cell r="AE131">
            <v>48.979818109999897</v>
          </cell>
          <cell r="AF131">
            <v>54.223063130003467</v>
          </cell>
          <cell r="AG131">
            <v>39.335026199996946</v>
          </cell>
          <cell r="AH131">
            <v>43.194815149999805</v>
          </cell>
          <cell r="AI131">
            <v>37.71512975999817</v>
          </cell>
          <cell r="AJ131">
            <v>57.460632000001844</v>
          </cell>
          <cell r="AK131">
            <v>56.784305930001665</v>
          </cell>
          <cell r="AL131">
            <v>35.71038304999577</v>
          </cell>
          <cell r="AM131">
            <v>20.702018180004846</v>
          </cell>
          <cell r="AN131">
            <v>27.814545539998154</v>
          </cell>
          <cell r="AO131">
            <v>47.847872320000043</v>
          </cell>
          <cell r="AP131">
            <v>41.257750790001865</v>
          </cell>
          <cell r="AQ131">
            <v>48.239062619997945</v>
          </cell>
          <cell r="AR131">
            <v>59.145654910001184</v>
          </cell>
          <cell r="AS131">
            <v>41.871871469995611</v>
          </cell>
          <cell r="AT131">
            <v>34.326893720001252</v>
          </cell>
          <cell r="AU131">
            <v>40.17274115000167</v>
          </cell>
          <cell r="AV131">
            <v>44.380767430002038</v>
          </cell>
          <cell r="AW131">
            <v>34.301732739996112</v>
          </cell>
          <cell r="AX131">
            <v>3.3457478400027836</v>
          </cell>
          <cell r="AY131">
            <v>-3</v>
          </cell>
        </row>
        <row r="132">
          <cell r="B132" t="str">
            <v>spotr.+ost.</v>
          </cell>
          <cell r="D132">
            <v>0.98021642999999992</v>
          </cell>
          <cell r="E132">
            <v>1.2913098299999999</v>
          </cell>
          <cell r="F132">
            <v>1.4663745600000002</v>
          </cell>
          <cell r="G132">
            <v>1.4027418200000001</v>
          </cell>
          <cell r="H132">
            <v>1.61979685</v>
          </cell>
          <cell r="I132">
            <v>4.2427803199999996</v>
          </cell>
          <cell r="J132">
            <v>2.5505875299999996</v>
          </cell>
          <cell r="K132">
            <v>2.3937130799999999</v>
          </cell>
          <cell r="L132">
            <v>2.0282812200000002</v>
          </cell>
          <cell r="M132">
            <v>2.7165903299999998</v>
          </cell>
          <cell r="N132">
            <v>6.1908318500000004</v>
          </cell>
          <cell r="O132">
            <v>2115.7923720399999</v>
          </cell>
          <cell r="P132">
            <v>9.9338445299992202</v>
          </cell>
          <cell r="Q132">
            <v>74.593938769999724</v>
          </cell>
          <cell r="R132">
            <v>69.855374100001015</v>
          </cell>
          <cell r="S132">
            <v>88.230000660000201</v>
          </cell>
          <cell r="T132">
            <v>74.534422110000321</v>
          </cell>
          <cell r="U132">
            <v>60.689205339997535</v>
          </cell>
          <cell r="V132">
            <v>52.861581340003021</v>
          </cell>
          <cell r="W132">
            <v>68.251045609997604</v>
          </cell>
          <cell r="X132">
            <v>64.672442439999102</v>
          </cell>
          <cell r="Y132">
            <v>61.806711780003887</v>
          </cell>
          <cell r="Z132">
            <v>2.0069043199986103</v>
          </cell>
          <cell r="AA132">
            <v>6.7284405499998723</v>
          </cell>
          <cell r="AB132">
            <v>36.08271924000185</v>
          </cell>
          <cell r="AC132">
            <v>77.758879399999103</v>
          </cell>
          <cell r="AD132">
            <v>5.615050109997866</v>
          </cell>
          <cell r="AE132">
            <v>71.809765650000273</v>
          </cell>
          <cell r="AF132">
            <v>81.796255730003452</v>
          </cell>
          <cell r="AG132">
            <v>67.287426119996894</v>
          </cell>
          <cell r="AH132">
            <v>55.304487849999845</v>
          </cell>
          <cell r="AI132">
            <v>59.615348849998085</v>
          </cell>
          <cell r="AJ132">
            <v>80.004945880001856</v>
          </cell>
          <cell r="AK132">
            <v>79.245004330001848</v>
          </cell>
          <cell r="AL132">
            <v>52.5707694199955</v>
          </cell>
          <cell r="AM132">
            <v>28.663048530005117</v>
          </cell>
          <cell r="AN132">
            <v>45.068976919998192</v>
          </cell>
          <cell r="AO132">
            <v>74.122020889999732</v>
          </cell>
          <cell r="AP132">
            <v>83.589358040001656</v>
          </cell>
          <cell r="AQ132">
            <v>84.250580909998178</v>
          </cell>
          <cell r="AR132">
            <v>91.977826450001302</v>
          </cell>
          <cell r="AS132">
            <v>92.775841469995882</v>
          </cell>
          <cell r="AT132">
            <v>66.21499701000117</v>
          </cell>
          <cell r="AU132">
            <v>72.666600270001567</v>
          </cell>
          <cell r="AV132">
            <v>79.607714270002276</v>
          </cell>
          <cell r="AW132">
            <v>54.952831459995608</v>
          </cell>
          <cell r="AX132">
            <v>25.57730861000298</v>
          </cell>
          <cell r="AY132">
            <v>-11.036053910000074</v>
          </cell>
        </row>
        <row r="133">
          <cell r="B133" t="str">
            <v>Pohľadávky PFI voči súkromnému sektoru</v>
          </cell>
          <cell r="D133">
            <v>1.2934342299988524</v>
          </cell>
          <cell r="E133">
            <v>426.42630950000432</v>
          </cell>
          <cell r="F133">
            <v>322.76103697999321</v>
          </cell>
          <cell r="G133">
            <v>282.79479522000395</v>
          </cell>
          <cell r="H133">
            <v>380.84607977000007</v>
          </cell>
          <cell r="I133">
            <v>384.51576715999585</v>
          </cell>
          <cell r="J133">
            <v>263.74596688999947</v>
          </cell>
          <cell r="K133">
            <v>369.86217888000203</v>
          </cell>
          <cell r="L133">
            <v>372.97825794999903</v>
          </cell>
          <cell r="M133">
            <v>285.34478526000152</v>
          </cell>
          <cell r="N133">
            <v>639.27199095000276</v>
          </cell>
          <cell r="O133">
            <v>219.96179382999819</v>
          </cell>
          <cell r="P133">
            <v>204.54447987999555</v>
          </cell>
          <cell r="Q133">
            <v>385.81454552000594</v>
          </cell>
          <cell r="R133">
            <v>266.73209190999472</v>
          </cell>
          <cell r="S133">
            <v>567.69730465000737</v>
          </cell>
          <cell r="T133">
            <v>500.11903339998781</v>
          </cell>
          <cell r="U133">
            <v>-100.52784969999399</v>
          </cell>
          <cell r="V133">
            <v>308.49452299999876</v>
          </cell>
          <cell r="W133">
            <v>338.39042684000356</v>
          </cell>
          <cell r="X133">
            <v>980.32586474000118</v>
          </cell>
          <cell r="Y133">
            <v>210.61803758999545</v>
          </cell>
          <cell r="Z133">
            <v>309.65906523000098</v>
          </cell>
          <cell r="AA133">
            <v>264.89553875000502</v>
          </cell>
          <cell r="AB133">
            <v>88.312288369993126</v>
          </cell>
          <cell r="AC133">
            <v>254.99166835000727</v>
          </cell>
          <cell r="AD133">
            <v>228.51699526999218</v>
          </cell>
          <cell r="AE133">
            <v>585.08623781000244</v>
          </cell>
          <cell r="AF133">
            <v>629.97789285000079</v>
          </cell>
          <cell r="AG133">
            <v>642.81271988999993</v>
          </cell>
          <cell r="AH133">
            <v>202.74042357000263</v>
          </cell>
          <cell r="AI133">
            <v>561.85032860000263</v>
          </cell>
          <cell r="AJ133">
            <v>679.90158005999967</v>
          </cell>
          <cell r="AK133">
            <v>434.56174070999685</v>
          </cell>
          <cell r="AL133">
            <v>511.08265282999668</v>
          </cell>
          <cell r="AM133">
            <v>704.51911969000696</v>
          </cell>
          <cell r="AN133">
            <v>297.89314873000529</v>
          </cell>
          <cell r="AO133">
            <v>412.90639316999705</v>
          </cell>
          <cell r="AP133">
            <v>409.39026090999414</v>
          </cell>
          <cell r="AQ133">
            <v>74.091382899993818</v>
          </cell>
          <cell r="AR133">
            <v>608.94559514000628</v>
          </cell>
          <cell r="AS133">
            <v>630.48572660999719</v>
          </cell>
          <cell r="AT133">
            <v>395.64598685000414</v>
          </cell>
          <cell r="AU133">
            <v>228.03455486999107</v>
          </cell>
          <cell r="AV133">
            <v>385.90562970000695</v>
          </cell>
          <cell r="AW133">
            <v>312.47855676000154</v>
          </cell>
          <cell r="AX133">
            <v>-182.25785037000696</v>
          </cell>
          <cell r="AY133">
            <v>-29966.618692179996</v>
          </cell>
        </row>
        <row r="134">
          <cell r="B134" t="str">
            <v xml:space="preserve">     v EUR</v>
          </cell>
          <cell r="D134">
            <v>9.3260970499988929</v>
          </cell>
          <cell r="E134">
            <v>440.16344685000405</v>
          </cell>
          <cell r="F134">
            <v>335.58341632999804</v>
          </cell>
          <cell r="G134">
            <v>273.22000928999938</v>
          </cell>
          <cell r="H134">
            <v>371.71529574000408</v>
          </cell>
          <cell r="I134">
            <v>369.44028417999328</v>
          </cell>
          <cell r="J134">
            <v>307.12354775000341</v>
          </cell>
          <cell r="K134">
            <v>354.49216625000037</v>
          </cell>
          <cell r="L134">
            <v>374.79512710999938</v>
          </cell>
          <cell r="M134">
            <v>295.14602006999979</v>
          </cell>
          <cell r="N134">
            <v>612.05354176999469</v>
          </cell>
          <cell r="O134">
            <v>265.03160063000377</v>
          </cell>
          <cell r="P134">
            <v>197.46766915000734</v>
          </cell>
          <cell r="Q134">
            <v>372.17360413999103</v>
          </cell>
          <cell r="R134">
            <v>269.75658901000571</v>
          </cell>
          <cell r="S134">
            <v>567.5983203999989</v>
          </cell>
          <cell r="T134">
            <v>485.82901810999863</v>
          </cell>
          <cell r="U134">
            <v>-84.097855660009643</v>
          </cell>
          <cell r="V134">
            <v>309.68452500000541</v>
          </cell>
          <cell r="W134">
            <v>327.50594167000486</v>
          </cell>
          <cell r="X134">
            <v>967.05145060000132</v>
          </cell>
          <cell r="Y134">
            <v>204.58175663999603</v>
          </cell>
          <cell r="Z134">
            <v>310.48459801000439</v>
          </cell>
          <cell r="AA134">
            <v>271.79346743000201</v>
          </cell>
          <cell r="AB134">
            <v>43.160293419989699</v>
          </cell>
          <cell r="AC134">
            <v>220.93274915000345</v>
          </cell>
          <cell r="AD134">
            <v>202.41117304000144</v>
          </cell>
          <cell r="AE134">
            <v>573.44048332999921</v>
          </cell>
          <cell r="AF134">
            <v>612.23637388999748</v>
          </cell>
          <cell r="AG134">
            <v>698.24497111000687</v>
          </cell>
          <cell r="AH134">
            <v>208.15863373999971</v>
          </cell>
          <cell r="AI134">
            <v>570.21775208999804</v>
          </cell>
          <cell r="AJ134">
            <v>677.10429532000683</v>
          </cell>
          <cell r="AK134">
            <v>420.3250016699937</v>
          </cell>
          <cell r="AL134">
            <v>474.88007034999453</v>
          </cell>
          <cell r="AM134">
            <v>664.44045011000094</v>
          </cell>
          <cell r="AN134">
            <v>305.09480179001019</v>
          </cell>
          <cell r="AO134">
            <v>416.26375889999753</v>
          </cell>
          <cell r="AP134">
            <v>342.46109672999165</v>
          </cell>
          <cell r="AQ134">
            <v>105.5957312899979</v>
          </cell>
          <cell r="AR134">
            <v>592.89899089000812</v>
          </cell>
          <cell r="AS134">
            <v>639.67868286999521</v>
          </cell>
          <cell r="AT134">
            <v>399.23156077000198</v>
          </cell>
          <cell r="AU134">
            <v>230.16839276000394</v>
          </cell>
          <cell r="AV134">
            <v>360.60087632999546</v>
          </cell>
          <cell r="AW134">
            <v>337.97314611999695</v>
          </cell>
          <cell r="AX134">
            <v>-169.98144460000043</v>
          </cell>
          <cell r="AY134">
            <v>-29533.950063689994</v>
          </cell>
        </row>
        <row r="135">
          <cell r="B135" t="str">
            <v xml:space="preserve">     v ostatných cudzích menách</v>
          </cell>
          <cell r="D135">
            <v>-8.0326628199999277</v>
          </cell>
          <cell r="E135">
            <v>-13.737137350000101</v>
          </cell>
          <cell r="F135">
            <v>-12.82237934999999</v>
          </cell>
          <cell r="G135">
            <v>9.5747859199999947</v>
          </cell>
          <cell r="H135">
            <v>9.1307840300000294</v>
          </cell>
          <cell r="I135">
            <v>15.075482979999947</v>
          </cell>
          <cell r="J135">
            <v>-43.377580859999938</v>
          </cell>
          <cell r="K135">
            <v>15.370012639999969</v>
          </cell>
          <cell r="L135">
            <v>-1.8168691600000102</v>
          </cell>
          <cell r="M135">
            <v>-9.8012348100000395</v>
          </cell>
          <cell r="N135">
            <v>27.218449180000079</v>
          </cell>
          <cell r="O135">
            <v>-45.069806799999981</v>
          </cell>
          <cell r="P135">
            <v>7.076810729999977</v>
          </cell>
          <cell r="Q135">
            <v>13.640941369999986</v>
          </cell>
          <cell r="R135">
            <v>-3.0244971099999702</v>
          </cell>
          <cell r="S135">
            <v>9.8984249999990323E-2</v>
          </cell>
          <cell r="T135">
            <v>14.290015290000003</v>
          </cell>
          <cell r="U135">
            <v>-16.429994030000017</v>
          </cell>
          <cell r="V135">
            <v>-1.1900019999999927</v>
          </cell>
          <cell r="W135">
            <v>10.884485169999977</v>
          </cell>
          <cell r="X135">
            <v>13.274414139999976</v>
          </cell>
          <cell r="Y135">
            <v>6.036280940000097</v>
          </cell>
          <cell r="Z135">
            <v>-0.82553278000006003</v>
          </cell>
          <cell r="AA135">
            <v>-6.8979286799999739</v>
          </cell>
          <cell r="AB135">
            <v>45.151994950000017</v>
          </cell>
          <cell r="AC135">
            <v>34.058919209999964</v>
          </cell>
          <cell r="AD135">
            <v>26.105822229999944</v>
          </cell>
          <cell r="AE135">
            <v>11.645754480000051</v>
          </cell>
          <cell r="AF135">
            <v>17.741518959999951</v>
          </cell>
          <cell r="AG135">
            <v>-55.43225122999997</v>
          </cell>
          <cell r="AH135">
            <v>-5.4182101799999138</v>
          </cell>
          <cell r="AI135">
            <v>-8.3674234900001352</v>
          </cell>
          <cell r="AJ135">
            <v>2.7972847300000847</v>
          </cell>
          <cell r="AK135">
            <v>14.236739040000032</v>
          </cell>
          <cell r="AL135">
            <v>36.202582489999912</v>
          </cell>
          <cell r="AM135">
            <v>40.078669580000096</v>
          </cell>
          <cell r="AN135">
            <v>-7.2016530600001261</v>
          </cell>
          <cell r="AO135">
            <v>-3.357365729999878</v>
          </cell>
          <cell r="AP135">
            <v>66.929164179999901</v>
          </cell>
          <cell r="AQ135">
            <v>-31.504348390000096</v>
          </cell>
          <cell r="AR135">
            <v>16.046604250000151</v>
          </cell>
          <cell r="AS135">
            <v>-9.1929562600001304</v>
          </cell>
          <cell r="AT135">
            <v>-3.5855739199998311</v>
          </cell>
          <cell r="AU135">
            <v>-2.1338378800000162</v>
          </cell>
          <cell r="AV135">
            <v>25.304753379999912</v>
          </cell>
          <cell r="AW135">
            <v>-25.494589370000011</v>
          </cell>
          <cell r="AX135">
            <v>-12.276405789999977</v>
          </cell>
          <cell r="AY135">
            <v>-432.66862848999995</v>
          </cell>
        </row>
        <row r="137">
          <cell r="B137" t="str">
            <v>Pohľadávky PFI voči súkromnému sektoru</v>
          </cell>
          <cell r="D137">
            <v>1.2934342299988524</v>
          </cell>
          <cell r="E137">
            <v>426.42630950000432</v>
          </cell>
          <cell r="F137">
            <v>322.76103697999321</v>
          </cell>
          <cell r="G137">
            <v>282.79479522000395</v>
          </cell>
          <cell r="H137">
            <v>380.84607977000007</v>
          </cell>
          <cell r="I137">
            <v>384.51576715999585</v>
          </cell>
          <cell r="J137">
            <v>263.74596688999947</v>
          </cell>
          <cell r="K137">
            <v>369.86217888000203</v>
          </cell>
          <cell r="L137">
            <v>372.97825794999903</v>
          </cell>
          <cell r="M137">
            <v>285.34478526000152</v>
          </cell>
          <cell r="N137">
            <v>639.27199095000276</v>
          </cell>
          <cell r="O137">
            <v>219.96179382999819</v>
          </cell>
          <cell r="P137">
            <v>204.54447987999555</v>
          </cell>
          <cell r="Q137">
            <v>385.81454552000594</v>
          </cell>
          <cell r="R137">
            <v>266.73209190999472</v>
          </cell>
          <cell r="S137">
            <v>567.69730465000737</v>
          </cell>
          <cell r="T137">
            <v>500.11903339998781</v>
          </cell>
          <cell r="U137">
            <v>-100.52784969999399</v>
          </cell>
          <cell r="V137">
            <v>308.49452299999876</v>
          </cell>
          <cell r="W137">
            <v>338.39042684000356</v>
          </cell>
          <cell r="X137">
            <v>980.32586474000118</v>
          </cell>
          <cell r="Y137">
            <v>210.61803758999545</v>
          </cell>
          <cell r="Z137">
            <v>309.65906523000098</v>
          </cell>
          <cell r="AA137">
            <v>264.89553875000502</v>
          </cell>
          <cell r="AB137">
            <v>88.312288369993126</v>
          </cell>
          <cell r="AC137">
            <v>254.99166835000727</v>
          </cell>
          <cell r="AD137">
            <v>228.51699526999218</v>
          </cell>
          <cell r="AE137">
            <v>585.08623781000244</v>
          </cell>
          <cell r="AF137">
            <v>629.97789285000079</v>
          </cell>
          <cell r="AG137">
            <v>642.81271988999993</v>
          </cell>
          <cell r="AH137">
            <v>202.74042357000263</v>
          </cell>
          <cell r="AI137">
            <v>561.85032860000263</v>
          </cell>
          <cell r="AJ137">
            <v>679.90158005999967</v>
          </cell>
          <cell r="AK137">
            <v>434.56174070999685</v>
          </cell>
          <cell r="AL137">
            <v>511.08265282999668</v>
          </cell>
          <cell r="AM137">
            <v>704.51911969000696</v>
          </cell>
          <cell r="AN137">
            <v>297.89314873000529</v>
          </cell>
          <cell r="AO137">
            <v>412.90639316999705</v>
          </cell>
          <cell r="AP137">
            <v>409.39026090999414</v>
          </cell>
          <cell r="AQ137">
            <v>74.091382899993818</v>
          </cell>
          <cell r="AR137">
            <v>608.94559514000628</v>
          </cell>
          <cell r="AS137">
            <v>630.48572660999719</v>
          </cell>
          <cell r="AT137">
            <v>395.64598685000414</v>
          </cell>
          <cell r="AU137">
            <v>228.03455486999107</v>
          </cell>
          <cell r="AV137">
            <v>385.90562970000695</v>
          </cell>
          <cell r="AW137">
            <v>312.47855676000154</v>
          </cell>
          <cell r="AX137">
            <v>-182.25785037000696</v>
          </cell>
          <cell r="AY137">
            <v>-29966.618692179996</v>
          </cell>
        </row>
        <row r="138">
          <cell r="B138" t="str">
            <v xml:space="preserve">     do 1 roka</v>
          </cell>
          <cell r="D138">
            <v>-161.61860186999979</v>
          </cell>
          <cell r="E138">
            <v>222.10319992999993</v>
          </cell>
          <cell r="F138">
            <v>195.49624907000046</v>
          </cell>
          <cell r="G138">
            <v>104.42056692999914</v>
          </cell>
          <cell r="H138">
            <v>96.800272180003617</v>
          </cell>
          <cell r="I138">
            <v>93.033127579995835</v>
          </cell>
          <cell r="J138">
            <v>50.949445640003177</v>
          </cell>
          <cell r="K138">
            <v>74.793799379996997</v>
          </cell>
          <cell r="L138">
            <v>11.316504040002384</v>
          </cell>
          <cell r="M138">
            <v>160.55652923999884</v>
          </cell>
          <cell r="N138">
            <v>177.23551087000041</v>
          </cell>
          <cell r="O138">
            <v>52.403638030001076</v>
          </cell>
          <cell r="P138">
            <v>45.167164589998457</v>
          </cell>
          <cell r="Q138">
            <v>31.808902599996866</v>
          </cell>
          <cell r="R138">
            <v>49.721768560002033</v>
          </cell>
          <cell r="S138">
            <v>346.17705635000277</v>
          </cell>
          <cell r="T138">
            <v>226.81720111999766</v>
          </cell>
          <cell r="U138">
            <v>-230.38969661999877</v>
          </cell>
          <cell r="V138">
            <v>2.2328221499989316</v>
          </cell>
          <cell r="W138">
            <v>261.40692423000093</v>
          </cell>
          <cell r="X138">
            <v>291.67708958000117</v>
          </cell>
          <cell r="Y138">
            <v>-2.2654185800005919</v>
          </cell>
          <cell r="Z138">
            <v>23.682566570000468</v>
          </cell>
          <cell r="AA138">
            <v>41.331574039998422</v>
          </cell>
          <cell r="AB138">
            <v>115.07508461999963</v>
          </cell>
          <cell r="AC138">
            <v>195.11435308000085</v>
          </cell>
          <cell r="AD138">
            <v>-120.6191993900011</v>
          </cell>
          <cell r="AE138">
            <v>177.1553143400009</v>
          </cell>
          <cell r="AF138">
            <v>445.44357034999945</v>
          </cell>
          <cell r="AG138">
            <v>136.07090221999849</v>
          </cell>
          <cell r="AH138">
            <v>-96.820288150000124</v>
          </cell>
          <cell r="AI138">
            <v>260.65096596000024</v>
          </cell>
          <cell r="AJ138">
            <v>239.4958839700023</v>
          </cell>
          <cell r="AK138">
            <v>237.71038303000023</v>
          </cell>
          <cell r="AL138">
            <v>86.206665350001373</v>
          </cell>
          <cell r="AM138">
            <v>290.64160524999897</v>
          </cell>
          <cell r="AN138">
            <v>106.68323040999994</v>
          </cell>
          <cell r="AO138">
            <v>178.61634468999759</v>
          </cell>
          <cell r="AP138">
            <v>14.574254779999922</v>
          </cell>
          <cell r="AQ138">
            <v>-135.15392015000006</v>
          </cell>
          <cell r="AR138">
            <v>197.02313615000054</v>
          </cell>
          <cell r="AS138">
            <v>112.79190734000213</v>
          </cell>
          <cell r="AT138">
            <v>71.031102679999591</v>
          </cell>
          <cell r="AU138">
            <v>-79.359822099998752</v>
          </cell>
          <cell r="AV138">
            <v>-68.732423799999808</v>
          </cell>
          <cell r="AW138">
            <v>121.9722830899982</v>
          </cell>
          <cell r="AX138">
            <v>-355.914060940002</v>
          </cell>
          <cell r="AY138">
            <v>-8309.400531119998</v>
          </cell>
        </row>
        <row r="139">
          <cell r="B139" t="str">
            <v xml:space="preserve">     od 1 do 5 rokov vrátane</v>
          </cell>
          <cell r="D139">
            <v>64.145455739999619</v>
          </cell>
          <cell r="E139">
            <v>-15.192889839999495</v>
          </cell>
          <cell r="F139">
            <v>-97.493029270000093</v>
          </cell>
          <cell r="G139">
            <v>56.602004900000097</v>
          </cell>
          <cell r="H139">
            <v>48.945429210000242</v>
          </cell>
          <cell r="I139">
            <v>66.969760320000745</v>
          </cell>
          <cell r="J139">
            <v>30.920832500000653</v>
          </cell>
          <cell r="K139">
            <v>35.324503789997877</v>
          </cell>
          <cell r="L139">
            <v>106.08978954000082</v>
          </cell>
          <cell r="M139">
            <v>-30.170849100001039</v>
          </cell>
          <cell r="N139">
            <v>74.020945370000106</v>
          </cell>
          <cell r="O139">
            <v>39.880667850000606</v>
          </cell>
          <cell r="P139">
            <v>1.1143198499997133</v>
          </cell>
          <cell r="Q139">
            <v>132.61435306000109</v>
          </cell>
          <cell r="R139">
            <v>30.300305369999649</v>
          </cell>
          <cell r="S139">
            <v>195.89909047999922</v>
          </cell>
          <cell r="T139">
            <v>-1.0543052499995103</v>
          </cell>
          <cell r="U139">
            <v>-53.351125270000992</v>
          </cell>
          <cell r="V139">
            <v>77.204806460000697</v>
          </cell>
          <cell r="W139">
            <v>-161.16168755000004</v>
          </cell>
          <cell r="X139">
            <v>286.41910642000005</v>
          </cell>
          <cell r="Y139">
            <v>57.900351889999214</v>
          </cell>
          <cell r="Z139">
            <v>-13.599117069999519</v>
          </cell>
          <cell r="AA139">
            <v>41.76744342000034</v>
          </cell>
          <cell r="AB139">
            <v>40.690798640001745</v>
          </cell>
          <cell r="AC139">
            <v>-60.577541000000863</v>
          </cell>
          <cell r="AD139">
            <v>-80.879871219999472</v>
          </cell>
          <cell r="AE139">
            <v>50.64213639999889</v>
          </cell>
          <cell r="AF139">
            <v>-49.090553039998838</v>
          </cell>
          <cell r="AG139">
            <v>169.68382791999844</v>
          </cell>
          <cell r="AH139">
            <v>22.63692489999945</v>
          </cell>
          <cell r="AI139">
            <v>28.929496120000785</v>
          </cell>
          <cell r="AJ139">
            <v>101.02864635999966</v>
          </cell>
          <cell r="AK139">
            <v>68.234747390000464</v>
          </cell>
          <cell r="AL139">
            <v>166.55978224000137</v>
          </cell>
          <cell r="AM139">
            <v>171.01390826999781</v>
          </cell>
          <cell r="AN139">
            <v>-7.5578570299993091</v>
          </cell>
          <cell r="AO139">
            <v>14.151264720000929</v>
          </cell>
          <cell r="AP139">
            <v>27.67390292999951</v>
          </cell>
          <cell r="AQ139">
            <v>-32.983900930001376</v>
          </cell>
          <cell r="AR139">
            <v>33.008597209999785</v>
          </cell>
          <cell r="AS139">
            <v>179.63576313000002</v>
          </cell>
          <cell r="AT139">
            <v>65.047102160000037</v>
          </cell>
          <cell r="AU139">
            <v>28.43835892000136</v>
          </cell>
          <cell r="AV139">
            <v>31.822246549999182</v>
          </cell>
          <cell r="AW139">
            <v>27.90267544000076</v>
          </cell>
          <cell r="AX139">
            <v>15.730963319999152</v>
          </cell>
          <cell r="AY139">
            <v>-5467.1799904699992</v>
          </cell>
        </row>
        <row r="140">
          <cell r="B140" t="str">
            <v xml:space="preserve">     nad 5 rokov</v>
          </cell>
          <cell r="D140">
            <v>98.766580369999829</v>
          </cell>
          <cell r="E140">
            <v>219.51599946999912</v>
          </cell>
          <cell r="F140">
            <v>224.75781718000118</v>
          </cell>
          <cell r="G140">
            <v>121.77222332000034</v>
          </cell>
          <cell r="H140">
            <v>235.10037838999975</v>
          </cell>
          <cell r="I140">
            <v>224.51287924999937</v>
          </cell>
          <cell r="J140">
            <v>181.87568877000041</v>
          </cell>
          <cell r="K140">
            <v>259.74387572000069</v>
          </cell>
          <cell r="L140">
            <v>255.57196441999858</v>
          </cell>
          <cell r="M140">
            <v>154.95910511000156</v>
          </cell>
          <cell r="N140">
            <v>388.01553476000078</v>
          </cell>
          <cell r="O140">
            <v>127.67748787999815</v>
          </cell>
          <cell r="P140">
            <v>158.26299538999655</v>
          </cell>
          <cell r="Q140">
            <v>221.39128994000302</v>
          </cell>
          <cell r="R140">
            <v>186.71001793000039</v>
          </cell>
          <cell r="S140">
            <v>25.621157769999492</v>
          </cell>
          <cell r="T140">
            <v>274.35613758999904</v>
          </cell>
          <cell r="U140">
            <v>183.21297217000051</v>
          </cell>
          <cell r="V140">
            <v>229.05689438000289</v>
          </cell>
          <cell r="W140">
            <v>238.14519018999678</v>
          </cell>
          <cell r="X140">
            <v>402.2296687500006</v>
          </cell>
          <cell r="Y140">
            <v>154.98310425999978</v>
          </cell>
          <cell r="Z140">
            <v>299.57561576999882</v>
          </cell>
          <cell r="AA140">
            <v>181.79652129000181</v>
          </cell>
          <cell r="AB140">
            <v>-67.453594890000062</v>
          </cell>
          <cell r="AC140">
            <v>120.45485625999919</v>
          </cell>
          <cell r="AD140">
            <v>430.01606586000014</v>
          </cell>
          <cell r="AE140">
            <v>357.28878705000284</v>
          </cell>
          <cell r="AF140">
            <v>233.6248755299994</v>
          </cell>
          <cell r="AG140">
            <v>337.05798975999835</v>
          </cell>
          <cell r="AH140">
            <v>276.92378680000172</v>
          </cell>
          <cell r="AI140">
            <v>272.26986654999934</v>
          </cell>
          <cell r="AJ140">
            <v>339.37704972999944</v>
          </cell>
          <cell r="AK140">
            <v>128.61661022999942</v>
          </cell>
          <cell r="AL140">
            <v>258.31620527999905</v>
          </cell>
          <cell r="AM140">
            <v>242.86360617000202</v>
          </cell>
          <cell r="AN140">
            <v>198.76777533999933</v>
          </cell>
          <cell r="AO140">
            <v>220.13878378000194</v>
          </cell>
          <cell r="AP140">
            <v>367.14210315999514</v>
          </cell>
          <cell r="AQ140">
            <v>242.22920402000312</v>
          </cell>
          <cell r="AR140">
            <v>378.91386179000318</v>
          </cell>
          <cell r="AS140">
            <v>338.05805616999663</v>
          </cell>
          <cell r="AT140">
            <v>259.56778199000013</v>
          </cell>
          <cell r="AU140">
            <v>278.95601804000222</v>
          </cell>
          <cell r="AV140">
            <v>422.81580694999576</v>
          </cell>
          <cell r="AW140">
            <v>162.6035982100037</v>
          </cell>
          <cell r="AX140">
            <v>157.92524728999808</v>
          </cell>
          <cell r="AY140">
            <v>-16190.03817061</v>
          </cell>
        </row>
        <row r="142">
          <cell r="B142" t="str">
            <v>Index (jan.2005=100)</v>
          </cell>
        </row>
        <row r="143">
          <cell r="B143" t="str">
            <v>Pohľadávky PFI voči súkromnému sektoru</v>
          </cell>
          <cell r="O143">
            <v>100</v>
          </cell>
          <cell r="P143">
            <v>101.19740055205577</v>
          </cell>
          <cell r="Q143">
            <v>103.45643735078671</v>
          </cell>
          <cell r="R143">
            <v>105.01939166647367</v>
          </cell>
          <cell r="S143">
            <v>108.34717722305366</v>
          </cell>
          <cell r="T143">
            <v>111.28138935634051</v>
          </cell>
          <cell r="U143">
            <v>110.69134419996131</v>
          </cell>
          <cell r="V143">
            <v>112.50264464483701</v>
          </cell>
          <cell r="W143">
            <v>114.489833848987</v>
          </cell>
          <cell r="X143">
            <v>120.24962265001436</v>
          </cell>
          <cell r="Y143">
            <v>121.49038673234058</v>
          </cell>
          <cell r="Z143">
            <v>123.31607773644959</v>
          </cell>
          <cell r="AA143">
            <v>124.87953353650022</v>
          </cell>
          <cell r="AB143">
            <v>125.40085611981358</v>
          </cell>
          <cell r="AC143">
            <v>126.9070755436601</v>
          </cell>
          <cell r="AD143">
            <v>128.25750875108039</v>
          </cell>
          <cell r="AE143">
            <v>131.71646438294923</v>
          </cell>
          <cell r="AF143">
            <v>135.44120459096084</v>
          </cell>
          <cell r="AG143">
            <v>139.24251042200854</v>
          </cell>
          <cell r="AH143">
            <v>140.44852244774944</v>
          </cell>
          <cell r="AI143">
            <v>143.79112741925826</v>
          </cell>
          <cell r="AJ143">
            <v>147.83656824607178</v>
          </cell>
          <cell r="AK143">
            <v>150.42291915495508</v>
          </cell>
          <cell r="AL143">
            <v>153.46527125724964</v>
          </cell>
          <cell r="AM143">
            <v>157.66225423956303</v>
          </cell>
          <cell r="AN143">
            <v>159.43726528158035</v>
          </cell>
          <cell r="AO143">
            <v>161.897638862355</v>
          </cell>
          <cell r="AP143">
            <v>164.33715644226376</v>
          </cell>
          <cell r="AQ143">
            <v>164.77869313083795</v>
          </cell>
          <cell r="AR143">
            <v>168.40780306899032</v>
          </cell>
          <cell r="AS143">
            <v>172.16572880381796</v>
          </cell>
          <cell r="AT143">
            <v>174.52395200261211</v>
          </cell>
          <cell r="AU143">
            <v>175.8833581525584</v>
          </cell>
          <cell r="AV143">
            <v>178.18392211050809</v>
          </cell>
          <cell r="AW143">
            <v>180.04758121407585</v>
          </cell>
          <cell r="AX143">
            <v>178.96034388648056</v>
          </cell>
          <cell r="AY143">
            <v>176.92391436161904</v>
          </cell>
        </row>
        <row r="144">
          <cell r="B144" t="str">
            <v xml:space="preserve">  Nefinančné spoločnosti</v>
          </cell>
          <cell r="O144">
            <v>100</v>
          </cell>
          <cell r="P144">
            <v>100.85129656308098</v>
          </cell>
          <cell r="Q144">
            <v>102.3239596687152</v>
          </cell>
          <cell r="R144">
            <v>103.08576251507158</v>
          </cell>
          <cell r="S144">
            <v>106.10478366429437</v>
          </cell>
          <cell r="T144">
            <v>108.65961561666289</v>
          </cell>
          <cell r="U144">
            <v>105.77804871630332</v>
          </cell>
          <cell r="V144">
            <v>107.42359481151949</v>
          </cell>
          <cell r="W144">
            <v>109.31641985198158</v>
          </cell>
          <cell r="X144">
            <v>118.06210818680535</v>
          </cell>
          <cell r="Y144">
            <v>118.372027677882</v>
          </cell>
          <cell r="Z144">
            <v>119.46006429761918</v>
          </cell>
          <cell r="AA144">
            <v>121.26780048976981</v>
          </cell>
          <cell r="AB144">
            <v>121.82488037232395</v>
          </cell>
          <cell r="AC144">
            <v>122.35609730633225</v>
          </cell>
          <cell r="AD144">
            <v>124.20851499563972</v>
          </cell>
          <cell r="AE144">
            <v>127.73455513381576</v>
          </cell>
          <cell r="AF144">
            <v>131.78451992039763</v>
          </cell>
          <cell r="AG144">
            <v>136.19022744876256</v>
          </cell>
          <cell r="AH144">
            <v>136.63263120929113</v>
          </cell>
          <cell r="AI144">
            <v>140.40803090260806</v>
          </cell>
          <cell r="AJ144">
            <v>144.51153699053583</v>
          </cell>
          <cell r="AK144">
            <v>146.16071438151425</v>
          </cell>
          <cell r="AL144">
            <v>149.3623107420766</v>
          </cell>
          <cell r="AM144">
            <v>155.7640626192769</v>
          </cell>
          <cell r="AN144">
            <v>157.39816941406536</v>
          </cell>
          <cell r="AO144">
            <v>158.80520131432249</v>
          </cell>
          <cell r="AP144">
            <v>161.19893110805126</v>
          </cell>
          <cell r="AQ144">
            <v>161.09410191158409</v>
          </cell>
          <cell r="AR144">
            <v>165.09076554865936</v>
          </cell>
          <cell r="AS144">
            <v>169.27946320970935</v>
          </cell>
          <cell r="AT144">
            <v>171.33058118845511</v>
          </cell>
          <cell r="AU144">
            <v>171.6046174363768</v>
          </cell>
          <cell r="AV144">
            <v>173.72735872515878</v>
          </cell>
          <cell r="AW144">
            <v>175.15278093515195</v>
          </cell>
          <cell r="AX144">
            <v>172.03350946847155</v>
          </cell>
          <cell r="AY144">
            <v>169.10604677062685</v>
          </cell>
        </row>
        <row r="145">
          <cell r="B145" t="str">
            <v xml:space="preserve">     do 1 roka</v>
          </cell>
          <cell r="O145">
            <v>100</v>
          </cell>
          <cell r="P145">
            <v>100.09054949337559</v>
          </cell>
          <cell r="Q145">
            <v>99.131797254826694</v>
          </cell>
          <cell r="R145">
            <v>99.11667194771367</v>
          </cell>
          <cell r="S145">
            <v>106.49321541487109</v>
          </cell>
          <cell r="T145">
            <v>111.57667129327626</v>
          </cell>
          <cell r="U145">
            <v>105.61921894452605</v>
          </cell>
          <cell r="V145">
            <v>105.98787296449574</v>
          </cell>
          <cell r="W145">
            <v>108.37897605640606</v>
          </cell>
          <cell r="X145">
            <v>115.31110732413444</v>
          </cell>
          <cell r="Y145">
            <v>114.72689154318371</v>
          </cell>
          <cell r="Z145">
            <v>114.01420053091702</v>
          </cell>
          <cell r="AA145">
            <v>115.24109640684796</v>
          </cell>
          <cell r="AB145">
            <v>119.2274730565637</v>
          </cell>
          <cell r="AC145">
            <v>122.27912830517695</v>
          </cell>
          <cell r="AD145">
            <v>121.11391478966989</v>
          </cell>
          <cell r="AE145">
            <v>124.83215459695171</v>
          </cell>
          <cell r="AF145">
            <v>135.2956710839525</v>
          </cell>
          <cell r="AG145">
            <v>136.56254539359972</v>
          </cell>
          <cell r="AH145">
            <v>134.55031353168926</v>
          </cell>
          <cell r="AI145">
            <v>140.82161041272974</v>
          </cell>
          <cell r="AJ145">
            <v>145.03930733821031</v>
          </cell>
          <cell r="AK145">
            <v>149.06112703612357</v>
          </cell>
          <cell r="AL145">
            <v>150.65043125170362</v>
          </cell>
          <cell r="AM145">
            <v>158.37133319837352</v>
          </cell>
          <cell r="AN145">
            <v>161.04521981949796</v>
          </cell>
          <cell r="AO145">
            <v>163.33119557402802</v>
          </cell>
          <cell r="AP145">
            <v>164.84215074309242</v>
          </cell>
          <cell r="AQ145">
            <v>164.99427369082457</v>
          </cell>
          <cell r="AR145">
            <v>169.94693042783626</v>
          </cell>
          <cell r="AS145">
            <v>172.7678065507809</v>
          </cell>
          <cell r="AT145">
            <v>173.86174489415737</v>
          </cell>
          <cell r="AU145">
            <v>171.53802251146462</v>
          </cell>
          <cell r="AV145">
            <v>170.20956476754773</v>
          </cell>
          <cell r="AW145">
            <v>171.62847630290028</v>
          </cell>
          <cell r="AX145">
            <v>162.83750442264108</v>
          </cell>
          <cell r="AY145">
            <v>161.87154809909052</v>
          </cell>
        </row>
        <row r="146">
          <cell r="B146" t="str">
            <v xml:space="preserve">     1 až 5 rokov</v>
          </cell>
          <cell r="O146">
            <v>100</v>
          </cell>
          <cell r="P146">
            <v>99.693881896937413</v>
          </cell>
          <cell r="Q146">
            <v>105.19575067844958</v>
          </cell>
          <cell r="R146">
            <v>105.25947731970331</v>
          </cell>
          <cell r="S146">
            <v>112.09254700120368</v>
          </cell>
          <cell r="T146">
            <v>108.42019020422788</v>
          </cell>
          <cell r="U146">
            <v>104.33879449757033</v>
          </cell>
          <cell r="V146">
            <v>107.63544644347655</v>
          </cell>
          <cell r="W146">
            <v>107.49487973596327</v>
          </cell>
          <cell r="X146">
            <v>122.79980645855585</v>
          </cell>
          <cell r="Y146">
            <v>125.04468350841172</v>
          </cell>
          <cell r="Z146">
            <v>123.23270975553662</v>
          </cell>
          <cell r="AA146">
            <v>125.12512244261062</v>
          </cell>
          <cell r="AB146">
            <v>126.95240389476541</v>
          </cell>
          <cell r="AC146">
            <v>124.19285433142406</v>
          </cell>
          <cell r="AD146">
            <v>132.43987101885139</v>
          </cell>
          <cell r="AE146">
            <v>133.80012105986046</v>
          </cell>
          <cell r="AF146">
            <v>130.63994813455864</v>
          </cell>
          <cell r="AG146">
            <v>140.06628809988095</v>
          </cell>
          <cell r="AH146">
            <v>140.67124197270641</v>
          </cell>
          <cell r="AI146">
            <v>140.1149841269887</v>
          </cell>
          <cell r="AJ146">
            <v>144.8810914390416</v>
          </cell>
          <cell r="AK146">
            <v>148.88867938990401</v>
          </cell>
          <cell r="AL146">
            <v>159.21588739791036</v>
          </cell>
          <cell r="AM146">
            <v>169.88041686487477</v>
          </cell>
          <cell r="AN146">
            <v>170.25254980126263</v>
          </cell>
          <cell r="AO146">
            <v>169.39342667111998</v>
          </cell>
          <cell r="AP146">
            <v>171.20879627026545</v>
          </cell>
          <cell r="AQ146">
            <v>170.21499880684445</v>
          </cell>
          <cell r="AR146">
            <v>174.11575835772368</v>
          </cell>
          <cell r="AS146">
            <v>184.85226181690325</v>
          </cell>
          <cell r="AT146">
            <v>190.66178056718735</v>
          </cell>
          <cell r="AU146">
            <v>193.73252473646716</v>
          </cell>
          <cell r="AV146">
            <v>196.79787423251022</v>
          </cell>
          <cell r="AW146">
            <v>199.94672385840479</v>
          </cell>
          <cell r="AX146">
            <v>201.98214375212342</v>
          </cell>
          <cell r="AY146">
            <v>194.32662065749238</v>
          </cell>
        </row>
        <row r="147">
          <cell r="B147" t="str">
            <v xml:space="preserve">     nad 5 rokov</v>
          </cell>
          <cell r="O147">
            <v>100</v>
          </cell>
          <cell r="P147">
            <v>102.31562055910517</v>
          </cell>
          <cell r="Q147">
            <v>104.57659647879952</v>
          </cell>
          <cell r="R147">
            <v>106.59229750428635</v>
          </cell>
          <cell r="S147">
            <v>102.63082613531672</v>
          </cell>
          <cell r="T147">
            <v>105.39115039515697</v>
          </cell>
          <cell r="U147">
            <v>106.67972330930253</v>
          </cell>
          <cell r="V147">
            <v>108.97288989735254</v>
          </cell>
          <cell r="W147">
            <v>111.3123528926821</v>
          </cell>
          <cell r="X147">
            <v>118.85323378084286</v>
          </cell>
          <cell r="Y147">
            <v>119.21452590276985</v>
          </cell>
          <cell r="Z147">
            <v>123.8350204167167</v>
          </cell>
          <cell r="AA147">
            <v>126.2666181049819</v>
          </cell>
          <cell r="AB147">
            <v>122.25175624065386</v>
          </cell>
          <cell r="AC147">
            <v>121.54719540017508</v>
          </cell>
          <cell r="AD147">
            <v>123.64778047724077</v>
          </cell>
          <cell r="AE147">
            <v>128.04092128265239</v>
          </cell>
          <cell r="AF147">
            <v>128.36505485426889</v>
          </cell>
          <cell r="AG147">
            <v>133.84713276574007</v>
          </cell>
          <cell r="AH147">
            <v>136.94850079729696</v>
          </cell>
          <cell r="AI147">
            <v>140.11084239274496</v>
          </cell>
          <cell r="AJ147">
            <v>143.75501532525286</v>
          </cell>
          <cell r="AK147">
            <v>141.5726263306253</v>
          </cell>
          <cell r="AL147">
            <v>143.00076450816687</v>
          </cell>
          <cell r="AM147">
            <v>145.79371906355249</v>
          </cell>
          <cell r="AN147">
            <v>146.90039997886865</v>
          </cell>
          <cell r="AO147">
            <v>148.46293560323912</v>
          </cell>
          <cell r="AP147">
            <v>152.13197996189484</v>
          </cell>
          <cell r="AQ147">
            <v>152.18616607827784</v>
          </cell>
          <cell r="AR147">
            <v>155.16443549052582</v>
          </cell>
          <cell r="AS147">
            <v>157.59616166399798</v>
          </cell>
          <cell r="AT147">
            <v>158.83077166529915</v>
          </cell>
          <cell r="AU147">
            <v>160.60152343570965</v>
          </cell>
          <cell r="AV147">
            <v>166.10375669928999</v>
          </cell>
          <cell r="AW147">
            <v>166.67219207197101</v>
          </cell>
          <cell r="AX147">
            <v>167.29479297025338</v>
          </cell>
          <cell r="AY147">
            <v>164.52370895737221</v>
          </cell>
        </row>
        <row r="148">
          <cell r="B148" t="str">
            <v xml:space="preserve">  Finančné spoločnosti</v>
          </cell>
          <cell r="O148">
            <v>100</v>
          </cell>
          <cell r="P148">
            <v>102.32058715325</v>
          </cell>
          <cell r="Q148">
            <v>106.20428371629009</v>
          </cell>
          <cell r="R148">
            <v>107.94672265376344</v>
          </cell>
          <cell r="S148">
            <v>112.61035925659876</v>
          </cell>
          <cell r="T148">
            <v>115.54738930357055</v>
          </cell>
          <cell r="U148">
            <v>115.27240306090174</v>
          </cell>
          <cell r="V148">
            <v>114.55206075007322</v>
          </cell>
          <cell r="W148">
            <v>114.21539352014209</v>
          </cell>
          <cell r="X148">
            <v>114.33458145025081</v>
          </cell>
          <cell r="Y148">
            <v>115.6408649036422</v>
          </cell>
          <cell r="Z148">
            <v>118.5795853062674</v>
          </cell>
          <cell r="AA148">
            <v>118.54906061700709</v>
          </cell>
          <cell r="AB148">
            <v>114.5898412754631</v>
          </cell>
          <cell r="AC148">
            <v>116.0729522701908</v>
          </cell>
          <cell r="AD148">
            <v>112.27159880504291</v>
          </cell>
          <cell r="AE148">
            <v>113.6464296006626</v>
          </cell>
          <cell r="AF148">
            <v>115.25125346396469</v>
          </cell>
          <cell r="AG148">
            <v>117.83123723795333</v>
          </cell>
          <cell r="AH148">
            <v>116.1177548185466</v>
          </cell>
          <cell r="AI148">
            <v>117.8760661393663</v>
          </cell>
          <cell r="AJ148">
            <v>121.66455729434787</v>
          </cell>
          <cell r="AK148">
            <v>124.57337042948653</v>
          </cell>
          <cell r="AL148">
            <v>125.64299386350659</v>
          </cell>
          <cell r="AM148">
            <v>124.99578461548711</v>
          </cell>
          <cell r="AN148">
            <v>124.5200869510207</v>
          </cell>
          <cell r="AO148">
            <v>129.40732068442824</v>
          </cell>
          <cell r="AP148">
            <v>125.83995902176456</v>
          </cell>
          <cell r="AQ148">
            <v>116.31528307438316</v>
          </cell>
          <cell r="AR148">
            <v>114.86366685831671</v>
          </cell>
          <cell r="AS148">
            <v>113.81441075812529</v>
          </cell>
          <cell r="AT148">
            <v>113.44603026039307</v>
          </cell>
          <cell r="AU148">
            <v>112.1582884228705</v>
          </cell>
          <cell r="AV148">
            <v>109.14233786770416</v>
          </cell>
          <cell r="AW148">
            <v>110.15728410333871</v>
          </cell>
          <cell r="AX148">
            <v>106.86447295691849</v>
          </cell>
          <cell r="AY148">
            <v>99.246357079401221</v>
          </cell>
        </row>
        <row r="149">
          <cell r="B149" t="str">
            <v xml:space="preserve">  Poisťovne a penzijné fondy</v>
          </cell>
          <cell r="O149">
            <v>100</v>
          </cell>
          <cell r="P149">
            <v>98.739377669095319</v>
          </cell>
          <cell r="Q149">
            <v>98.05476858452748</v>
          </cell>
          <cell r="R149">
            <v>98.076015379906252</v>
          </cell>
          <cell r="S149">
            <v>98.267232982365911</v>
          </cell>
          <cell r="T149">
            <v>102.96506123628687</v>
          </cell>
          <cell r="U149">
            <v>115.26203930546913</v>
          </cell>
          <cell r="V149">
            <v>99.969310737600566</v>
          </cell>
          <cell r="W149">
            <v>100.31397536324731</v>
          </cell>
          <cell r="X149">
            <v>96.222851040442251</v>
          </cell>
          <cell r="Y149">
            <v>93.177527056504871</v>
          </cell>
          <cell r="Z149">
            <v>90.101510965408877</v>
          </cell>
          <cell r="AA149">
            <v>89.87724295040222</v>
          </cell>
          <cell r="AB149">
            <v>88.852690829292854</v>
          </cell>
          <cell r="AC149">
            <v>86.244098547010807</v>
          </cell>
          <cell r="AD149">
            <v>86.111898319202481</v>
          </cell>
          <cell r="AE149">
            <v>85.491012601487057</v>
          </cell>
          <cell r="AF149">
            <v>85.151058823991434</v>
          </cell>
          <cell r="AG149">
            <v>85.011768888800731</v>
          </cell>
          <cell r="AH149">
            <v>85.181754498526715</v>
          </cell>
          <cell r="AI149">
            <v>84.426261793357583</v>
          </cell>
          <cell r="AJ149">
            <v>83.765207276644333</v>
          </cell>
          <cell r="AK149">
            <v>88.019573056585429</v>
          </cell>
          <cell r="AL149">
            <v>83.618830858407918</v>
          </cell>
          <cell r="AM149">
            <v>82.065349045638214</v>
          </cell>
          <cell r="AN149">
            <v>80.523672539862019</v>
          </cell>
          <cell r="AO149">
            <v>80.042046171472549</v>
          </cell>
          <cell r="AP149">
            <v>79.510840074205703</v>
          </cell>
          <cell r="AQ149">
            <v>75.077045434692039</v>
          </cell>
          <cell r="AR149">
            <v>76.826481972078028</v>
          </cell>
          <cell r="AS149">
            <v>75.062880204297798</v>
          </cell>
          <cell r="AT149">
            <v>74.300304883931545</v>
          </cell>
          <cell r="AU149">
            <v>204.98394304327419</v>
          </cell>
          <cell r="AV149">
            <v>75.239948429220902</v>
          </cell>
          <cell r="AW149">
            <v>73.957972318581355</v>
          </cell>
          <cell r="AX149">
            <v>73.97922087542149</v>
          </cell>
          <cell r="AY149">
            <v>73.97922087542149</v>
          </cell>
        </row>
        <row r="150">
          <cell r="B150" t="str">
            <v xml:space="preserve">  Domácnosti a neziskové inštitúcie slúžiace domácnostiam</v>
          </cell>
          <cell r="O150">
            <v>100</v>
          </cell>
          <cell r="P150">
            <v>101.3960360643887</v>
          </cell>
          <cell r="Q150">
            <v>104.37427101073108</v>
          </cell>
          <cell r="R150">
            <v>107.09622357055889</v>
          </cell>
          <cell r="S150">
            <v>110.50454224961032</v>
          </cell>
          <cell r="T150">
            <v>114.01126434330985</v>
          </cell>
          <cell r="U150">
            <v>116.79322428114456</v>
          </cell>
          <cell r="V150">
            <v>119.59424966113467</v>
          </cell>
          <cell r="W150">
            <v>122.3995635246194</v>
          </cell>
          <cell r="X150">
            <v>125.28306751864831</v>
          </cell>
          <cell r="Y150">
            <v>127.90825093073808</v>
          </cell>
          <cell r="Z150">
            <v>130.52385436688178</v>
          </cell>
          <cell r="AA150">
            <v>132.1839725600324</v>
          </cell>
          <cell r="AB150">
            <v>133.95740797076954</v>
          </cell>
          <cell r="AC150">
            <v>136.94066846925023</v>
          </cell>
          <cell r="AD150">
            <v>139.03767340423425</v>
          </cell>
          <cell r="AE150">
            <v>143.00474140955922</v>
          </cell>
          <cell r="AF150">
            <v>146.85884950385486</v>
          </cell>
          <cell r="AG150">
            <v>150.10590809052832</v>
          </cell>
          <cell r="AH150">
            <v>153.30529005903509</v>
          </cell>
          <cell r="AI150">
            <v>156.46657941996216</v>
          </cell>
          <cell r="AJ150">
            <v>160.50248045917493</v>
          </cell>
          <cell r="AK150">
            <v>164.3948605847076</v>
          </cell>
          <cell r="AL150">
            <v>167.77865638010732</v>
          </cell>
          <cell r="AM150">
            <v>170.09583648470394</v>
          </cell>
          <cell r="AN150">
            <v>172.74067388652909</v>
          </cell>
          <cell r="AO150">
            <v>176.06888869336987</v>
          </cell>
          <cell r="AP150">
            <v>180.33410212519527</v>
          </cell>
          <cell r="AQ150">
            <v>184.50815556877205</v>
          </cell>
          <cell r="AR150">
            <v>189.07377113846047</v>
          </cell>
          <cell r="AS150">
            <v>193.59460066560774</v>
          </cell>
          <cell r="AT150">
            <v>197.21089957653012</v>
          </cell>
          <cell r="AU150">
            <v>200.93963997325875</v>
          </cell>
          <cell r="AV150">
            <v>205.09294803820501</v>
          </cell>
          <cell r="AW150">
            <v>207.86258762047083</v>
          </cell>
          <cell r="AX150">
            <v>210.46740604929448</v>
          </cell>
          <cell r="AY150">
            <v>211.4005320507907</v>
          </cell>
        </row>
        <row r="151">
          <cell r="B151" t="str">
            <v xml:space="preserve">     spotrebiteľské úvery</v>
          </cell>
          <cell r="O151">
            <v>100</v>
          </cell>
          <cell r="P151">
            <v>100.7563004206356</v>
          </cell>
          <cell r="Q151">
            <v>104.94923480316316</v>
          </cell>
          <cell r="R151">
            <v>106.85003890943496</v>
          </cell>
          <cell r="S151">
            <v>109.0155494925267</v>
          </cell>
          <cell r="T151">
            <v>111.55872692881222</v>
          </cell>
          <cell r="U151">
            <v>113.24226599914215</v>
          </cell>
          <cell r="V151">
            <v>115.14212137575632</v>
          </cell>
          <cell r="W151">
            <v>118.18788642303738</v>
          </cell>
          <cell r="X151">
            <v>121.08676054323348</v>
          </cell>
          <cell r="Y151">
            <v>123.90166888897734</v>
          </cell>
          <cell r="Z151">
            <v>124.65726514008058</v>
          </cell>
          <cell r="AA151">
            <v>126.37353916684236</v>
          </cell>
          <cell r="AB151">
            <v>127.85028858877354</v>
          </cell>
          <cell r="AC151">
            <v>130.94426774216473</v>
          </cell>
          <cell r="AD151">
            <v>128.46273125350783</v>
          </cell>
          <cell r="AE151">
            <v>130.86837240804107</v>
          </cell>
          <cell r="AF151">
            <v>133.77414476883675</v>
          </cell>
          <cell r="AG151">
            <v>136.7223811386975</v>
          </cell>
          <cell r="AH151">
            <v>138.0010618414135</v>
          </cell>
          <cell r="AI151">
            <v>140.31687218189415</v>
          </cell>
          <cell r="AJ151">
            <v>142.70417354245828</v>
          </cell>
          <cell r="AK151">
            <v>145.088309828115</v>
          </cell>
          <cell r="AL151">
            <v>146.88094350785263</v>
          </cell>
          <cell r="AM151">
            <v>147.72864530693616</v>
          </cell>
          <cell r="AN151">
            <v>149.56719453039574</v>
          </cell>
          <cell r="AO151">
            <v>152.36707894025926</v>
          </cell>
          <cell r="AP151">
            <v>156.88014792942136</v>
          </cell>
          <cell r="AQ151">
            <v>160.71966322058501</v>
          </cell>
          <cell r="AR151">
            <v>164.22045500516015</v>
          </cell>
          <cell r="AS151">
            <v>169.65892376772121</v>
          </cell>
          <cell r="AT151">
            <v>173.06598105810011</v>
          </cell>
          <cell r="AU151">
            <v>176.54638814694522</v>
          </cell>
          <cell r="AV151">
            <v>180.31994243040819</v>
          </cell>
          <cell r="AW151">
            <v>182.54770829834183</v>
          </cell>
          <cell r="AX151">
            <v>184.94932947795178</v>
          </cell>
          <cell r="AY151">
            <v>183.97550070608892</v>
          </cell>
        </row>
        <row r="152">
          <cell r="B152" t="str">
            <v xml:space="preserve">     úvery na bývanie</v>
          </cell>
          <cell r="O152">
            <v>100</v>
          </cell>
          <cell r="P152">
            <v>101.88666284705879</v>
          </cell>
          <cell r="Q152">
            <v>104.57042375594446</v>
          </cell>
          <cell r="R152">
            <v>106.97850404857678</v>
          </cell>
          <cell r="S152">
            <v>109.97119515209873</v>
          </cell>
          <cell r="T152">
            <v>113.4522118713265</v>
          </cell>
          <cell r="U152">
            <v>116.17217240259421</v>
          </cell>
          <cell r="V152">
            <v>119.11600045959958</v>
          </cell>
          <cell r="W152">
            <v>121.67890170247158</v>
          </cell>
          <cell r="X152">
            <v>124.44950824441524</v>
          </cell>
          <cell r="Y152">
            <v>126.89681566584807</v>
          </cell>
          <cell r="Z152">
            <v>130.82455541454738</v>
          </cell>
          <cell r="AA152">
            <v>133.17943620363008</v>
          </cell>
          <cell r="AB152">
            <v>134.96842537913653</v>
          </cell>
          <cell r="AC152">
            <v>137.54789941147021</v>
          </cell>
          <cell r="AD152">
            <v>140.5919554531753</v>
          </cell>
          <cell r="AE152">
            <v>144.81022569708981</v>
          </cell>
          <cell r="AF152">
            <v>148.60592499354149</v>
          </cell>
          <cell r="AG152">
            <v>151.84307788357032</v>
          </cell>
          <cell r="AH152">
            <v>155.30779641949374</v>
          </cell>
          <cell r="AI152">
            <v>158.60533420574725</v>
          </cell>
          <cell r="AJ152">
            <v>162.7156426242465</v>
          </cell>
          <cell r="AK152">
            <v>166.62514419547452</v>
          </cell>
          <cell r="AL152">
            <v>170.43222696630738</v>
          </cell>
          <cell r="AM152">
            <v>173.22135975010667</v>
          </cell>
          <cell r="AN152">
            <v>176.09192414205273</v>
          </cell>
          <cell r="AO152">
            <v>179.26596446374074</v>
          </cell>
          <cell r="AP152">
            <v>183.62005554229273</v>
          </cell>
          <cell r="AQ152">
            <v>187.81918182927916</v>
          </cell>
          <cell r="AR152">
            <v>192.41656749764107</v>
          </cell>
          <cell r="AS152">
            <v>196.92420642360179</v>
          </cell>
          <cell r="AT152">
            <v>200.73110105990321</v>
          </cell>
          <cell r="AU152">
            <v>204.54389858252699</v>
          </cell>
          <cell r="AV152">
            <v>208.82427201117508</v>
          </cell>
          <cell r="AW152">
            <v>211.62723344789876</v>
          </cell>
          <cell r="AX152">
            <v>214.9194797125422</v>
          </cell>
          <cell r="AY152">
            <v>216.63088774276963</v>
          </cell>
        </row>
        <row r="153">
          <cell r="B153" t="str">
            <v xml:space="preserve">     ostatné úvery</v>
          </cell>
          <cell r="O153">
            <v>100</v>
          </cell>
          <cell r="P153">
            <v>100.22142542354963</v>
          </cell>
          <cell r="Q153">
            <v>103.18547142531625</v>
          </cell>
          <cell r="R153">
            <v>107.72600352885256</v>
          </cell>
          <cell r="S153">
            <v>113.67828836958371</v>
          </cell>
          <cell r="T153">
            <v>118.10951151829067</v>
          </cell>
          <cell r="U153">
            <v>122.06047927011016</v>
          </cell>
          <cell r="V153">
            <v>125.13157584661771</v>
          </cell>
          <cell r="W153">
            <v>128.5905756480926</v>
          </cell>
          <cell r="X153">
            <v>131.86197981104812</v>
          </cell>
          <cell r="Y153">
            <v>134.95637976945227</v>
          </cell>
          <cell r="Z153">
            <v>134.48867107555139</v>
          </cell>
          <cell r="AA153">
            <v>133.62272116611601</v>
          </cell>
          <cell r="AB153">
            <v>135.5945401818293</v>
          </cell>
          <cell r="AC153">
            <v>139.92616198738284</v>
          </cell>
          <cell r="AD153">
            <v>142.54871192547526</v>
          </cell>
          <cell r="AE153">
            <v>146.95049713885575</v>
          </cell>
          <cell r="AF153">
            <v>151.8235572221715</v>
          </cell>
          <cell r="AG153">
            <v>155.36218637940127</v>
          </cell>
          <cell r="AH153">
            <v>159.25046289606058</v>
          </cell>
          <cell r="AI153">
            <v>162.64551415661521</v>
          </cell>
          <cell r="AJ153">
            <v>167.81953435123961</v>
          </cell>
          <cell r="AK153">
            <v>172.9336991398855</v>
          </cell>
          <cell r="AL153">
            <v>176.15303865372681</v>
          </cell>
          <cell r="AM153">
            <v>178.02448961571565</v>
          </cell>
          <cell r="AN153">
            <v>180.54467166647049</v>
          </cell>
          <cell r="AO153">
            <v>184.88061037491622</v>
          </cell>
          <cell r="AP153">
            <v>188.61940308394651</v>
          </cell>
          <cell r="AQ153">
            <v>192.99177198514454</v>
          </cell>
          <cell r="AR153">
            <v>198.35278801016156</v>
          </cell>
          <cell r="AS153">
            <v>202.14819153718449</v>
          </cell>
          <cell r="AT153">
            <v>205.25990880431212</v>
          </cell>
          <cell r="AU153">
            <v>208.9016031284788</v>
          </cell>
          <cell r="AV153">
            <v>212.9248067779674</v>
          </cell>
          <cell r="AW153">
            <v>216.03604871648528</v>
          </cell>
          <cell r="AX153">
            <v>216.33958180358533</v>
          </cell>
          <cell r="AY153">
            <v>216.06712504727537</v>
          </cell>
        </row>
        <row r="154">
          <cell r="B154" t="str">
            <v>spotr.+ost.</v>
          </cell>
          <cell r="O154">
            <v>100</v>
          </cell>
          <cell r="P154">
            <v>100.47009003933236</v>
          </cell>
          <cell r="Q154">
            <v>104.0047371573902</v>
          </cell>
          <cell r="R154">
            <v>107.320707455445</v>
          </cell>
          <cell r="S154">
            <v>111.51711220904726</v>
          </cell>
          <cell r="T154">
            <v>115.07266034621519</v>
          </cell>
          <cell r="U154">
            <v>117.97260598190483</v>
          </cell>
          <cell r="V154">
            <v>120.50130306538504</v>
          </cell>
          <cell r="W154">
            <v>123.76887111707354</v>
          </cell>
          <cell r="X154">
            <v>126.86772856503377</v>
          </cell>
          <cell r="Y154">
            <v>129.83262645198388</v>
          </cell>
          <cell r="Z154">
            <v>129.92933594376029</v>
          </cell>
          <cell r="AA154">
            <v>130.25406801226723</v>
          </cell>
          <cell r="AB154">
            <v>131.99738203640285</v>
          </cell>
          <cell r="AC154">
            <v>135.75775007956238</v>
          </cell>
          <cell r="AD154">
            <v>136.02960242665594</v>
          </cell>
          <cell r="AE154">
            <v>139.51166072110095</v>
          </cell>
          <cell r="AF154">
            <v>143.47818725858437</v>
          </cell>
          <cell r="AG154">
            <v>146.744208797037</v>
          </cell>
          <cell r="AH154">
            <v>149.4308413497171</v>
          </cell>
          <cell r="AI154">
            <v>152.32868096646354</v>
          </cell>
          <cell r="AJ154">
            <v>156.22062826763019</v>
          </cell>
          <cell r="AK154">
            <v>160.07992914870752</v>
          </cell>
          <cell r="AL154">
            <v>162.64339573874804</v>
          </cell>
          <cell r="AM154">
            <v>164.04418863521536</v>
          </cell>
          <cell r="AN154">
            <v>166.25034711030301</v>
          </cell>
          <cell r="AO154">
            <v>169.87909681815313</v>
          </cell>
          <cell r="AP154">
            <v>173.97212319036592</v>
          </cell>
          <cell r="AQ154">
            <v>178.09814866570494</v>
          </cell>
          <cell r="AR154">
            <v>182.60277723855103</v>
          </cell>
          <cell r="AS154">
            <v>187.15026710654143</v>
          </cell>
          <cell r="AT154">
            <v>190.3960649197779</v>
          </cell>
          <cell r="AU154">
            <v>193.96183150395049</v>
          </cell>
          <cell r="AV154">
            <v>197.86840303545543</v>
          </cell>
          <cell r="AW154">
            <v>200.57386996130421</v>
          </cell>
          <cell r="AX154">
            <v>201.83399934477205</v>
          </cell>
          <cell r="AY154">
            <v>201.289573491883</v>
          </cell>
        </row>
        <row r="155">
          <cell r="B155" t="str">
            <v>Pohľadávky PFI voči súkromnému sektoru</v>
          </cell>
          <cell r="O155">
            <v>100</v>
          </cell>
          <cell r="P155">
            <v>101.19740055205577</v>
          </cell>
          <cell r="Q155">
            <v>103.45643735078671</v>
          </cell>
          <cell r="R155">
            <v>105.01939166647367</v>
          </cell>
          <cell r="S155">
            <v>108.34717722305366</v>
          </cell>
          <cell r="T155">
            <v>111.28138935634051</v>
          </cell>
          <cell r="U155">
            <v>110.69134419996131</v>
          </cell>
          <cell r="V155">
            <v>112.50264464483701</v>
          </cell>
          <cell r="W155">
            <v>114.489833848987</v>
          </cell>
          <cell r="X155">
            <v>120.24962265001436</v>
          </cell>
          <cell r="Y155">
            <v>121.49038673234058</v>
          </cell>
          <cell r="Z155">
            <v>123.31607773644959</v>
          </cell>
          <cell r="AA155">
            <v>124.87953353650022</v>
          </cell>
          <cell r="AB155">
            <v>125.40085611981358</v>
          </cell>
          <cell r="AC155">
            <v>126.9070755436601</v>
          </cell>
          <cell r="AD155">
            <v>128.25750875108039</v>
          </cell>
          <cell r="AE155">
            <v>131.71646438294923</v>
          </cell>
          <cell r="AF155">
            <v>135.44120459096084</v>
          </cell>
          <cell r="AG155">
            <v>139.24251042200854</v>
          </cell>
          <cell r="AH155">
            <v>140.44852244774944</v>
          </cell>
          <cell r="AI155">
            <v>143.79112741925826</v>
          </cell>
          <cell r="AJ155">
            <v>147.83656824607178</v>
          </cell>
          <cell r="AK155">
            <v>150.42291915495508</v>
          </cell>
          <cell r="AL155">
            <v>153.46527125724964</v>
          </cell>
          <cell r="AM155">
            <v>157.66225423956303</v>
          </cell>
          <cell r="AN155">
            <v>159.43726528158035</v>
          </cell>
          <cell r="AO155">
            <v>161.897638862355</v>
          </cell>
          <cell r="AP155">
            <v>164.33715644226376</v>
          </cell>
          <cell r="AQ155">
            <v>164.77869313083795</v>
          </cell>
          <cell r="AR155">
            <v>168.40780306899032</v>
          </cell>
          <cell r="AS155">
            <v>172.16572880381796</v>
          </cell>
          <cell r="AT155">
            <v>174.52395200261211</v>
          </cell>
          <cell r="AU155">
            <v>175.8833581525584</v>
          </cell>
          <cell r="AV155">
            <v>178.18392211050809</v>
          </cell>
          <cell r="AW155">
            <v>180.04758121407585</v>
          </cell>
          <cell r="AX155">
            <v>178.96034388648056</v>
          </cell>
          <cell r="AY155">
            <v>1.6721415453354964E-3</v>
          </cell>
        </row>
        <row r="156">
          <cell r="B156" t="str">
            <v xml:space="preserve">     v EUR</v>
          </cell>
          <cell r="O156">
            <v>100</v>
          </cell>
          <cell r="P156">
            <v>101.17132021867066</v>
          </cell>
          <cell r="Q156">
            <v>103.37942402112269</v>
          </cell>
          <cell r="R156">
            <v>104.98109262186765</v>
          </cell>
          <cell r="S156">
            <v>108.35250188535612</v>
          </cell>
          <cell r="T156">
            <v>111.24077645697319</v>
          </cell>
          <cell r="U156">
            <v>110.74060011373281</v>
          </cell>
          <cell r="V156">
            <v>112.58308425508795</v>
          </cell>
          <cell r="W156">
            <v>114.53195275451081</v>
          </cell>
          <cell r="X156">
            <v>120.28940918674481</v>
          </cell>
          <cell r="Y156">
            <v>121.51070419645285</v>
          </cell>
          <cell r="Z156">
            <v>123.36572241749883</v>
          </cell>
          <cell r="AA156">
            <v>124.99134857450331</v>
          </cell>
          <cell r="AB156">
            <v>125.24953975946653</v>
          </cell>
          <cell r="AC156">
            <v>126.57204687144088</v>
          </cell>
          <cell r="AD156">
            <v>127.7842288783845</v>
          </cell>
          <cell r="AE156">
            <v>131.21976983431819</v>
          </cell>
          <cell r="AF156">
            <v>134.8881324881331</v>
          </cell>
          <cell r="AG156">
            <v>139.07259795423997</v>
          </cell>
          <cell r="AH156">
            <v>140.32755015734651</v>
          </cell>
          <cell r="AI156">
            <v>143.76572042039228</v>
          </cell>
          <cell r="AJ156">
            <v>147.84889885923496</v>
          </cell>
          <cell r="AK156">
            <v>150.38429436782286</v>
          </cell>
          <cell r="AL156">
            <v>153.2493162599061</v>
          </cell>
          <cell r="AM156">
            <v>157.26100498690022</v>
          </cell>
          <cell r="AN156">
            <v>159.10348861024113</v>
          </cell>
          <cell r="AO156">
            <v>161.61737978098824</v>
          </cell>
          <cell r="AP156">
            <v>163.68564566333384</v>
          </cell>
          <cell r="AQ156">
            <v>164.32343125633182</v>
          </cell>
          <cell r="AR156">
            <v>167.90465904583803</v>
          </cell>
          <cell r="AS156">
            <v>171.76890944612614</v>
          </cell>
          <cell r="AT156">
            <v>174.18066640320771</v>
          </cell>
          <cell r="AU156">
            <v>175.57134213769254</v>
          </cell>
          <cell r="AV156">
            <v>177.75011355190347</v>
          </cell>
          <cell r="AW156">
            <v>179.79308936572286</v>
          </cell>
          <cell r="AX156">
            <v>178.76536716839883</v>
          </cell>
          <cell r="AY156">
            <v>1.5555758535649095E-3</v>
          </cell>
        </row>
        <row r="157">
          <cell r="B157" t="str">
            <v xml:space="preserve">     v ostatných cudzích menách</v>
          </cell>
          <cell r="O157">
            <v>100</v>
          </cell>
          <cell r="P157">
            <v>103.16180609018049</v>
          </cell>
          <cell r="Q157">
            <v>109.25636098856494</v>
          </cell>
          <cell r="R157">
            <v>107.90413223897622</v>
          </cell>
          <cell r="S157">
            <v>107.94838731469243</v>
          </cell>
          <cell r="T157">
            <v>114.33734106821846</v>
          </cell>
          <cell r="U157">
            <v>106.99161674446948</v>
          </cell>
          <cell r="V157">
            <v>106.45957568158275</v>
          </cell>
          <cell r="W157">
            <v>111.32594822450427</v>
          </cell>
          <cell r="X157">
            <v>117.26084185603194</v>
          </cell>
          <cell r="Y157">
            <v>119.95961898706686</v>
          </cell>
          <cell r="Z157">
            <v>119.59052930921237</v>
          </cell>
          <cell r="AA157">
            <v>116.50651576542037</v>
          </cell>
          <cell r="AB157">
            <v>136.69366872007012</v>
          </cell>
          <cell r="AC157">
            <v>151.92118219591327</v>
          </cell>
          <cell r="AD157">
            <v>163.59293665930457</v>
          </cell>
          <cell r="AE157">
            <v>168.79968271135181</v>
          </cell>
          <cell r="AF157">
            <v>176.7318080159805</v>
          </cell>
          <cell r="AG157">
            <v>151.94838537526095</v>
          </cell>
          <cell r="AH157">
            <v>149.52593629586528</v>
          </cell>
          <cell r="AI157">
            <v>145.78491136909901</v>
          </cell>
          <cell r="AJ157">
            <v>147.03556061790292</v>
          </cell>
          <cell r="AK157">
            <v>153.40073615011258</v>
          </cell>
          <cell r="AL157">
            <v>169.58673152592928</v>
          </cell>
          <cell r="AM157">
            <v>187.51619841519795</v>
          </cell>
          <cell r="AN157">
            <v>184.29448839920389</v>
          </cell>
          <cell r="AO157">
            <v>182.79254728796468</v>
          </cell>
          <cell r="AP157">
            <v>212.73379298581617</v>
          </cell>
          <cell r="AQ157">
            <v>198.64008502314206</v>
          </cell>
          <cell r="AR157">
            <v>205.81866631734769</v>
          </cell>
          <cell r="AS157">
            <v>201.70611883325944</v>
          </cell>
          <cell r="AT157">
            <v>200.10208172194748</v>
          </cell>
          <cell r="AU157">
            <v>199.14749112490202</v>
          </cell>
          <cell r="AV157">
            <v>210.4677903219492</v>
          </cell>
          <cell r="AW157">
            <v>199.06255670460158</v>
          </cell>
          <cell r="AX157">
            <v>193.57056267937963</v>
          </cell>
          <cell r="AY157">
            <v>1.028936694977868E-2</v>
          </cell>
        </row>
        <row r="158">
          <cell r="O158">
            <v>100</v>
          </cell>
        </row>
        <row r="159">
          <cell r="B159" t="str">
            <v>Pohľadávky PFI voči súkromnému sektoru</v>
          </cell>
          <cell r="O159">
            <v>100</v>
          </cell>
          <cell r="P159">
            <v>101.19740055205577</v>
          </cell>
          <cell r="Q159">
            <v>103.45643735078671</v>
          </cell>
          <cell r="R159">
            <v>105.01939166647367</v>
          </cell>
          <cell r="S159">
            <v>108.34717722305366</v>
          </cell>
          <cell r="T159">
            <v>111.28138935634051</v>
          </cell>
          <cell r="U159">
            <v>110.69134419996131</v>
          </cell>
          <cell r="V159">
            <v>112.50264464483701</v>
          </cell>
          <cell r="W159">
            <v>114.489833848987</v>
          </cell>
          <cell r="X159">
            <v>120.24962265001436</v>
          </cell>
          <cell r="Y159">
            <v>121.49038673234058</v>
          </cell>
          <cell r="Z159">
            <v>123.31607773644959</v>
          </cell>
          <cell r="AA159">
            <v>124.87953353650022</v>
          </cell>
          <cell r="AB159">
            <v>125.40085611981358</v>
          </cell>
          <cell r="AC159">
            <v>126.9070755436601</v>
          </cell>
          <cell r="AD159">
            <v>128.25750875108039</v>
          </cell>
          <cell r="AE159">
            <v>131.71646438294923</v>
          </cell>
          <cell r="AF159">
            <v>135.44120459096084</v>
          </cell>
          <cell r="AG159">
            <v>139.24251042200854</v>
          </cell>
          <cell r="AH159">
            <v>140.44852244774944</v>
          </cell>
          <cell r="AI159">
            <v>143.79112741925826</v>
          </cell>
          <cell r="AJ159">
            <v>147.83656824607178</v>
          </cell>
          <cell r="AK159">
            <v>150.42291915495508</v>
          </cell>
          <cell r="AL159">
            <v>153.46527125724964</v>
          </cell>
          <cell r="AM159">
            <v>157.66225423956303</v>
          </cell>
          <cell r="AN159">
            <v>159.43726528158035</v>
          </cell>
          <cell r="AO159">
            <v>161.897638862355</v>
          </cell>
          <cell r="AP159">
            <v>164.33715644226376</v>
          </cell>
          <cell r="AQ159">
            <v>164.77869313083795</v>
          </cell>
          <cell r="AR159">
            <v>168.40780306899032</v>
          </cell>
          <cell r="AS159">
            <v>172.16572880381796</v>
          </cell>
          <cell r="AT159">
            <v>174.52395200261211</v>
          </cell>
          <cell r="AU159">
            <v>175.8833581525584</v>
          </cell>
          <cell r="AV159">
            <v>178.18392211050809</v>
          </cell>
          <cell r="AW159">
            <v>180.04758121407585</v>
          </cell>
          <cell r="AX159">
            <v>178.96034388648056</v>
          </cell>
          <cell r="AY159">
            <v>1.6721415453354964E-3</v>
          </cell>
        </row>
        <row r="160">
          <cell r="B160" t="str">
            <v xml:space="preserve">     do 1 roka</v>
          </cell>
          <cell r="O160">
            <v>100</v>
          </cell>
          <cell r="P160">
            <v>100.8401189295179</v>
          </cell>
          <cell r="Q160">
            <v>101.43188521859317</v>
          </cell>
          <cell r="R160">
            <v>102.35710186181662</v>
          </cell>
          <cell r="S160">
            <v>108.80138801125632</v>
          </cell>
          <cell r="T160">
            <v>113.02857256632508</v>
          </cell>
          <cell r="U160">
            <v>108.73286296666727</v>
          </cell>
          <cell r="V160">
            <v>108.77452534466136</v>
          </cell>
          <cell r="W160">
            <v>113.65252714300294</v>
          </cell>
          <cell r="X160">
            <v>119.09628245802107</v>
          </cell>
          <cell r="Y160">
            <v>119.05368873014231</v>
          </cell>
          <cell r="Z160">
            <v>119.4995330685533</v>
          </cell>
          <cell r="AA160">
            <v>120.27957770462616</v>
          </cell>
          <cell r="AB160">
            <v>122.45173330795917</v>
          </cell>
          <cell r="AC160">
            <v>126.137505026951</v>
          </cell>
          <cell r="AD160">
            <v>123.85763550884771</v>
          </cell>
          <cell r="AE160">
            <v>127.20809430908538</v>
          </cell>
          <cell r="AF160">
            <v>135.63322748631495</v>
          </cell>
          <cell r="AG160">
            <v>138.20734450506347</v>
          </cell>
          <cell r="AH160">
            <v>136.34120138018494</v>
          </cell>
          <cell r="AI160">
            <v>141.36593070122731</v>
          </cell>
          <cell r="AJ160">
            <v>145.98323609265461</v>
          </cell>
          <cell r="AK160">
            <v>150.56693602995793</v>
          </cell>
          <cell r="AL160">
            <v>152.22990783738254</v>
          </cell>
          <cell r="AM160">
            <v>157.84297249711383</v>
          </cell>
          <cell r="AN160">
            <v>159.90467977539828</v>
          </cell>
          <cell r="AO160">
            <v>163.3566296867489</v>
          </cell>
          <cell r="AP160">
            <v>163.6383237670961</v>
          </cell>
          <cell r="AQ160">
            <v>161.02589993861008</v>
          </cell>
          <cell r="AR160">
            <v>164.83464793767791</v>
          </cell>
          <cell r="AS160">
            <v>167.01513176408517</v>
          </cell>
          <cell r="AT160">
            <v>168.38831811932522</v>
          </cell>
          <cell r="AU160">
            <v>166.85411278492239</v>
          </cell>
          <cell r="AV160">
            <v>165.5253465686375</v>
          </cell>
          <cell r="AW160">
            <v>167.88373509908064</v>
          </cell>
          <cell r="AX160">
            <v>160.99765468878041</v>
          </cell>
          <cell r="AY160">
            <v>1.9375130200315301E-3</v>
          </cell>
        </row>
        <row r="161">
          <cell r="B161" t="str">
            <v xml:space="preserve">     od 1 do 5 rokov vrátane</v>
          </cell>
          <cell r="O161">
            <v>100</v>
          </cell>
          <cell r="P161">
            <v>100.02829752535997</v>
          </cell>
          <cell r="Q161">
            <v>103.39718180925587</v>
          </cell>
          <cell r="R161">
            <v>104.16746261849845</v>
          </cell>
          <cell r="S161">
            <v>109.15079301131473</v>
          </cell>
          <cell r="T161">
            <v>109.12393862895587</v>
          </cell>
          <cell r="U161">
            <v>107.76364668877183</v>
          </cell>
          <cell r="V161">
            <v>109.73290564684415</v>
          </cell>
          <cell r="W161">
            <v>105.62048611573181</v>
          </cell>
          <cell r="X161">
            <v>112.93199347330025</v>
          </cell>
          <cell r="Y161">
            <v>114.41085049619531</v>
          </cell>
          <cell r="Z161">
            <v>114.0628705286742</v>
          </cell>
          <cell r="AA161">
            <v>115.1326869227548</v>
          </cell>
          <cell r="AB161">
            <v>116.17540382138104</v>
          </cell>
          <cell r="AC161">
            <v>114.62068149656413</v>
          </cell>
          <cell r="AD161">
            <v>112.54300967153803</v>
          </cell>
          <cell r="AE161">
            <v>113.84458045828345</v>
          </cell>
          <cell r="AF161">
            <v>112.58253792315675</v>
          </cell>
          <cell r="AG161">
            <v>116.94639379551242</v>
          </cell>
          <cell r="AH161">
            <v>117.5287505017414</v>
          </cell>
          <cell r="AI161">
            <v>118.27308733351124</v>
          </cell>
          <cell r="AJ161">
            <v>120.87303318029385</v>
          </cell>
          <cell r="AK161">
            <v>122.63044401976823</v>
          </cell>
          <cell r="AL161">
            <v>126.92109383598816</v>
          </cell>
          <cell r="AM161">
            <v>131.32881918715569</v>
          </cell>
          <cell r="AN161">
            <v>131.1340111122592</v>
          </cell>
          <cell r="AO161">
            <v>131.49878285519929</v>
          </cell>
          <cell r="AP161">
            <v>132.21213478988668</v>
          </cell>
          <cell r="AQ161">
            <v>131.36189161511928</v>
          </cell>
          <cell r="AR161">
            <v>132.21278870803678</v>
          </cell>
          <cell r="AS161">
            <v>136.84605752726355</v>
          </cell>
          <cell r="AT161">
            <v>138.52383747981298</v>
          </cell>
          <cell r="AU161">
            <v>139.2579066955814</v>
          </cell>
          <cell r="AV161">
            <v>140.07934745281079</v>
          </cell>
          <cell r="AW161">
            <v>140.79963805858694</v>
          </cell>
          <cell r="AX161">
            <v>141.20574170234485</v>
          </cell>
          <cell r="AY161">
            <v>2.7893573798316016E-3</v>
          </cell>
        </row>
        <row r="162">
          <cell r="B162" t="str">
            <v xml:space="preserve">     nad 5 rokov</v>
          </cell>
          <cell r="O162">
            <v>100</v>
          </cell>
          <cell r="P162">
            <v>102.03731226065706</v>
          </cell>
          <cell r="Q162">
            <v>104.88771636583689</v>
          </cell>
          <cell r="R162">
            <v>107.29431890469102</v>
          </cell>
          <cell r="S162">
            <v>107.6246405345653</v>
          </cell>
          <cell r="T162">
            <v>111.16343852361264</v>
          </cell>
          <cell r="U162">
            <v>113.52684353992723</v>
          </cell>
          <cell r="V162">
            <v>116.48173767376487</v>
          </cell>
          <cell r="W162">
            <v>119.55428935404913</v>
          </cell>
          <cell r="X162">
            <v>124.74780187065011</v>
          </cell>
          <cell r="Y162">
            <v>126.74998649276722</v>
          </cell>
          <cell r="Z162">
            <v>130.62022348491203</v>
          </cell>
          <cell r="AA162">
            <v>132.96939988431103</v>
          </cell>
          <cell r="AB162">
            <v>132.09772065182142</v>
          </cell>
          <cell r="AC162">
            <v>133.65456296800886</v>
          </cell>
          <cell r="AD162">
            <v>139.21321786526724</v>
          </cell>
          <cell r="AE162">
            <v>143.83280051131388</v>
          </cell>
          <cell r="AF162">
            <v>146.85362338608604</v>
          </cell>
          <cell r="AG162">
            <v>151.21233660379897</v>
          </cell>
          <cell r="AH162">
            <v>154.79396999279916</v>
          </cell>
          <cell r="AI162">
            <v>158.31572642723302</v>
          </cell>
          <cell r="AJ162">
            <v>162.70603515812869</v>
          </cell>
          <cell r="AK162">
            <v>164.37007056845928</v>
          </cell>
          <cell r="AL162">
            <v>167.71233590620358</v>
          </cell>
          <cell r="AM162">
            <v>170.85653109094298</v>
          </cell>
          <cell r="AN162">
            <v>173.4298723707154</v>
          </cell>
          <cell r="AO162">
            <v>176.27991508403178</v>
          </cell>
          <cell r="AP162">
            <v>181.03316076954033</v>
          </cell>
          <cell r="AQ162">
            <v>184.16954915571782</v>
          </cell>
          <cell r="AR162">
            <v>189.07586130837043</v>
          </cell>
          <cell r="AS162">
            <v>193.45323398541896</v>
          </cell>
          <cell r="AT162">
            <v>196.81428602140582</v>
          </cell>
          <cell r="AU162">
            <v>200.42655283593365</v>
          </cell>
          <cell r="AV162">
            <v>205.90171924385473</v>
          </cell>
          <cell r="AW162">
            <v>208.0088784210667</v>
          </cell>
          <cell r="AX162">
            <v>210.05549894817278</v>
          </cell>
          <cell r="AY162">
            <v>9.3415027847424238E-4</v>
          </cell>
        </row>
        <row r="163">
          <cell r="AA163" t="e">
            <v>#DIV/0!</v>
          </cell>
          <cell r="AK163" t="e">
            <v>#DIV/0!</v>
          </cell>
          <cell r="AL163">
            <v>28.313601984467677</v>
          </cell>
          <cell r="AM163">
            <v>24.648228950478188</v>
          </cell>
          <cell r="AN163">
            <v>25.031877355429103</v>
          </cell>
          <cell r="AO163">
            <v>25.361690171779884</v>
          </cell>
          <cell r="AP163">
            <v>26.226562342724581</v>
          </cell>
          <cell r="AQ163">
            <v>24.885325678519312</v>
          </cell>
          <cell r="AR163">
            <v>24.928986979444087</v>
          </cell>
          <cell r="AS163">
            <v>24.78204376136037</v>
          </cell>
          <cell r="AT163">
            <v>24.487038386934703</v>
          </cell>
          <cell r="AU163">
            <v>24.046358351921231</v>
          </cell>
          <cell r="AV163">
            <v>23.365646091269316</v>
          </cell>
          <cell r="AW163">
            <v>18.24826418961355</v>
          </cell>
          <cell r="AX163">
            <v>15.327889308986167</v>
          </cell>
          <cell r="AY163">
            <v>12.501719942773486</v>
          </cell>
        </row>
        <row r="164">
          <cell r="B164" t="str">
            <v>Medziročný rast v %</v>
          </cell>
          <cell r="O164">
            <v>28.674064004485899</v>
          </cell>
          <cell r="P164">
            <v>30.204614671387105</v>
          </cell>
          <cell r="Q164">
            <v>28.920761444941377</v>
          </cell>
          <cell r="R164">
            <v>27.844600586316105</v>
          </cell>
          <cell r="S164">
            <v>29.249042022448435</v>
          </cell>
          <cell r="T164">
            <v>29.290289618083165</v>
          </cell>
          <cell r="U164">
            <v>25.421206567040812</v>
          </cell>
          <cell r="V164">
            <v>25.324120096912267</v>
          </cell>
          <cell r="W164">
            <v>24.499267162842216</v>
          </cell>
          <cell r="X164">
            <v>27.448723187721981</v>
          </cell>
          <cell r="Y164">
            <v>26.442556747904078</v>
          </cell>
          <cell r="Z164">
            <v>23.872132862087554</v>
          </cell>
          <cell r="AA164">
            <v>23.839034711518607</v>
          </cell>
          <cell r="AB164">
            <v>22.832587269031833</v>
          </cell>
          <cell r="AC164">
            <v>21.631125814737359</v>
          </cell>
          <cell r="AD164">
            <v>21.095134390068452</v>
          </cell>
          <cell r="AE164">
            <v>20.634050801605014</v>
          </cell>
          <cell r="AF164">
            <v>20.803293603336542</v>
          </cell>
          <cell r="AG164">
            <v>24.162351806825995</v>
          </cell>
          <cell r="AH164">
            <v>23.228504600039329</v>
          </cell>
          <cell r="AI164">
            <v>24.017067862196356</v>
          </cell>
          <cell r="AJ164">
            <v>21.690266161674415</v>
          </cell>
          <cell r="AK164">
            <v>22.6301446199151</v>
          </cell>
          <cell r="AL164">
            <v>23.298259993386068</v>
          </cell>
          <cell r="AM164">
            <v>25.078112832005388</v>
          </cell>
          <cell r="AN164">
            <v>26.038185090407822</v>
          </cell>
          <cell r="AO164">
            <v>26.515238140147446</v>
          </cell>
          <cell r="AP164">
            <v>27.109784112631672</v>
          </cell>
          <cell r="AQ164">
            <v>24.110931680872724</v>
          </cell>
          <cell r="AR164">
            <v>23.363538668061267</v>
          </cell>
          <cell r="AS164">
            <v>23.397967694961025</v>
          </cell>
          <cell r="AT164">
            <v>24.009144514567211</v>
          </cell>
          <cell r="AU164">
            <v>22.084144828901316</v>
          </cell>
          <cell r="AV164">
            <v>20.275271815688683</v>
          </cell>
          <cell r="AW164">
            <v>19.441019829487942</v>
          </cell>
          <cell r="AX164">
            <v>16.325817363757025</v>
          </cell>
          <cell r="AY164">
            <v>12.136206344116033</v>
          </cell>
        </row>
        <row r="165">
          <cell r="B165" t="str">
            <v>Pohľadávky PFI voči súkromnému sektoru</v>
          </cell>
          <cell r="O165" t="e">
            <v>#DIV/0!</v>
          </cell>
          <cell r="P165" t="e">
            <v>#DIV/0!</v>
          </cell>
          <cell r="Q165" t="e">
            <v>#DIV/0!</v>
          </cell>
          <cell r="R165" t="e">
            <v>#DIV/0!</v>
          </cell>
          <cell r="S165" t="e">
            <v>#DIV/0!</v>
          </cell>
          <cell r="T165" t="e">
            <v>#DIV/0!</v>
          </cell>
          <cell r="U165" t="e">
            <v>#DIV/0!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>
            <v>24.879533536500205</v>
          </cell>
          <cell r="AB165">
            <v>23.917072410676795</v>
          </cell>
          <cell r="AC165">
            <v>22.66716194117528</v>
          </cell>
          <cell r="AD165">
            <v>22.127453526304564</v>
          </cell>
          <cell r="AE165">
            <v>21.568893402534471</v>
          </cell>
          <cell r="AF165">
            <v>21.710562183274689</v>
          </cell>
          <cell r="AG165">
            <v>25.793494900983589</v>
          </cell>
          <cell r="AH165">
            <v>24.840196327060255</v>
          </cell>
          <cell r="AI165">
            <v>25.592921733924328</v>
          </cell>
          <cell r="AJ165">
            <v>22.941398890164507</v>
          </cell>
          <cell r="AK165">
            <v>23.814668140251044</v>
          </cell>
          <cell r="AL165">
            <v>24.448712669271515</v>
          </cell>
          <cell r="AM165">
            <v>26.251475942197501</v>
          </cell>
          <cell r="AN165">
            <v>27.142086756765721</v>
          </cell>
          <cell r="AO165">
            <v>27.571798632029015</v>
          </cell>
          <cell r="AP165">
            <v>28.130631915832709</v>
          </cell>
          <cell r="AQ165">
            <v>25.10105999487233</v>
          </cell>
          <cell r="AR165">
            <v>24.340154517667088</v>
          </cell>
          <cell r="AS165">
            <v>23.644516521590674</v>
          </cell>
          <cell r="AT165">
            <v>24.261864034589337</v>
          </cell>
          <cell r="AU165">
            <v>22.318644626609952</v>
          </cell>
          <cell r="AV165">
            <v>20.52763685228652</v>
          </cell>
          <cell r="AW165">
            <v>19.694247542559353</v>
          </cell>
          <cell r="AX165">
            <v>16.612926442813375</v>
          </cell>
          <cell r="AY165">
            <v>12.217039655406992</v>
          </cell>
          <cell r="AZ165">
            <v>0.61734751299866275</v>
          </cell>
          <cell r="BA165">
            <v>-1.9432194079793845</v>
          </cell>
          <cell r="BB165">
            <v>-1.7910077743234325</v>
          </cell>
          <cell r="BC165">
            <v>-0.83338930972716696</v>
          </cell>
          <cell r="BD165">
            <v>-3.0813210997459777</v>
          </cell>
          <cell r="BE165">
            <v>-4.3958867874063827</v>
          </cell>
        </row>
        <row r="166">
          <cell r="B166" t="str">
            <v xml:space="preserve">  Nefinančné spoločnosti</v>
          </cell>
          <cell r="O166" t="e">
            <v>#DIV/0!</v>
          </cell>
          <cell r="P166" t="e">
            <v>#DIV/0!</v>
          </cell>
          <cell r="Q166" t="e">
            <v>#DIV/0!</v>
          </cell>
          <cell r="R166" t="e">
            <v>#DIV/0!</v>
          </cell>
          <cell r="S166" t="e">
            <v>#DIV/0!</v>
          </cell>
          <cell r="T166" t="e">
            <v>#DIV/0!</v>
          </cell>
          <cell r="U166" t="e">
            <v>#DIV/0!</v>
          </cell>
          <cell r="V166" t="e">
            <v>#DIV/0!</v>
          </cell>
          <cell r="W166" t="e">
            <v>#DIV/0!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>
            <v>21.267800489769812</v>
          </cell>
          <cell r="AB166">
            <v>20.796543548772632</v>
          </cell>
          <cell r="AC166">
            <v>19.577172054788775</v>
          </cell>
          <cell r="AD166">
            <v>20.490465380687169</v>
          </cell>
          <cell r="AE166">
            <v>20.38529340765254</v>
          </cell>
          <cell r="AF166">
            <v>21.281967704833789</v>
          </cell>
          <cell r="AG166">
            <v>28.75093566343304</v>
          </cell>
          <cell r="AH166">
            <v>27.190522202334108</v>
          </cell>
          <cell r="AI166">
            <v>28.441848985473229</v>
          </cell>
          <cell r="AJ166">
            <v>22.402978576225777</v>
          </cell>
          <cell r="AK166">
            <v>23.475720783673466</v>
          </cell>
          <cell r="AL166">
            <v>25.031165536592951</v>
          </cell>
          <cell r="AM166">
            <v>28.446349311346836</v>
          </cell>
          <cell r="AN166">
            <v>29.200348018419163</v>
          </cell>
          <cell r="AO166">
            <v>29.789364658089596</v>
          </cell>
          <cell r="AP166">
            <v>29.780901988651948</v>
          </cell>
          <cell r="AQ166">
            <v>26.116305601738389</v>
          </cell>
          <cell r="AR166">
            <v>25.273260962956684</v>
          </cell>
          <cell r="AS166">
            <v>24.296336367743862</v>
          </cell>
          <cell r="AT166">
            <v>25.395068273269473</v>
          </cell>
          <cell r="AU166">
            <v>22.218520075541676</v>
          </cell>
          <cell r="AV166">
            <v>20.216947617501503</v>
          </cell>
          <cell r="AW166">
            <v>19.835744971772314</v>
          </cell>
          <cell r="AX166">
            <v>15.178660944489721</v>
          </cell>
          <cell r="AY166">
            <v>8.5655085820153687</v>
          </cell>
          <cell r="AZ166">
            <v>1.0987319055256108</v>
          </cell>
          <cell r="BA166">
            <v>-3.1765481977277972</v>
          </cell>
          <cell r="BB166">
            <v>-2.0015724580401724</v>
          </cell>
          <cell r="BC166">
            <v>-0.38120264572918927</v>
          </cell>
          <cell r="BD166">
            <v>-4.6570840272825933</v>
          </cell>
          <cell r="BE166">
            <v>-6.6131523624743522</v>
          </cell>
        </row>
        <row r="167">
          <cell r="B167" t="str">
            <v xml:space="preserve">     do 1 roka</v>
          </cell>
          <cell r="O167" t="e">
            <v>#DIV/0!</v>
          </cell>
          <cell r="P167" t="e">
            <v>#DIV/0!</v>
          </cell>
          <cell r="Q167" t="e">
            <v>#DIV/0!</v>
          </cell>
          <cell r="R167" t="e">
            <v>#DIV/0!</v>
          </cell>
          <cell r="S167" t="e">
            <v>#DIV/0!</v>
          </cell>
          <cell r="T167" t="e">
            <v>#DIV/0!</v>
          </cell>
          <cell r="U167" t="e">
            <v>#DIV/0!</v>
          </cell>
          <cell r="V167" t="e">
            <v>#DIV/0!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>
            <v>15.241096406847959</v>
          </cell>
          <cell r="AB167">
            <v>19.119610852425836</v>
          </cell>
          <cell r="AC167">
            <v>23.350056885227332</v>
          </cell>
          <cell r="AD167">
            <v>22.193282330504687</v>
          </cell>
          <cell r="AE167">
            <v>17.220758252661142</v>
          </cell>
          <cell r="AF167">
            <v>21.258027789995168</v>
          </cell>
          <cell r="AG167">
            <v>29.297060476584193</v>
          </cell>
          <cell r="AH167">
            <v>26.948781750494689</v>
          </cell>
          <cell r="AI167">
            <v>29.934435198427082</v>
          </cell>
          <cell r="AJ167">
            <v>25.780864223696341</v>
          </cell>
          <cell r="AK167">
            <v>29.926929101897883</v>
          </cell>
          <cell r="AL167">
            <v>32.133041805482833</v>
          </cell>
          <cell r="AM167">
            <v>37.426090289230046</v>
          </cell>
          <cell r="AN167">
            <v>35.073918528068731</v>
          </cell>
          <cell r="AO167">
            <v>33.57242387792931</v>
          </cell>
          <cell r="AP167">
            <v>36.105047078498217</v>
          </cell>
          <cell r="AQ167">
            <v>32.172895856476373</v>
          </cell>
          <cell r="AR167">
            <v>25.61150631521852</v>
          </cell>
          <cell r="AS167">
            <v>26.511852904345474</v>
          </cell>
          <cell r="AT167">
            <v>29.216900600688319</v>
          </cell>
          <cell r="AU167">
            <v>21.812285776812999</v>
          </cell>
          <cell r="AV167">
            <v>17.354093791032852</v>
          </cell>
          <cell r="AW167">
            <v>15.139660966945286</v>
          </cell>
          <cell r="AX167">
            <v>8.0896370954129964</v>
          </cell>
          <cell r="AY167">
            <v>2.2101316128548802</v>
          </cell>
          <cell r="AZ167">
            <v>2.7050476963428451</v>
          </cell>
          <cell r="BA167">
            <v>-7.4046148238753204</v>
          </cell>
          <cell r="BB167">
            <v>-4.4581919857801466</v>
          </cell>
          <cell r="BC167">
            <v>-2.2144328240875666</v>
          </cell>
          <cell r="BD167">
            <v>-7.0500238715322894</v>
          </cell>
          <cell r="BE167">
            <v>-5.8795054825581161</v>
          </cell>
        </row>
        <row r="168">
          <cell r="B168" t="str">
            <v xml:space="preserve">     1 až 5 rokov</v>
          </cell>
          <cell r="O168" t="e">
            <v>#DIV/0!</v>
          </cell>
          <cell r="P168" t="e">
            <v>#DIV/0!</v>
          </cell>
          <cell r="Q168" t="e">
            <v>#DIV/0!</v>
          </cell>
          <cell r="R168" t="e">
            <v>#DIV/0!</v>
          </cell>
          <cell r="S168" t="e">
            <v>#DIV/0!</v>
          </cell>
          <cell r="T168" t="e">
            <v>#DIV/0!</v>
          </cell>
          <cell r="U168" t="e">
            <v>#DIV/0!</v>
          </cell>
          <cell r="V168" t="e">
            <v>#DIV/0!</v>
          </cell>
          <cell r="W168" t="e">
            <v>#DIV/0!</v>
          </cell>
          <cell r="X168" t="e">
            <v>#DIV/0!</v>
          </cell>
          <cell r="Y168" t="e">
            <v>#DIV/0!</v>
          </cell>
          <cell r="Z168" t="e">
            <v>#DIV/0!</v>
          </cell>
          <cell r="AA168">
            <v>25.125122442610632</v>
          </cell>
          <cell r="AB168">
            <v>27.342221487580943</v>
          </cell>
          <cell r="AC168">
            <v>18.058812766156933</v>
          </cell>
          <cell r="AD168">
            <v>25.822276902053588</v>
          </cell>
          <cell r="AE168">
            <v>19.365760382288101</v>
          </cell>
          <cell r="AF168">
            <v>20.494114508078297</v>
          </cell>
          <cell r="AG168">
            <v>34.241811757890844</v>
          </cell>
          <cell r="AH168">
            <v>30.692301301112934</v>
          </cell>
          <cell r="AI168">
            <v>30.345728532511771</v>
          </cell>
          <cell r="AJ168">
            <v>17.981530767263905</v>
          </cell>
          <cell r="AK168">
            <v>19.068380368117218</v>
          </cell>
          <cell r="AL168">
            <v>29.199372239525957</v>
          </cell>
          <cell r="AM168">
            <v>35.768432069100641</v>
          </cell>
          <cell r="AN168">
            <v>34.107385585537997</v>
          </cell>
          <cell r="AO168">
            <v>36.395469435844177</v>
          </cell>
          <cell r="AP168">
            <v>29.272850353271423</v>
          </cell>
          <cell r="AQ168">
            <v>27.215878026517217</v>
          </cell>
          <cell r="AR168">
            <v>33.279108606492343</v>
          </cell>
          <cell r="AS168">
            <v>31.974841572931183</v>
          </cell>
          <cell r="AT168">
            <v>35.537141702481222</v>
          </cell>
          <cell r="AU168">
            <v>38.266814176622177</v>
          </cell>
          <cell r="AV168">
            <v>35.834063836627365</v>
          </cell>
          <cell r="AW168">
            <v>34.292764686824796</v>
          </cell>
          <cell r="AX168">
            <v>26.860545799259455</v>
          </cell>
          <cell r="AY168">
            <v>14.390242409201576</v>
          </cell>
          <cell r="AZ168">
            <v>3.5623001295500387</v>
          </cell>
          <cell r="BA168">
            <v>2.7296724741409548</v>
          </cell>
          <cell r="BB168">
            <v>-2.4327503399948114</v>
          </cell>
          <cell r="BC168">
            <v>-1.541299149802569</v>
          </cell>
          <cell r="BD168">
            <v>-7.432218887565341</v>
          </cell>
          <cell r="BE168">
            <v>-12.470303390057879</v>
          </cell>
        </row>
        <row r="169">
          <cell r="B169" t="str">
            <v xml:space="preserve">     nad 5 rokov</v>
          </cell>
          <cell r="O169" t="e">
            <v>#DIV/0!</v>
          </cell>
          <cell r="P169" t="e">
            <v>#DIV/0!</v>
          </cell>
          <cell r="Q169" t="e">
            <v>#DIV/0!</v>
          </cell>
          <cell r="R169" t="e">
            <v>#DIV/0!</v>
          </cell>
          <cell r="S169" t="e">
            <v>#DIV/0!</v>
          </cell>
          <cell r="T169" t="e">
            <v>#DIV/0!</v>
          </cell>
          <cell r="U169" t="e">
            <v>#DIV/0!</v>
          </cell>
          <cell r="V169" t="e">
            <v>#DIV/0!</v>
          </cell>
          <cell r="W169" t="e">
            <v>#DIV/0!</v>
          </cell>
          <cell r="X169" t="e">
            <v>#DIV/0!</v>
          </cell>
          <cell r="Y169" t="e">
            <v>#DIV/0!</v>
          </cell>
          <cell r="Z169" t="e">
            <v>#DIV/0!</v>
          </cell>
          <cell r="AA169">
            <v>26.266618104981902</v>
          </cell>
          <cell r="AB169">
            <v>19.4849384410781</v>
          </cell>
          <cell r="AC169">
            <v>16.227912834030661</v>
          </cell>
          <cell r="AD169">
            <v>16.000671129420567</v>
          </cell>
          <cell r="AE169">
            <v>24.75873585372193</v>
          </cell>
          <cell r="AF169">
            <v>21.798703565691071</v>
          </cell>
          <cell r="AG169">
            <v>25.466329133297009</v>
          </cell>
          <cell r="AH169">
            <v>25.672083144987852</v>
          </cell>
          <cell r="AI169">
            <v>25.871782198178764</v>
          </cell>
          <cell r="AJ169">
            <v>20.951707204136454</v>
          </cell>
          <cell r="AK169">
            <v>18.754510206323744</v>
          </cell>
          <cell r="AL169">
            <v>15.476836864850995</v>
          </cell>
          <cell r="AM169">
            <v>15.464975027948526</v>
          </cell>
          <cell r="AN169">
            <v>20.162200115713418</v>
          </cell>
          <cell r="AO169">
            <v>22.144270885435219</v>
          </cell>
          <cell r="AP169">
            <v>23.036563515102486</v>
          </cell>
          <cell r="AQ169">
            <v>18.857443818546443</v>
          </cell>
          <cell r="AR169">
            <v>20.877473753804637</v>
          </cell>
          <cell r="AS169">
            <v>17.743397566702896</v>
          </cell>
          <cell r="AT169">
            <v>15.978466898583306</v>
          </cell>
          <cell r="AU169">
            <v>14.624621972885748</v>
          </cell>
          <cell r="AV169">
            <v>15.546408119029451</v>
          </cell>
          <cell r="AW169">
            <v>17.72910935672607</v>
          </cell>
          <cell r="AX169">
            <v>16.988740266978823</v>
          </cell>
          <cell r="AY169">
            <v>12.846911385568788</v>
          </cell>
          <cell r="AZ169">
            <v>-1.7649306681195895</v>
          </cell>
          <cell r="BA169">
            <v>-1.3538449256975582</v>
          </cell>
          <cell r="BB169">
            <v>0.92178614614370247</v>
          </cell>
          <cell r="BC169">
            <v>2.1827012376966195</v>
          </cell>
          <cell r="BD169">
            <v>-0.74036908974724724</v>
          </cell>
          <cell r="BE169">
            <v>-4.141828881410035</v>
          </cell>
        </row>
        <row r="170">
          <cell r="B170" t="str">
            <v xml:space="preserve">  Finančné spoločnosti</v>
          </cell>
          <cell r="O170" t="e">
            <v>#DIV/0!</v>
          </cell>
          <cell r="P170" t="e">
            <v>#DIV/0!</v>
          </cell>
          <cell r="Q170" t="e">
            <v>#DIV/0!</v>
          </cell>
          <cell r="R170" t="e">
            <v>#DIV/0!</v>
          </cell>
          <cell r="S170" t="e">
            <v>#DIV/0!</v>
          </cell>
          <cell r="T170" t="e">
            <v>#DIV/0!</v>
          </cell>
          <cell r="U170" t="e">
            <v>#DIV/0!</v>
          </cell>
          <cell r="V170" t="e">
            <v>#DIV/0!</v>
          </cell>
          <cell r="W170" t="e">
            <v>#DIV/0!</v>
          </cell>
          <cell r="X170" t="e">
            <v>#DIV/0!</v>
          </cell>
          <cell r="Y170" t="e">
            <v>#DIV/0!</v>
          </cell>
          <cell r="Z170" t="e">
            <v>#DIV/0!</v>
          </cell>
          <cell r="AA170">
            <v>18.5490606170071</v>
          </cell>
          <cell r="AB170">
            <v>11.990992686385681</v>
          </cell>
          <cell r="AC170">
            <v>9.2921567836787915</v>
          </cell>
          <cell r="AD170">
            <v>4.006491392194846</v>
          </cell>
          <cell r="AE170">
            <v>0.92004887552397463</v>
          </cell>
          <cell r="AF170">
            <v>-0.25628951150757473</v>
          </cell>
          <cell r="AG170">
            <v>2.2198150720426071</v>
          </cell>
          <cell r="AH170">
            <v>1.3667969464899983</v>
          </cell>
          <cell r="AI170">
            <v>3.2050606371011128</v>
          </cell>
          <cell r="AJ170">
            <v>6.4109876042065963</v>
          </cell>
          <cell r="AK170">
            <v>7.7243503265799234</v>
          </cell>
          <cell r="AL170">
            <v>5.9566817837959434</v>
          </cell>
          <cell r="AM170">
            <v>5.4380220011251339</v>
          </cell>
          <cell r="AN170">
            <v>8.6659040321787728</v>
          </cell>
          <cell r="AO170">
            <v>11.487920444375476</v>
          </cell>
          <cell r="AP170">
            <v>12.085300611317379</v>
          </cell>
          <cell r="AQ170">
            <v>2.3483830359638489</v>
          </cell>
          <cell r="AR170">
            <v>-0.33629708484616572</v>
          </cell>
          <cell r="AS170">
            <v>-3.4089657157009157</v>
          </cell>
          <cell r="AT170">
            <v>-2.3008751437956647</v>
          </cell>
          <cell r="AU170">
            <v>-4.8506689303116133</v>
          </cell>
          <cell r="AV170">
            <v>-10.292413587917977</v>
          </cell>
          <cell r="AW170">
            <v>-11.572365969104055</v>
          </cell>
          <cell r="AX170">
            <v>-14.945935566441776</v>
          </cell>
          <cell r="AY170">
            <v>-20.600236732219784</v>
          </cell>
          <cell r="AZ170">
            <v>1.108090571905251</v>
          </cell>
          <cell r="BA170">
            <v>-2.5497937865159486</v>
          </cell>
          <cell r="BB170">
            <v>-5.4417446576063639</v>
          </cell>
          <cell r="BC170">
            <v>-1.279952381186078</v>
          </cell>
          <cell r="BD170">
            <v>-3.3735695973377204</v>
          </cell>
          <cell r="BE170">
            <v>-5.6543011657780085</v>
          </cell>
        </row>
        <row r="171">
          <cell r="B171" t="str">
            <v xml:space="preserve">  Poisťovne a penzijné fondy</v>
          </cell>
          <cell r="O171" t="e">
            <v>#DIV/0!</v>
          </cell>
          <cell r="P171" t="e">
            <v>#DIV/0!</v>
          </cell>
          <cell r="Q171" t="e">
            <v>#DIV/0!</v>
          </cell>
          <cell r="R171" t="e">
            <v>#DIV/0!</v>
          </cell>
          <cell r="S171" t="e">
            <v>#DIV/0!</v>
          </cell>
          <cell r="T171" t="e">
            <v>#DIV/0!</v>
          </cell>
          <cell r="U171" t="e">
            <v>#DIV/0!</v>
          </cell>
          <cell r="V171" t="e">
            <v>#DIV/0!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>
            <v>-10.12275704959778</v>
          </cell>
          <cell r="AB171">
            <v>-10.012911842462344</v>
          </cell>
          <cell r="AC171">
            <v>-12.04497262908265</v>
          </cell>
          <cell r="AD171">
            <v>-12.198820490779212</v>
          </cell>
          <cell r="AE171">
            <v>-13.001506191968943</v>
          </cell>
          <cell r="AF171">
            <v>-17.301016673428094</v>
          </cell>
          <cell r="AG171">
            <v>-26.244781542081427</v>
          </cell>
          <cell r="AH171">
            <v>-14.792095824175703</v>
          </cell>
          <cell r="AI171">
            <v>-15.837986195202276</v>
          </cell>
          <cell r="AJ171">
            <v>-12.946658334372145</v>
          </cell>
          <cell r="AK171">
            <v>-5.5356201896102561</v>
          </cell>
          <cell r="AL171">
            <v>-7.1948628136655088</v>
          </cell>
          <cell r="AM171">
            <v>-8.6917373612304942</v>
          </cell>
          <cell r="AN171">
            <v>-9.3739629173784493</v>
          </cell>
          <cell r="AO171">
            <v>-7.1912774091523346</v>
          </cell>
          <cell r="AP171">
            <v>-7.6656749808577587</v>
          </cell>
          <cell r="AQ171">
            <v>-12.181359010612397</v>
          </cell>
          <cell r="AR171">
            <v>-9.7762458469488109</v>
          </cell>
          <cell r="AS171">
            <v>-11.702954560934415</v>
          </cell>
          <cell r="AT171">
            <v>-12.774390101090688</v>
          </cell>
          <cell r="AU171">
            <v>142.79642221397245</v>
          </cell>
          <cell r="AV171">
            <v>-10.177565512692837</v>
          </cell>
          <cell r="AW171">
            <v>-15.975538450935517</v>
          </cell>
          <cell r="AX171">
            <v>-11.528037266281814</v>
          </cell>
          <cell r="AY171">
            <v>-9.8532794465053257</v>
          </cell>
          <cell r="AZ171">
            <v>-1.0714355401562727</v>
          </cell>
          <cell r="BA171">
            <v>155.57081231506314</v>
          </cell>
          <cell r="BB171">
            <v>-152.97398772666529</v>
          </cell>
          <cell r="BC171">
            <v>-5.7979729382426797</v>
          </cell>
          <cell r="BD171">
            <v>4.4475011846537029</v>
          </cell>
          <cell r="BE171">
            <v>1.6747578197764881</v>
          </cell>
        </row>
        <row r="172">
          <cell r="B172" t="str">
            <v xml:space="preserve">  Domácnosti a neziskové inštitúcie slúžiace domácnostiam</v>
          </cell>
          <cell r="O172" t="e">
            <v>#DIV/0!</v>
          </cell>
          <cell r="P172" t="e">
            <v>#DIV/0!</v>
          </cell>
          <cell r="Q172" t="e">
            <v>#DIV/0!</v>
          </cell>
          <cell r="R172" t="e">
            <v>#DIV/0!</v>
          </cell>
          <cell r="S172" t="e">
            <v>#DIV/0!</v>
          </cell>
          <cell r="T172" t="e">
            <v>#DIV/0!</v>
          </cell>
          <cell r="U172" t="e">
            <v>#DIV/0!</v>
          </cell>
          <cell r="V172" t="e">
            <v>#DIV/0!</v>
          </cell>
          <cell r="W172" t="e">
            <v>#DIV/0!</v>
          </cell>
          <cell r="X172" t="e">
            <v>#DIV/0!</v>
          </cell>
          <cell r="Y172" t="e">
            <v>#DIV/0!</v>
          </cell>
          <cell r="Z172" t="e">
            <v>#DIV/0!</v>
          </cell>
          <cell r="AA172">
            <v>32.183972560032402</v>
          </cell>
          <cell r="AB172">
            <v>32.113061979763842</v>
          </cell>
          <cell r="AC172">
            <v>31.201556804330522</v>
          </cell>
          <cell r="AD172">
            <v>29.825001077308002</v>
          </cell>
          <cell r="AE172">
            <v>29.410735973673042</v>
          </cell>
          <cell r="AF172">
            <v>28.810824395065566</v>
          </cell>
          <cell r="AG172">
            <v>28.522788042218536</v>
          </cell>
          <cell r="AH172">
            <v>28.18784389167476</v>
          </cell>
          <cell r="AI172">
            <v>27.832628576727345</v>
          </cell>
          <cell r="AJ172">
            <v>28.111869894376781</v>
          </cell>
          <cell r="AK172">
            <v>28.525610653316591</v>
          </cell>
          <cell r="AL172">
            <v>28.542523658938421</v>
          </cell>
          <cell r="AM172">
            <v>28.681135231772174</v>
          </cell>
          <cell r="AN172">
            <v>28.951938159494944</v>
          </cell>
          <cell r="AO172">
            <v>28.573119046009197</v>
          </cell>
          <cell r="AP172">
            <v>29.701610872685535</v>
          </cell>
          <cell r="AQ172">
            <v>29.022404257456685</v>
          </cell>
          <cell r="AR172">
            <v>28.745235154179483</v>
          </cell>
          <cell r="AS172">
            <v>28.972005917882683</v>
          </cell>
          <cell r="AT172">
            <v>28.639331037166301</v>
          </cell>
          <cell r="AU172">
            <v>28.423360898003182</v>
          </cell>
          <cell r="AV172">
            <v>27.781793434882161</v>
          </cell>
          <cell r="AW172">
            <v>26.441049848614725</v>
          </cell>
          <cell r="AX172">
            <v>25.443492390637928</v>
          </cell>
          <cell r="AY172">
            <v>24.283190241285624</v>
          </cell>
          <cell r="AZ172">
            <v>-0.3326748807163824</v>
          </cell>
          <cell r="BA172">
            <v>-0.2159701391631188</v>
          </cell>
          <cell r="BB172">
            <v>-0.64156746312102086</v>
          </cell>
          <cell r="BC172">
            <v>-1.3407435862674362</v>
          </cell>
          <cell r="BD172">
            <v>-0.99755745797679651</v>
          </cell>
          <cell r="BE172">
            <v>-1.1603021493523045</v>
          </cell>
        </row>
        <row r="173">
          <cell r="B173" t="str">
            <v xml:space="preserve">     spotrebiteľské úvery</v>
          </cell>
          <cell r="O173" t="e">
            <v>#DIV/0!</v>
          </cell>
          <cell r="P173" t="e">
            <v>#DIV/0!</v>
          </cell>
          <cell r="Q173" t="e">
            <v>#DIV/0!</v>
          </cell>
          <cell r="R173" t="e">
            <v>#DIV/0!</v>
          </cell>
          <cell r="S173" t="e">
            <v>#DIV/0!</v>
          </cell>
          <cell r="T173" t="e">
            <v>#DIV/0!</v>
          </cell>
          <cell r="U173" t="e">
            <v>#DIV/0!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>
            <v>26.373539166842349</v>
          </cell>
          <cell r="AB173">
            <v>26.890614338782242</v>
          </cell>
          <cell r="AC173">
            <v>24.769149568128213</v>
          </cell>
          <cell r="AD173">
            <v>20.227126320835097</v>
          </cell>
          <cell r="AE173">
            <v>20.045601767124438</v>
          </cell>
          <cell r="AF173">
            <v>19.913653061136685</v>
          </cell>
          <cell r="AG173">
            <v>20.734409482527695</v>
          </cell>
          <cell r="AH173">
            <v>19.852804683925356</v>
          </cell>
          <cell r="AI173">
            <v>18.723565018879412</v>
          </cell>
          <cell r="AJ173">
            <v>17.852829576282531</v>
          </cell>
          <cell r="AK173">
            <v>17.09956058632433</v>
          </cell>
          <cell r="AL173">
            <v>17.827824429485702</v>
          </cell>
          <cell r="AM173">
            <v>16.898399998040816</v>
          </cell>
          <cell r="AN173">
            <v>16.986200173136837</v>
          </cell>
          <cell r="AO173">
            <v>16.36025124847545</v>
          </cell>
          <cell r="AP173">
            <v>22.12113692323318</v>
          </cell>
          <cell r="AQ173">
            <v>22.810164337850168</v>
          </cell>
          <cell r="AR173">
            <v>22.759487858386223</v>
          </cell>
          <cell r="AS173">
            <v>24.090088509803948</v>
          </cell>
          <cell r="AT173">
            <v>25.409166240316395</v>
          </cell>
          <cell r="AU173">
            <v>25.819785890100505</v>
          </cell>
          <cell r="AV173">
            <v>26.359263330695939</v>
          </cell>
          <cell r="AW173">
            <v>25.818343679518136</v>
          </cell>
          <cell r="AX173">
            <v>25.9178522829028</v>
          </cell>
          <cell r="AY173">
            <v>24.536104913060413</v>
          </cell>
        </row>
        <row r="174">
          <cell r="B174" t="str">
            <v xml:space="preserve">     úvery na bývanie</v>
          </cell>
          <cell r="O174" t="e">
            <v>#DIV/0!</v>
          </cell>
          <cell r="P174" t="e">
            <v>#DIV/0!</v>
          </cell>
          <cell r="Q174" t="e">
            <v>#DIV/0!</v>
          </cell>
          <cell r="R174" t="e">
            <v>#DIV/0!</v>
          </cell>
          <cell r="S174" t="e">
            <v>#DIV/0!</v>
          </cell>
          <cell r="T174" t="e">
            <v>#DIV/0!</v>
          </cell>
          <cell r="U174" t="e">
            <v>#DIV/0!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>
            <v>33.179436203630075</v>
          </cell>
          <cell r="AB174">
            <v>32.469178602636646</v>
          </cell>
          <cell r="AC174">
            <v>31.536140402846058</v>
          </cell>
          <cell r="AD174">
            <v>31.420752891941106</v>
          </cell>
          <cell r="AE174">
            <v>31.68014178331515</v>
          </cell>
          <cell r="AF174">
            <v>30.985480619879922</v>
          </cell>
          <cell r="AG174">
            <v>30.705206542371201</v>
          </cell>
          <cell r="AH174">
            <v>30.383656116937289</v>
          </cell>
          <cell r="AI174">
            <v>30.347440670994814</v>
          </cell>
          <cell r="AJ174">
            <v>30.748321081894261</v>
          </cell>
          <cell r="AK174">
            <v>31.307585080969545</v>
          </cell>
          <cell r="AL174">
            <v>30.275410779156914</v>
          </cell>
          <cell r="AM174">
            <v>30.066145861477366</v>
          </cell>
          <cell r="AN174">
            <v>30.468977205147922</v>
          </cell>
          <cell r="AO174">
            <v>30.329845261738427</v>
          </cell>
          <cell r="AP174">
            <v>30.604951720333759</v>
          </cell>
          <cell r="AQ174">
            <v>29.700220357472801</v>
          </cell>
          <cell r="AR174">
            <v>29.4810873160028</v>
          </cell>
          <cell r="AS174">
            <v>29.689287894044554</v>
          </cell>
          <cell r="AT174">
            <v>29.247279072660945</v>
          </cell>
          <cell r="AU174">
            <v>28.964072744985344</v>
          </cell>
          <cell r="AV174">
            <v>28.336937152014087</v>
          </cell>
          <cell r="AW174">
            <v>27.007982180426808</v>
          </cell>
          <cell r="AX174">
            <v>26.102606025930442</v>
          </cell>
          <cell r="AY174">
            <v>25.060147348621783</v>
          </cell>
        </row>
        <row r="175">
          <cell r="B175" t="str">
            <v xml:space="preserve">     ostatné úvery</v>
          </cell>
          <cell r="O175" t="e">
            <v>#DIV/0!</v>
          </cell>
          <cell r="P175" t="e">
            <v>#DIV/0!</v>
          </cell>
          <cell r="Q175" t="e">
            <v>#DIV/0!</v>
          </cell>
          <cell r="R175" t="e">
            <v>#DIV/0!</v>
          </cell>
          <cell r="S175" t="e">
            <v>#DIV/0!</v>
          </cell>
          <cell r="T175" t="e">
            <v>#DIV/0!</v>
          </cell>
          <cell r="U175" t="e">
            <v>#DIV/0!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>
            <v>33.622721166116008</v>
          </cell>
          <cell r="AB175">
            <v>35.294962737546371</v>
          </cell>
          <cell r="AC175">
            <v>35.606457047258658</v>
          </cell>
          <cell r="AD175">
            <v>32.325257835538309</v>
          </cell>
          <cell r="AE175">
            <v>29.268745374753991</v>
          </cell>
          <cell r="AF175">
            <v>28.544733841067341</v>
          </cell>
          <cell r="AG175">
            <v>27.282956210254653</v>
          </cell>
          <cell r="AH175">
            <v>27.266408832942957</v>
          </cell>
          <cell r="AI175">
            <v>26.483230467619222</v>
          </cell>
          <cell r="AJ175">
            <v>27.269084380286841</v>
          </cell>
          <cell r="AK175">
            <v>28.140440218765775</v>
          </cell>
          <cell r="AL175">
            <v>30.979834394206875</v>
          </cell>
          <cell r="AM175">
            <v>33.229205379226357</v>
          </cell>
          <cell r="AN175">
            <v>33.1503992892074</v>
          </cell>
          <cell r="AO175">
            <v>32.127264658046528</v>
          </cell>
          <cell r="AP175">
            <v>32.319261630758945</v>
          </cell>
          <cell r="AQ175">
            <v>31.331146027211929</v>
          </cell>
          <cell r="AR175">
            <v>30.646911216749686</v>
          </cell>
          <cell r="AS175">
            <v>30.114152129353897</v>
          </cell>
          <cell r="AT175">
            <v>28.891247831587748</v>
          </cell>
          <cell r="AU175">
            <v>28.439818467616931</v>
          </cell>
          <cell r="AV175">
            <v>26.877247992074786</v>
          </cell>
          <cell r="AW175">
            <v>24.924204935750808</v>
          </cell>
          <cell r="AX175">
            <v>22.813426016939346</v>
          </cell>
          <cell r="AY175">
            <v>21.36932705925949</v>
          </cell>
        </row>
        <row r="176">
          <cell r="B176" t="str">
            <v>spotr.+ost.</v>
          </cell>
          <cell r="O176" t="e">
            <v>#DIV/0!</v>
          </cell>
          <cell r="P176" t="e">
            <v>#DIV/0!</v>
          </cell>
          <cell r="Q176" t="e">
            <v>#DIV/0!</v>
          </cell>
          <cell r="R176" t="e">
            <v>#DIV/0!</v>
          </cell>
          <cell r="S176" t="e">
            <v>#DIV/0!</v>
          </cell>
          <cell r="T176" t="e">
            <v>#DIV/0!</v>
          </cell>
          <cell r="U176" t="e">
            <v>#DIV/0!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>
            <v>30.254068012267226</v>
          </cell>
          <cell r="AB176">
            <v>31.379778782648714</v>
          </cell>
          <cell r="AC176">
            <v>30.530352549346276</v>
          </cell>
          <cell r="AD176">
            <v>26.750564408205804</v>
          </cell>
          <cell r="AE176">
            <v>25.103365714470627</v>
          </cell>
          <cell r="AF176">
            <v>24.684861570860051</v>
          </cell>
          <cell r="AG176">
            <v>24.388376077362636</v>
          </cell>
          <cell r="AH176">
            <v>24.007655974172025</v>
          </cell>
          <cell r="AI176">
            <v>23.075115407956773</v>
          </cell>
          <cell r="AJ176">
            <v>23.136616407181762</v>
          </cell>
          <cell r="AK176">
            <v>23.297150741928505</v>
          </cell>
          <cell r="AL176">
            <v>25.17834756667115</v>
          </cell>
          <cell r="AM176">
            <v>25.941700814876526</v>
          </cell>
          <cell r="AN176">
            <v>25.949730627576926</v>
          </cell>
          <cell r="AO176">
            <v>25.133995457786781</v>
          </cell>
          <cell r="AP176">
            <v>27.892841033750514</v>
          </cell>
          <cell r="AQ176">
            <v>27.658252898116231</v>
          </cell>
          <cell r="AR176">
            <v>27.268667612488116</v>
          </cell>
          <cell r="AS176">
            <v>27.535027542647583</v>
          </cell>
          <cell r="AT176">
            <v>27.414169123353034</v>
          </cell>
          <cell r="AU176">
            <v>27.331130469548853</v>
          </cell>
          <cell r="AV176">
            <v>26.659587296292358</v>
          </cell>
          <cell r="AW176">
            <v>25.296076171410292</v>
          </cell>
          <cell r="AX176">
            <v>24.096031337771223</v>
          </cell>
          <cell r="AY176">
            <v>22.704482960679641</v>
          </cell>
        </row>
        <row r="177">
          <cell r="B177" t="str">
            <v>Pohľadávky PFI voči súkromnému sektoru</v>
          </cell>
          <cell r="O177" t="e">
            <v>#DIV/0!</v>
          </cell>
          <cell r="P177" t="e">
            <v>#DIV/0!</v>
          </cell>
          <cell r="Q177" t="e">
            <v>#DIV/0!</v>
          </cell>
          <cell r="R177" t="e">
            <v>#DIV/0!</v>
          </cell>
          <cell r="S177" t="e">
            <v>#DIV/0!</v>
          </cell>
          <cell r="T177" t="e">
            <v>#DIV/0!</v>
          </cell>
          <cell r="U177" t="e">
            <v>#DIV/0!</v>
          </cell>
          <cell r="V177" t="e">
            <v>#DIV/0!</v>
          </cell>
          <cell r="W177" t="e">
            <v>#DIV/0!</v>
          </cell>
          <cell r="X177" t="e">
            <v>#DIV/0!</v>
          </cell>
          <cell r="Y177" t="e">
            <v>#DIV/0!</v>
          </cell>
          <cell r="Z177" t="e">
            <v>#DIV/0!</v>
          </cell>
          <cell r="AA177">
            <v>24.879533536500205</v>
          </cell>
          <cell r="AB177">
            <v>23.917072410676795</v>
          </cell>
          <cell r="AC177">
            <v>22.66716194117528</v>
          </cell>
          <cell r="AD177">
            <v>22.127453526304564</v>
          </cell>
          <cell r="AE177">
            <v>21.568893402534471</v>
          </cell>
          <cell r="AF177">
            <v>21.710562183274689</v>
          </cell>
          <cell r="AG177">
            <v>25.793494900983589</v>
          </cell>
          <cell r="AH177">
            <v>24.840196327060255</v>
          </cell>
          <cell r="AI177">
            <v>25.592921733924328</v>
          </cell>
          <cell r="AJ177">
            <v>22.941398890164507</v>
          </cell>
          <cell r="AK177">
            <v>23.814668140251044</v>
          </cell>
          <cell r="AL177">
            <v>24.448712669271515</v>
          </cell>
          <cell r="AM177">
            <v>26.251475942197501</v>
          </cell>
          <cell r="AN177">
            <v>27.142086756765721</v>
          </cell>
          <cell r="AO177">
            <v>27.571798632029015</v>
          </cell>
          <cell r="AP177">
            <v>28.130631915832709</v>
          </cell>
          <cell r="AQ177">
            <v>25.10105999487233</v>
          </cell>
          <cell r="AR177">
            <v>24.340154517667088</v>
          </cell>
          <cell r="AS177">
            <v>23.644516521590674</v>
          </cell>
          <cell r="AT177">
            <v>24.261864034589337</v>
          </cell>
          <cell r="AU177">
            <v>22.318644626609952</v>
          </cell>
          <cell r="AV177">
            <v>20.52763685228652</v>
          </cell>
          <cell r="AW177">
            <v>19.694247542559353</v>
          </cell>
          <cell r="AX177">
            <v>16.612926442813375</v>
          </cell>
          <cell r="AY177">
            <v>-99.998939415427358</v>
          </cell>
        </row>
        <row r="178">
          <cell r="B178" t="str">
            <v xml:space="preserve">     v EUR</v>
          </cell>
          <cell r="O178" t="e">
            <v>#DIV/0!</v>
          </cell>
          <cell r="P178" t="e">
            <v>#DIV/0!</v>
          </cell>
          <cell r="Q178" t="e">
            <v>#DIV/0!</v>
          </cell>
          <cell r="R178" t="e">
            <v>#DIV/0!</v>
          </cell>
          <cell r="S178" t="e">
            <v>#DIV/0!</v>
          </cell>
          <cell r="T178" t="e">
            <v>#DIV/0!</v>
          </cell>
          <cell r="U178" t="e">
            <v>#DIV/0!</v>
          </cell>
          <cell r="V178" t="e">
            <v>#DIV/0!</v>
          </cell>
          <cell r="W178" t="e">
            <v>#DIV/0!</v>
          </cell>
          <cell r="X178" t="e">
            <v>#DIV/0!</v>
          </cell>
          <cell r="Y178" t="e">
            <v>#DIV/0!</v>
          </cell>
          <cell r="Z178" t="e">
            <v>#DIV/0!</v>
          </cell>
          <cell r="AA178">
            <v>24.99134857450332</v>
          </cell>
          <cell r="AB178">
            <v>23.799451750509391</v>
          </cell>
          <cell r="AC178">
            <v>22.43446708077947</v>
          </cell>
          <cell r="AD178">
            <v>21.72118396467036</v>
          </cell>
          <cell r="AE178">
            <v>21.10451309482184</v>
          </cell>
          <cell r="AF178">
            <v>21.257812813187655</v>
          </cell>
          <cell r="AG178">
            <v>25.584110806162897</v>
          </cell>
          <cell r="AH178">
            <v>24.643547550532389</v>
          </cell>
          <cell r="AI178">
            <v>25.524551850208539</v>
          </cell>
          <cell r="AJ178">
            <v>22.910985978578609</v>
          </cell>
          <cell r="AK178">
            <v>23.762178288991336</v>
          </cell>
          <cell r="AL178">
            <v>24.223579497450757</v>
          </cell>
          <cell r="AM178">
            <v>25.817511996169884</v>
          </cell>
          <cell r="AN178">
            <v>27.029200199688461</v>
          </cell>
          <cell r="AO178">
            <v>27.688051015832031</v>
          </cell>
          <cell r="AP178">
            <v>28.095342516107848</v>
          </cell>
          <cell r="AQ178">
            <v>25.227647833715338</v>
          </cell>
          <cell r="AR178">
            <v>24.476969136339392</v>
          </cell>
          <cell r="AS178">
            <v>23.510247146346174</v>
          </cell>
          <cell r="AT178">
            <v>24.124354916694827</v>
          </cell>
          <cell r="AU178">
            <v>22.123230506059372</v>
          </cell>
          <cell r="AV178">
            <v>20.224171382660799</v>
          </cell>
          <cell r="AW178">
            <v>19.555762203444885</v>
          </cell>
          <cell r="AX178">
            <v>16.650025938920535</v>
          </cell>
          <cell r="AY178">
            <v>-99.999010831799211</v>
          </cell>
        </row>
        <row r="179">
          <cell r="B179" t="str">
            <v xml:space="preserve">     v ostatných cudzích menách</v>
          </cell>
          <cell r="O179" t="e">
            <v>#DIV/0!</v>
          </cell>
          <cell r="P179" t="e">
            <v>#DIV/0!</v>
          </cell>
          <cell r="Q179" t="e">
            <v>#DIV/0!</v>
          </cell>
          <cell r="R179" t="e">
            <v>#DIV/0!</v>
          </cell>
          <cell r="S179" t="e">
            <v>#DIV/0!</v>
          </cell>
          <cell r="T179" t="e">
            <v>#DIV/0!</v>
          </cell>
          <cell r="U179" t="e">
            <v>#DIV/0!</v>
          </cell>
          <cell r="V179" t="e">
            <v>#DIV/0!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>
            <v>16.506515765420374</v>
          </cell>
          <cell r="AB179">
            <v>32.504144606170655</v>
          </cell>
          <cell r="AC179">
            <v>39.050194259914747</v>
          </cell>
          <cell r="AD179">
            <v>51.609519732751181</v>
          </cell>
          <cell r="AE179">
            <v>56.370731337805893</v>
          </cell>
          <cell r="AF179">
            <v>54.570507206858053</v>
          </cell>
          <cell r="AG179">
            <v>42.018963727001847</v>
          </cell>
          <cell r="AH179">
            <v>40.4532521744147</v>
          </cell>
          <cell r="AI179">
            <v>30.953217730608003</v>
          </cell>
          <cell r="AJ179">
            <v>25.391868496413437</v>
          </cell>
          <cell r="AK179">
            <v>27.876978474440705</v>
          </cell>
          <cell r="AL179">
            <v>41.806155140803071</v>
          </cell>
          <cell r="AM179">
            <v>60.94910845394412</v>
          </cell>
          <cell r="AN179">
            <v>34.822987871233238</v>
          </cell>
          <cell r="AO179">
            <v>20.320645643897478</v>
          </cell>
          <cell r="AP179">
            <v>30.038495139219492</v>
          </cell>
          <cell r="AQ179">
            <v>17.677996683688974</v>
          </cell>
          <cell r="AR179">
            <v>16.458190875712148</v>
          </cell>
          <cell r="AS179">
            <v>32.746470674968862</v>
          </cell>
          <cell r="AT179">
            <v>33.824329530368402</v>
          </cell>
          <cell r="AU179">
            <v>36.603636998275732</v>
          </cell>
          <cell r="AV179">
            <v>43.140740537512414</v>
          </cell>
          <cell r="AW179">
            <v>29.766363382901858</v>
          </cell>
          <cell r="AX179">
            <v>14.142516302805987</v>
          </cell>
          <cell r="AY179">
            <v>-99.994512811673474</v>
          </cell>
        </row>
        <row r="181">
          <cell r="B181" t="str">
            <v>Pohľadávky PFI voči súkromnému sektoru</v>
          </cell>
          <cell r="O181" t="e">
            <v>#DIV/0!</v>
          </cell>
          <cell r="P181" t="e">
            <v>#DIV/0!</v>
          </cell>
          <cell r="Q181" t="e">
            <v>#DIV/0!</v>
          </cell>
          <cell r="R181" t="e">
            <v>#DIV/0!</v>
          </cell>
          <cell r="S181" t="e">
            <v>#DIV/0!</v>
          </cell>
          <cell r="T181" t="e">
            <v>#DIV/0!</v>
          </cell>
          <cell r="U181" t="e">
            <v>#DIV/0!</v>
          </cell>
          <cell r="V181" t="e">
            <v>#DIV/0!</v>
          </cell>
          <cell r="W181" t="e">
            <v>#DIV/0!</v>
          </cell>
          <cell r="X181" t="e">
            <v>#DIV/0!</v>
          </cell>
          <cell r="Y181" t="e">
            <v>#DIV/0!</v>
          </cell>
          <cell r="Z181" t="e">
            <v>#DIV/0!</v>
          </cell>
          <cell r="AA181">
            <v>24.879533536500205</v>
          </cell>
          <cell r="AB181">
            <v>23.917072410676795</v>
          </cell>
          <cell r="AC181">
            <v>22.66716194117528</v>
          </cell>
          <cell r="AD181">
            <v>22.127453526304564</v>
          </cell>
          <cell r="AE181">
            <v>21.568893402534471</v>
          </cell>
          <cell r="AF181">
            <v>21.710562183274689</v>
          </cell>
          <cell r="AG181">
            <v>25.793494900983589</v>
          </cell>
          <cell r="AH181">
            <v>24.840196327060255</v>
          </cell>
          <cell r="AI181">
            <v>25.592921733924328</v>
          </cell>
          <cell r="AJ181">
            <v>22.941398890164507</v>
          </cell>
          <cell r="AK181">
            <v>23.814668140251044</v>
          </cell>
          <cell r="AL181">
            <v>24.448712669271515</v>
          </cell>
          <cell r="AM181">
            <v>26.251475942197501</v>
          </cell>
          <cell r="AN181">
            <v>27.142086756765721</v>
          </cell>
          <cell r="AO181">
            <v>27.571798632029015</v>
          </cell>
          <cell r="AP181">
            <v>28.130631915832709</v>
          </cell>
          <cell r="AQ181">
            <v>25.10105999487233</v>
          </cell>
          <cell r="AR181">
            <v>24.340154517667088</v>
          </cell>
          <cell r="AS181">
            <v>23.644516521590674</v>
          </cell>
          <cell r="AT181">
            <v>24.261864034589337</v>
          </cell>
          <cell r="AU181">
            <v>22.318644626609952</v>
          </cell>
          <cell r="AV181">
            <v>20.52763685228652</v>
          </cell>
          <cell r="AW181">
            <v>19.694247542559353</v>
          </cell>
          <cell r="AX181">
            <v>16.612926442813375</v>
          </cell>
          <cell r="AY181">
            <v>-99.998939415427358</v>
          </cell>
        </row>
        <row r="182">
          <cell r="B182" t="str">
            <v xml:space="preserve">     do 1 roka</v>
          </cell>
          <cell r="O182" t="e">
            <v>#DIV/0!</v>
          </cell>
          <cell r="P182" t="e">
            <v>#DIV/0!</v>
          </cell>
          <cell r="Q182" t="e">
            <v>#DIV/0!</v>
          </cell>
          <cell r="R182" t="e">
            <v>#DIV/0!</v>
          </cell>
          <cell r="S182" t="e">
            <v>#DIV/0!</v>
          </cell>
          <cell r="T182" t="e">
            <v>#DIV/0!</v>
          </cell>
          <cell r="U182" t="e">
            <v>#DIV/0!</v>
          </cell>
          <cell r="V182" t="e">
            <v>#DIV/0!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>
            <v>20.279577704626163</v>
          </cell>
          <cell r="AB182">
            <v>21.431563754448462</v>
          </cell>
          <cell r="AC182">
            <v>24.356857565168411</v>
          </cell>
          <cell r="AD182">
            <v>21.005414627757915</v>
          </cell>
          <cell r="AE182">
            <v>16.917712755580609</v>
          </cell>
          <cell r="AF182">
            <v>19.999062543876221</v>
          </cell>
          <cell r="AG182">
            <v>27.107243140863304</v>
          </cell>
          <cell r="AH182">
            <v>25.342952265869442</v>
          </cell>
          <cell r="AI182">
            <v>24.384326732439533</v>
          </cell>
          <cell r="AJ182">
            <v>22.575812678376934</v>
          </cell>
          <cell r="AK182">
            <v>26.46977816138596</v>
          </cell>
          <cell r="AL182">
            <v>27.389541974237503</v>
          </cell>
          <cell r="AM182">
            <v>31.230068735968729</v>
          </cell>
          <cell r="AN182">
            <v>30.585885112174822</v>
          </cell>
          <cell r="AO182">
            <v>29.506786781493361</v>
          </cell>
          <cell r="AP182">
            <v>32.118074993775139</v>
          </cell>
          <cell r="AQ182">
            <v>26.584633480441482</v>
          </cell>
          <cell r="AR182">
            <v>21.529695187935658</v>
          </cell>
          <cell r="AS182">
            <v>20.843890288309723</v>
          </cell>
          <cell r="AT182">
            <v>23.505086074294951</v>
          </cell>
          <cell r="AU182">
            <v>18.029932641665681</v>
          </cell>
          <cell r="AV182">
            <v>13.386544235517334</v>
          </cell>
          <cell r="AW182">
            <v>11.50106359717465</v>
          </cell>
          <cell r="AX182">
            <v>5.7595429018875137</v>
          </cell>
          <cell r="AY182">
            <v>-99.998772505997962</v>
          </cell>
        </row>
        <row r="183">
          <cell r="B183" t="str">
            <v xml:space="preserve">     od 1 do 5 rokov vrátane</v>
          </cell>
          <cell r="O183" t="e">
            <v>#DIV/0!</v>
          </cell>
          <cell r="P183" t="e">
            <v>#DIV/0!</v>
          </cell>
          <cell r="Q183" t="e">
            <v>#DIV/0!</v>
          </cell>
          <cell r="R183" t="e">
            <v>#DIV/0!</v>
          </cell>
          <cell r="S183" t="e">
            <v>#DIV/0!</v>
          </cell>
          <cell r="T183" t="e">
            <v>#DIV/0!</v>
          </cell>
          <cell r="U183" t="e">
            <v>#DIV/0!</v>
          </cell>
          <cell r="V183" t="e">
            <v>#DIV/0!</v>
          </cell>
          <cell r="W183" t="e">
            <v>#DIV/0!</v>
          </cell>
          <cell r="X183" t="e">
            <v>#DIV/0!</v>
          </cell>
          <cell r="Y183" t="e">
            <v>#DIV/0!</v>
          </cell>
          <cell r="Z183" t="e">
            <v>#DIV/0!</v>
          </cell>
          <cell r="AA183">
            <v>15.1326869227548</v>
          </cell>
          <cell r="AB183">
            <v>16.142538357135706</v>
          </cell>
          <cell r="AC183">
            <v>10.854744288885016</v>
          </cell>
          <cell r="AD183">
            <v>8.0404637326283677</v>
          </cell>
          <cell r="AE183">
            <v>4.3002779159672713</v>
          </cell>
          <cell r="AF183">
            <v>3.1694230776996051</v>
          </cell>
          <cell r="AG183">
            <v>8.5211918758289187</v>
          </cell>
          <cell r="AH183">
            <v>7.1043820528974351</v>
          </cell>
          <cell r="AI183">
            <v>11.979305987964835</v>
          </cell>
          <cell r="AJ183">
            <v>7.0317006392621977</v>
          </cell>
          <cell r="AK183">
            <v>7.1842779665782359</v>
          </cell>
          <cell r="AL183">
            <v>11.27292627979368</v>
          </cell>
          <cell r="AM183">
            <v>14.067362360149943</v>
          </cell>
          <cell r="AN183">
            <v>12.875881467885335</v>
          </cell>
          <cell r="AO183">
            <v>14.725179730449511</v>
          </cell>
          <cell r="AP183">
            <v>17.476985177270365</v>
          </cell>
          <cell r="AQ183">
            <v>15.38704002098261</v>
          </cell>
          <cell r="AR183">
            <v>17.436319296939871</v>
          </cell>
          <cell r="AS183">
            <v>17.016055891853199</v>
          </cell>
          <cell r="AT183">
            <v>17.863788127110652</v>
          </cell>
          <cell r="AU183">
            <v>17.742683340036862</v>
          </cell>
          <cell r="AV183">
            <v>15.889660222118266</v>
          </cell>
          <cell r="AW183">
            <v>14.816218096617021</v>
          </cell>
          <cell r="AX183">
            <v>11.254746894015753</v>
          </cell>
          <cell r="AY183">
            <v>-99.997876050818775</v>
          </cell>
        </row>
        <row r="184">
          <cell r="B184" t="str">
            <v xml:space="preserve">     nad 5 rokov</v>
          </cell>
          <cell r="O184" t="e">
            <v>#DIV/0!</v>
          </cell>
          <cell r="P184" t="e">
            <v>#DIV/0!</v>
          </cell>
          <cell r="Q184" t="e">
            <v>#DIV/0!</v>
          </cell>
          <cell r="R184" t="e">
            <v>#DIV/0!</v>
          </cell>
          <cell r="S184" t="e">
            <v>#DIV/0!</v>
          </cell>
          <cell r="T184" t="e">
            <v>#DIV/0!</v>
          </cell>
          <cell r="U184" t="e">
            <v>#DIV/0!</v>
          </cell>
          <cell r="V184" t="e">
            <v>#DIV/0!</v>
          </cell>
          <cell r="W184" t="e">
            <v>#DIV/0!</v>
          </cell>
          <cell r="X184" t="e">
            <v>#DIV/0!</v>
          </cell>
          <cell r="Y184" t="e">
            <v>#DIV/0!</v>
          </cell>
          <cell r="Z184" t="e">
            <v>#DIV/0!</v>
          </cell>
          <cell r="AA184">
            <v>32.969399884311031</v>
          </cell>
          <cell r="AB184">
            <v>29.460211882467291</v>
          </cell>
          <cell r="AC184">
            <v>27.426325597400123</v>
          </cell>
          <cell r="AD184">
            <v>29.748918010215988</v>
          </cell>
          <cell r="AE184">
            <v>33.643002008559336</v>
          </cell>
          <cell r="AF184">
            <v>32.106046139344926</v>
          </cell>
          <cell r="AG184">
            <v>33.195226687173601</v>
          </cell>
          <cell r="AH184">
            <v>32.891192288302648</v>
          </cell>
          <cell r="AI184">
            <v>32.421619736616407</v>
          </cell>
          <cell r="AJ184">
            <v>30.427977662353641</v>
          </cell>
          <cell r="AK184">
            <v>29.680542867622933</v>
          </cell>
          <cell r="AL184">
            <v>28.396913917067423</v>
          </cell>
          <cell r="AM184">
            <v>28.493120401833323</v>
          </cell>
          <cell r="AN184">
            <v>31.289072600908725</v>
          </cell>
          <cell r="AO184">
            <v>31.892178740074598</v>
          </cell>
          <cell r="AP184">
            <v>30.040209935199613</v>
          </cell>
          <cell r="AQ184">
            <v>28.044193327954474</v>
          </cell>
          <cell r="AR184">
            <v>28.751240145624365</v>
          </cell>
          <cell r="AS184">
            <v>27.934822204552034</v>
          </cell>
          <cell r="AT184">
            <v>27.145964426496334</v>
          </cell>
          <cell r="AU184">
            <v>26.599269294990819</v>
          </cell>
          <cell r="AV184">
            <v>26.548298619498382</v>
          </cell>
          <cell r="AW184">
            <v>26.549120348787625</v>
          </cell>
          <cell r="AX184">
            <v>25.24749465397133</v>
          </cell>
          <cell r="AY184">
            <v>-99.999453254568309</v>
          </cell>
        </row>
        <row r="185">
          <cell r="AL185" t="e">
            <v>#DIV/0!</v>
          </cell>
        </row>
        <row r="186">
          <cell r="B186" t="str">
            <v>Príspevky k rastu</v>
          </cell>
          <cell r="Z186" t="e">
            <v>#DIV/0!</v>
          </cell>
        </row>
        <row r="187">
          <cell r="B187" t="str">
            <v>Pohľadávky PFI voči súkromnému sektoru</v>
          </cell>
          <cell r="O187" t="e">
            <v>#DIV/0!</v>
          </cell>
          <cell r="P187" t="e">
            <v>#DIV/0!</v>
          </cell>
          <cell r="Q187" t="e">
            <v>#DIV/0!</v>
          </cell>
          <cell r="R187" t="e">
            <v>#DIV/0!</v>
          </cell>
          <cell r="S187" t="e">
            <v>#DIV/0!</v>
          </cell>
          <cell r="T187" t="e">
            <v>#DIV/0!</v>
          </cell>
          <cell r="U187" t="e">
            <v>#DIV/0!</v>
          </cell>
          <cell r="V187" t="e">
            <v>#DIV/0!</v>
          </cell>
          <cell r="W187" t="e">
            <v>#DIV/0!</v>
          </cell>
          <cell r="X187" t="e">
            <v>#DIV/0!</v>
          </cell>
          <cell r="Y187" t="e">
            <v>#DIV/0!</v>
          </cell>
          <cell r="Z187" t="e">
            <v>#DIV/0!</v>
          </cell>
          <cell r="AA187">
            <v>24.879533536500205</v>
          </cell>
          <cell r="AB187">
            <v>23.917072410676795</v>
          </cell>
          <cell r="AC187">
            <v>22.66716194117528</v>
          </cell>
          <cell r="AD187">
            <v>22.127453526304564</v>
          </cell>
          <cell r="AE187">
            <v>21.568893402534471</v>
          </cell>
          <cell r="AF187">
            <v>21.710562183274689</v>
          </cell>
          <cell r="AG187">
            <v>25.793494900983589</v>
          </cell>
          <cell r="AH187">
            <v>24.840196327060255</v>
          </cell>
          <cell r="AI187">
            <v>25.592921733924328</v>
          </cell>
          <cell r="AJ187">
            <v>22.941398890164507</v>
          </cell>
          <cell r="AK187">
            <v>23.814668140251044</v>
          </cell>
          <cell r="AL187">
            <v>24.448712669271515</v>
          </cell>
          <cell r="AM187">
            <v>26.251475942197501</v>
          </cell>
          <cell r="AN187">
            <v>27.142086756765721</v>
          </cell>
          <cell r="AO187">
            <v>27.571798632029015</v>
          </cell>
          <cell r="AP187">
            <v>28.130631915832709</v>
          </cell>
          <cell r="AQ187">
            <v>25.10105999487233</v>
          </cell>
          <cell r="AR187">
            <v>24.340154517667088</v>
          </cell>
          <cell r="AS187">
            <v>23.644516521590674</v>
          </cell>
          <cell r="AT187">
            <v>24.261864034589337</v>
          </cell>
          <cell r="AU187">
            <v>22.318644626609952</v>
          </cell>
          <cell r="AV187">
            <v>20.52763685228652</v>
          </cell>
          <cell r="AW187">
            <v>19.694247542559353</v>
          </cell>
          <cell r="AX187">
            <v>16.612926442813375</v>
          </cell>
          <cell r="AY187">
            <v>12.217039655406992</v>
          </cell>
        </row>
        <row r="188">
          <cell r="B188" t="str">
            <v xml:space="preserve">  Nefinančné spoločnosti</v>
          </cell>
          <cell r="O188" t="e">
            <v>#DIV/0!</v>
          </cell>
          <cell r="P188" t="e">
            <v>#DIV/0!</v>
          </cell>
          <cell r="Q188" t="e">
            <v>#DIV/0!</v>
          </cell>
          <cell r="R188" t="e">
            <v>#DIV/0!</v>
          </cell>
          <cell r="S188" t="e">
            <v>#DIV/0!</v>
          </cell>
          <cell r="T188" t="e">
            <v>#DIV/0!</v>
          </cell>
          <cell r="U188" t="e">
            <v>#DIV/0!</v>
          </cell>
          <cell r="V188" t="e">
            <v>#DIV/0!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>
            <v>11.436933236331573</v>
          </cell>
          <cell r="AB188">
            <v>11.097227390712186</v>
          </cell>
          <cell r="AC188">
            <v>10.369180327538418</v>
          </cell>
          <cell r="AD188">
            <v>10.828016508063817</v>
          </cell>
          <cell r="AE188">
            <v>10.741693115148676</v>
          </cell>
          <cell r="AF188">
            <v>10.974899278273737</v>
          </cell>
          <cell r="AG188">
            <v>14.817110338441585</v>
          </cell>
          <cell r="AH188">
            <v>14.009462518057022</v>
          </cell>
          <cell r="AI188">
            <v>15.037712743393268</v>
          </cell>
          <cell r="AJ188">
            <v>11.760096499797267</v>
          </cell>
          <cell r="AK188">
            <v>12.246792330093374</v>
          </cell>
          <cell r="AL188">
            <v>13.091261027239206</v>
          </cell>
          <cell r="AM188">
            <v>14.879576811960217</v>
          </cell>
          <cell r="AN188">
            <v>15.158682644543369</v>
          </cell>
          <cell r="AO188">
            <v>15.534493541536193</v>
          </cell>
          <cell r="AP188">
            <v>15.552820642218409</v>
          </cell>
          <cell r="AQ188">
            <v>13.68624670341725</v>
          </cell>
          <cell r="AR188">
            <v>13.246926081151084</v>
          </cell>
          <cell r="AS188">
            <v>12.667486730464702</v>
          </cell>
          <cell r="AT188">
            <v>13.291037054107186</v>
          </cell>
          <cell r="AU188">
            <v>11.64337104846347</v>
          </cell>
          <cell r="AV188">
            <v>10.532656799664444</v>
          </cell>
          <cell r="AW188">
            <v>10.355262974629133</v>
          </cell>
          <cell r="AX188">
            <v>8.0452799111073787</v>
          </cell>
          <cell r="AY188">
            <v>4.5366735383309988</v>
          </cell>
        </row>
        <row r="189">
          <cell r="B189" t="str">
            <v xml:space="preserve">     do 1 roka</v>
          </cell>
          <cell r="O189" t="e">
            <v>#DIV/0!</v>
          </cell>
          <cell r="P189" t="e">
            <v>#DIV/0!</v>
          </cell>
          <cell r="Q189" t="e">
            <v>#DIV/0!</v>
          </cell>
          <cell r="R189" t="e">
            <v>#DIV/0!</v>
          </cell>
          <cell r="S189" t="e">
            <v>#DIV/0!</v>
          </cell>
          <cell r="T189" t="e">
            <v>#DIV/0!</v>
          </cell>
          <cell r="U189" t="e">
            <v>#DIV/0!</v>
          </cell>
          <cell r="V189" t="e">
            <v>#DIV/0!</v>
          </cell>
          <cell r="W189" t="e">
            <v>#DIV/0!</v>
          </cell>
          <cell r="X189" t="e">
            <v>#DIV/0!</v>
          </cell>
          <cell r="Y189" t="e">
            <v>#DIV/0!</v>
          </cell>
          <cell r="Z189" t="e">
            <v>#DIV/0!</v>
          </cell>
          <cell r="AA189">
            <v>3.5402530884304921</v>
          </cell>
          <cell r="AB189">
            <v>4.3052013473249389</v>
          </cell>
          <cell r="AC189">
            <v>5.1791869406387541</v>
          </cell>
          <cell r="AD189">
            <v>5.1248601743906077</v>
          </cell>
          <cell r="AE189">
            <v>4.0563856672790584</v>
          </cell>
          <cell r="AF189">
            <v>4.7635315737223207</v>
          </cell>
          <cell r="AG189">
            <v>6.4825840812761424</v>
          </cell>
          <cell r="AH189">
            <v>5.9942852997900662</v>
          </cell>
          <cell r="AI189">
            <v>6.6952775690480468</v>
          </cell>
          <cell r="AJ189">
            <v>5.6825864717092314</v>
          </cell>
          <cell r="AK189">
            <v>6.4468821193552177</v>
          </cell>
          <cell r="AL189">
            <v>6.9100858729247916</v>
          </cell>
          <cell r="AM189">
            <v>8.2903912974097729</v>
          </cell>
          <cell r="AN189">
            <v>7.872390409536191</v>
          </cell>
          <cell r="AO189">
            <v>7.3846983142689933</v>
          </cell>
          <cell r="AP189">
            <v>7.9714087513604985</v>
          </cell>
          <cell r="AQ189">
            <v>7.4879758968595933</v>
          </cell>
          <cell r="AR189">
            <v>5.7399147325100905</v>
          </cell>
          <cell r="AS189">
            <v>5.8043797776391512</v>
          </cell>
          <cell r="AT189">
            <v>6.5398304821010651</v>
          </cell>
          <cell r="AU189">
            <v>4.8921540196471778</v>
          </cell>
          <cell r="AV189">
            <v>3.9321202602291643</v>
          </cell>
          <cell r="AW189">
            <v>3.3988972607047843</v>
          </cell>
          <cell r="AX189">
            <v>1.8587172855961194</v>
          </cell>
          <cell r="AY189">
            <v>0.51064441631528479</v>
          </cell>
        </row>
        <row r="190">
          <cell r="B190" t="str">
            <v xml:space="preserve">     1 až 5 rokov</v>
          </cell>
          <cell r="O190" t="e">
            <v>#DIV/0!</v>
          </cell>
          <cell r="P190" t="e">
            <v>#DIV/0!</v>
          </cell>
          <cell r="Q190" t="e">
            <v>#DIV/0!</v>
          </cell>
          <cell r="R190" t="e">
            <v>#DIV/0!</v>
          </cell>
          <cell r="S190" t="e">
            <v>#DIV/0!</v>
          </cell>
          <cell r="T190" t="e">
            <v>#DIV/0!</v>
          </cell>
          <cell r="U190" t="e">
            <v>#DIV/0!</v>
          </cell>
          <cell r="V190" t="e">
            <v>#DIV/0!</v>
          </cell>
          <cell r="W190" t="e">
            <v>#DIV/0!</v>
          </cell>
          <cell r="X190" t="e">
            <v>#DIV/0!</v>
          </cell>
          <cell r="Y190" t="e">
            <v>#DIV/0!</v>
          </cell>
          <cell r="Z190" t="e">
            <v>#DIV/0!</v>
          </cell>
          <cell r="AA190">
            <v>2.526308417915895</v>
          </cell>
          <cell r="AB190">
            <v>2.8383511818496912</v>
          </cell>
          <cell r="AC190">
            <v>1.8478800503781327</v>
          </cell>
          <cell r="AD190">
            <v>2.7273295658901731</v>
          </cell>
          <cell r="AE190">
            <v>1.9258805261229635</v>
          </cell>
          <cell r="AF190">
            <v>1.9721016801555864</v>
          </cell>
          <cell r="AG190">
            <v>3.3449946437226092</v>
          </cell>
          <cell r="AH190">
            <v>2.9434139210893995</v>
          </cell>
          <cell r="AI190">
            <v>3.1733351922529609</v>
          </cell>
          <cell r="AJ190">
            <v>1.8938011579900722</v>
          </cell>
          <cell r="AK190">
            <v>1.9490313251445786</v>
          </cell>
          <cell r="AL190">
            <v>2.9926773592263682</v>
          </cell>
          <cell r="AM190">
            <v>3.6966450033623999</v>
          </cell>
          <cell r="AN190">
            <v>3.4060838008230494</v>
          </cell>
          <cell r="AO190">
            <v>3.8354767830357792</v>
          </cell>
          <cell r="AP190">
            <v>3.0348983675274464</v>
          </cell>
          <cell r="AQ190">
            <v>2.6795909554873871</v>
          </cell>
          <cell r="AR190">
            <v>3.4372033040507839</v>
          </cell>
          <cell r="AS190">
            <v>3.288654213983611</v>
          </cell>
          <cell r="AT190">
            <v>3.5557883780285926</v>
          </cell>
          <cell r="AU190">
            <v>3.8513083956057144</v>
          </cell>
          <cell r="AV190">
            <v>3.6431573010348623</v>
          </cell>
          <cell r="AW190">
            <v>3.6555103963824056</v>
          </cell>
          <cell r="AX190">
            <v>2.9743753458274318</v>
          </cell>
          <cell r="AY190">
            <v>1.5792029493923614</v>
          </cell>
        </row>
        <row r="191">
          <cell r="B191" t="str">
            <v xml:space="preserve">     nad 5 rokov</v>
          </cell>
          <cell r="O191" t="e">
            <v>#DIV/0!</v>
          </cell>
          <cell r="P191" t="e">
            <v>#DIV/0!</v>
          </cell>
          <cell r="Q191" t="e">
            <v>#DIV/0!</v>
          </cell>
          <cell r="R191" t="e">
            <v>#DIV/0!</v>
          </cell>
          <cell r="S191" t="e">
            <v>#DIV/0!</v>
          </cell>
          <cell r="T191" t="e">
            <v>#DIV/0!</v>
          </cell>
          <cell r="U191" t="e">
            <v>#DIV/0!</v>
          </cell>
          <cell r="V191" t="e">
            <v>#DIV/0!</v>
          </cell>
          <cell r="W191" t="e">
            <v>#DIV/0!</v>
          </cell>
          <cell r="X191" t="e">
            <v>#DIV/0!</v>
          </cell>
          <cell r="Y191" t="e">
            <v>#DIV/0!</v>
          </cell>
          <cell r="Z191" t="e">
            <v>#DIV/0!</v>
          </cell>
          <cell r="AA191">
            <v>5.3827050981670137</v>
          </cell>
          <cell r="AB191">
            <v>3.9871804024734683</v>
          </cell>
          <cell r="AC191">
            <v>3.3352393805314318</v>
          </cell>
          <cell r="AD191">
            <v>3.070577149466537</v>
          </cell>
          <cell r="AE191">
            <v>4.7520345957557177</v>
          </cell>
          <cell r="AF191">
            <v>4.2590484978888563</v>
          </cell>
          <cell r="AG191">
            <v>5.0016569347510584</v>
          </cell>
          <cell r="AH191">
            <v>5.0548347671898624</v>
          </cell>
          <cell r="AI191">
            <v>5.1867847658964443</v>
          </cell>
          <cell r="AJ191">
            <v>4.1735065904535862</v>
          </cell>
          <cell r="AK191">
            <v>3.8267747257056892</v>
          </cell>
          <cell r="AL191">
            <v>3.1798893002061641</v>
          </cell>
          <cell r="AM191">
            <v>3.0653441316485495</v>
          </cell>
          <cell r="AN191">
            <v>3.9278354111012317</v>
          </cell>
          <cell r="AO191">
            <v>4.3431838953087709</v>
          </cell>
          <cell r="AP191">
            <v>4.5562044161057322</v>
          </cell>
          <cell r="AQ191">
            <v>3.6366812809767923</v>
          </cell>
          <cell r="AR191">
            <v>4.1076236276360429</v>
          </cell>
          <cell r="AS191">
            <v>3.5413652636370903</v>
          </cell>
          <cell r="AT191">
            <v>3.187307623236368</v>
          </cell>
          <cell r="AU191">
            <v>2.9119246442437139</v>
          </cell>
          <cell r="AV191">
            <v>2.9962967095420225</v>
          </cell>
          <cell r="AW191">
            <v>3.3853844743680361</v>
          </cell>
          <cell r="AX191">
            <v>3.2200395835795526</v>
          </cell>
          <cell r="AY191">
            <v>2.4262174657693216</v>
          </cell>
        </row>
        <row r="192">
          <cell r="B192" t="str">
            <v xml:space="preserve">  Finančné spoločnosti</v>
          </cell>
          <cell r="O192" t="e">
            <v>#DIV/0!</v>
          </cell>
          <cell r="P192" t="e">
            <v>#DIV/0!</v>
          </cell>
          <cell r="Q192" t="e">
            <v>#DIV/0!</v>
          </cell>
          <cell r="R192" t="e">
            <v>#DIV/0!</v>
          </cell>
          <cell r="S192" t="e">
            <v>#DIV/0!</v>
          </cell>
          <cell r="T192" t="e">
            <v>#DIV/0!</v>
          </cell>
          <cell r="U192" t="e">
            <v>#DIV/0!</v>
          </cell>
          <cell r="V192" t="e">
            <v>#DIV/0!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>
            <v>1.9369725426743578</v>
          </cell>
          <cell r="AB192">
            <v>1.272254029954605</v>
          </cell>
          <cell r="AC192">
            <v>0.98754787987901593</v>
          </cell>
          <cell r="AD192">
            <v>0.43092952550683478</v>
          </cell>
          <cell r="AE192">
            <v>9.8903240777016121E-2</v>
          </cell>
          <cell r="AF192">
            <v>-2.7640680018111471E-2</v>
          </cell>
          <cell r="AG192">
            <v>0.23412149581089578</v>
          </cell>
          <cell r="AH192">
            <v>0.14130612334324671</v>
          </cell>
          <cell r="AI192">
            <v>0.3166554406570582</v>
          </cell>
          <cell r="AJ192">
            <v>0.63443749929772408</v>
          </cell>
          <cell r="AK192">
            <v>0.7730617118782066</v>
          </cell>
          <cell r="AL192">
            <v>0.58863714342606899</v>
          </cell>
          <cell r="AM192">
            <v>0.51760664574543458</v>
          </cell>
          <cell r="AN192">
            <v>0.82597078638888899</v>
          </cell>
          <cell r="AO192">
            <v>1.0483460149483017</v>
          </cell>
          <cell r="AP192">
            <v>1.0871635432082987</v>
          </cell>
          <cell r="AQ192">
            <v>0.20838341346432543</v>
          </cell>
          <cell r="AR192">
            <v>-2.9852038868078086E-2</v>
          </cell>
          <cell r="AS192">
            <v>-0.2956783445574806</v>
          </cell>
          <cell r="AT192">
            <v>-0.19790529481223837</v>
          </cell>
          <cell r="AU192">
            <v>-0.41895831639081027</v>
          </cell>
          <cell r="AV192">
            <v>-0.89474190956297361</v>
          </cell>
          <cell r="AW192">
            <v>-0.99277774696196341</v>
          </cell>
          <cell r="AX192">
            <v>-1.2419055556926757</v>
          </cell>
          <cell r="AY192">
            <v>-1.6862754702386797</v>
          </cell>
        </row>
        <row r="193">
          <cell r="B193" t="str">
            <v xml:space="preserve">  Poisťovne a penzijné fondy</v>
          </cell>
          <cell r="O193" t="e">
            <v>#DIV/0!</v>
          </cell>
          <cell r="P193" t="e">
            <v>#DIV/0!</v>
          </cell>
          <cell r="Q193" t="e">
            <v>#DIV/0!</v>
          </cell>
          <cell r="R193" t="e">
            <v>#DIV/0!</v>
          </cell>
          <cell r="S193" t="e">
            <v>#DIV/0!</v>
          </cell>
          <cell r="T193" t="e">
            <v>#DIV/0!</v>
          </cell>
          <cell r="U193" t="e">
            <v>#DIV/0!</v>
          </cell>
          <cell r="V193" t="e">
            <v>#DIV/0!</v>
          </cell>
          <cell r="W193" t="e">
            <v>#DIV/0!</v>
          </cell>
          <cell r="X193" t="e">
            <v>#DIV/0!</v>
          </cell>
          <cell r="Y193" t="e">
            <v>#DIV/0!</v>
          </cell>
          <cell r="Z193" t="e">
            <v>#DIV/0!</v>
          </cell>
          <cell r="AA193">
            <v>-8.1316565902236242E-4</v>
          </cell>
          <cell r="AB193">
            <v>-7.8191057038077985E-4</v>
          </cell>
          <cell r="AC193">
            <v>-9.2715450110976492E-4</v>
          </cell>
          <cell r="AD193">
            <v>-9.1272841441664425E-4</v>
          </cell>
          <cell r="AE193">
            <v>-9.9282875091852383E-4</v>
          </cell>
          <cell r="AF193">
            <v>-1.4873109551114252E-3</v>
          </cell>
          <cell r="AG193">
            <v>-1.9256730730565432E-3</v>
          </cell>
          <cell r="AH193">
            <v>-1.070717262217361E-3</v>
          </cell>
          <cell r="AI193">
            <v>-1.049790378916252E-3</v>
          </cell>
          <cell r="AJ193">
            <v>-8.2316123162182468E-4</v>
          </cell>
          <cell r="AK193">
            <v>-3.3566348410968446E-4</v>
          </cell>
          <cell r="AL193">
            <v>-4.2981430960267172E-4</v>
          </cell>
          <cell r="AM193">
            <v>-5.1150915353246598E-4</v>
          </cell>
          <cell r="AN193">
            <v>-5.2934140337078525E-4</v>
          </cell>
          <cell r="AO193">
            <v>-4.0134151697659813E-4</v>
          </cell>
          <cell r="AP193">
            <v>-4.1362239935433377E-4</v>
          </cell>
          <cell r="AQ193">
            <v>-6.3675721162360888E-4</v>
          </cell>
          <cell r="AR193">
            <v>-4.9919368939629752E-4</v>
          </cell>
          <cell r="AS193">
            <v>-5.9370104825747329E-4</v>
          </cell>
          <cell r="AT193">
            <v>-6.2745693428135506E-4</v>
          </cell>
          <cell r="AU193">
            <v>6.7703879763497303E-3</v>
          </cell>
          <cell r="AV193">
            <v>-4.984320512355871E-4</v>
          </cell>
          <cell r="AW193">
            <v>-7.2907529796499874E-4</v>
          </cell>
          <cell r="AX193">
            <v>-5.0269721601670938E-4</v>
          </cell>
          <cell r="AY193">
            <v>-4.1691014189544119E-4</v>
          </cell>
        </row>
        <row r="194">
          <cell r="B194" t="str">
            <v xml:space="preserve">  Domácnosti a neziskové inštitúcie slúžiace domácnostiam</v>
          </cell>
          <cell r="O194" t="e">
            <v>#DIV/0!</v>
          </cell>
          <cell r="P194" t="e">
            <v>#DIV/0!</v>
          </cell>
          <cell r="Q194" t="e">
            <v>#DIV/0!</v>
          </cell>
          <cell r="R194" t="e">
            <v>#DIV/0!</v>
          </cell>
          <cell r="S194" t="e">
            <v>#DIV/0!</v>
          </cell>
          <cell r="T194" t="e">
            <v>#DIV/0!</v>
          </cell>
          <cell r="U194" t="e">
            <v>#DIV/0!</v>
          </cell>
          <cell r="V194" t="e">
            <v>#DIV/0!</v>
          </cell>
          <cell r="W194" t="e">
            <v>#DIV/0!</v>
          </cell>
          <cell r="X194" t="e">
            <v>#DIV/0!</v>
          </cell>
          <cell r="Y194" t="e">
            <v>#DIV/0!</v>
          </cell>
          <cell r="Z194" t="e">
            <v>#DIV/0!</v>
          </cell>
          <cell r="AA194">
            <v>11.513404791441955</v>
          </cell>
          <cell r="AB194">
            <v>11.567506425275443</v>
          </cell>
          <cell r="AC194">
            <v>11.357015739575262</v>
          </cell>
          <cell r="AD194">
            <v>10.854082615630286</v>
          </cell>
          <cell r="AE194">
            <v>10.749399573804801</v>
          </cell>
          <cell r="AF194">
            <v>10.843660514869928</v>
          </cell>
          <cell r="AG194">
            <v>10.812895647697914</v>
          </cell>
          <cell r="AH194">
            <v>10.748291116670002</v>
          </cell>
          <cell r="AI194">
            <v>10.365352506298823</v>
          </cell>
          <cell r="AJ194">
            <v>10.571214286102906</v>
          </cell>
          <cell r="AK194">
            <v>10.787791375536976</v>
          </cell>
          <cell r="AL194">
            <v>10.792560754142444</v>
          </cell>
          <cell r="AM194">
            <v>10.947106548824529</v>
          </cell>
          <cell r="AN194">
            <v>11.161089181362295</v>
          </cell>
          <cell r="AO194">
            <v>11.063796624838396</v>
          </cell>
          <cell r="AP194">
            <v>11.516713765368975</v>
          </cell>
          <cell r="AQ194">
            <v>11.236401172578811</v>
          </cell>
          <cell r="AR194">
            <v>11.125388896552058</v>
          </cell>
          <cell r="AS194">
            <v>11.352373802696965</v>
          </cell>
          <cell r="AT194">
            <v>11.185578599239202</v>
          </cell>
          <cell r="AU194">
            <v>11.072102556490886</v>
          </cell>
          <cell r="AV194">
            <v>10.891499169540682</v>
          </cell>
          <cell r="AW194">
            <v>10.367934489515873</v>
          </cell>
          <cell r="AX194">
            <v>9.8421624734372877</v>
          </cell>
          <cell r="AY194">
            <v>9.4329560429279447</v>
          </cell>
        </row>
        <row r="195">
          <cell r="B195" t="str">
            <v xml:space="preserve">     spotrebiteľské úvery</v>
          </cell>
          <cell r="O195" t="e">
            <v>#DIV/0!</v>
          </cell>
          <cell r="P195" t="e">
            <v>#DIV/0!</v>
          </cell>
          <cell r="Q195" t="e">
            <v>#DIV/0!</v>
          </cell>
          <cell r="R195" t="e">
            <v>#DIV/0!</v>
          </cell>
          <cell r="S195" t="e">
            <v>#DIV/0!</v>
          </cell>
          <cell r="T195" t="e">
            <v>#DIV/0!</v>
          </cell>
          <cell r="U195" t="e">
            <v>#DIV/0!</v>
          </cell>
          <cell r="V195" t="e">
            <v>#DIV/0!</v>
          </cell>
          <cell r="W195" t="e">
            <v>#DIV/0!</v>
          </cell>
          <cell r="X195" t="e">
            <v>#DIV/0!</v>
          </cell>
          <cell r="Y195" t="e">
            <v>#DIV/0!</v>
          </cell>
          <cell r="Z195" t="e">
            <v>#DIV/0!</v>
          </cell>
          <cell r="AA195">
            <v>1.5065604695867305</v>
          </cell>
          <cell r="AB195">
            <v>1.5621412666619365</v>
          </cell>
          <cell r="AC195">
            <v>1.4402281116522455</v>
          </cell>
          <cell r="AD195">
            <v>1.1610044884540194</v>
          </cell>
          <cell r="AE195">
            <v>1.1441770124414865</v>
          </cell>
          <cell r="AF195">
            <v>1.1577141325651925</v>
          </cell>
          <cell r="AG195">
            <v>1.2044445831739281</v>
          </cell>
          <cell r="AH195">
            <v>1.1618944824258854</v>
          </cell>
          <cell r="AI195">
            <v>1.0696268149956669</v>
          </cell>
          <cell r="AJ195">
            <v>1.0276509386357455</v>
          </cell>
          <cell r="AK195">
            <v>0.9745908178654864</v>
          </cell>
          <cell r="AL195">
            <v>1.0155198491464814</v>
          </cell>
          <cell r="AM195">
            <v>0.9697810141799833</v>
          </cell>
          <cell r="AN195">
            <v>0.98500167674937034</v>
          </cell>
          <cell r="AO195">
            <v>0.91935553988121443</v>
          </cell>
          <cell r="AP195">
            <v>1.2330997906605059</v>
          </cell>
          <cell r="AQ195">
            <v>1.2631500436156142</v>
          </cell>
          <cell r="AR195">
            <v>1.2589597251410369</v>
          </cell>
          <cell r="AS195">
            <v>1.3317218805181372</v>
          </cell>
          <cell r="AT195">
            <v>1.3932139054627908</v>
          </cell>
          <cell r="AU195">
            <v>1.3974477468456896</v>
          </cell>
          <cell r="AV195">
            <v>1.4234623459778755</v>
          </cell>
          <cell r="AW195">
            <v>1.3824655539721817</v>
          </cell>
          <cell r="AX195">
            <v>1.3580067477702202</v>
          </cell>
          <cell r="AY195">
            <v>1.2870343191244722</v>
          </cell>
        </row>
        <row r="196">
          <cell r="B196" t="str">
            <v xml:space="preserve">     úvery na bývanie</v>
          </cell>
          <cell r="O196" t="e">
            <v>#DIV/0!</v>
          </cell>
          <cell r="P196" t="e">
            <v>#DIV/0!</v>
          </cell>
          <cell r="Q196" t="e">
            <v>#DIV/0!</v>
          </cell>
          <cell r="R196" t="e">
            <v>#DIV/0!</v>
          </cell>
          <cell r="S196" t="e">
            <v>#DIV/0!</v>
          </cell>
          <cell r="T196" t="e">
            <v>#DIV/0!</v>
          </cell>
          <cell r="U196" t="e">
            <v>#DIV/0!</v>
          </cell>
          <cell r="V196" t="e">
            <v>#DIV/0!</v>
          </cell>
          <cell r="W196" t="e">
            <v>#DIV/0!</v>
          </cell>
          <cell r="X196" t="e">
            <v>#DIV/0!</v>
          </cell>
          <cell r="Y196" t="e">
            <v>#DIV/0!</v>
          </cell>
          <cell r="Z196" t="e">
            <v>#DIV/0!</v>
          </cell>
          <cell r="AA196">
            <v>7.7991048193909549</v>
          </cell>
          <cell r="AB196">
            <v>7.6665070195494867</v>
          </cell>
          <cell r="AC196">
            <v>7.5068850813455263</v>
          </cell>
          <cell r="AD196">
            <v>7.4573289388110169</v>
          </cell>
          <cell r="AE196">
            <v>7.5548573998325601</v>
          </cell>
          <cell r="AF196">
            <v>7.6088141972231664</v>
          </cell>
          <cell r="AG196">
            <v>7.6061415607710945</v>
          </cell>
          <cell r="AH196">
            <v>7.55804955490553</v>
          </cell>
          <cell r="AI196">
            <v>7.3699523043269881</v>
          </cell>
          <cell r="AJ196">
            <v>7.5422731162896195</v>
          </cell>
          <cell r="AK196">
            <v>7.8058631518503399</v>
          </cell>
          <cell r="AL196">
            <v>7.5894761060674734</v>
          </cell>
          <cell r="AM196">
            <v>7.6100745275922304</v>
          </cell>
          <cell r="AN196">
            <v>7.7674829167373085</v>
          </cell>
          <cell r="AO196">
            <v>7.8221466385197829</v>
          </cell>
          <cell r="AP196">
            <v>7.9146271671095247</v>
          </cell>
          <cell r="AQ196">
            <v>7.6656574968462792</v>
          </cell>
          <cell r="AR196">
            <v>7.6057026315166691</v>
          </cell>
          <cell r="AS196">
            <v>7.7673516264320268</v>
          </cell>
          <cell r="AT196">
            <v>7.6333237826523543</v>
          </cell>
          <cell r="AU196">
            <v>7.5423559347354994</v>
          </cell>
          <cell r="AV196">
            <v>7.4277550603388862</v>
          </cell>
          <cell r="AW196">
            <v>7.1011539504924608</v>
          </cell>
          <cell r="AX196">
            <v>6.7911566012971463</v>
          </cell>
          <cell r="AY196">
            <v>6.5542652433284116</v>
          </cell>
        </row>
        <row r="197">
          <cell r="B197" t="str">
            <v xml:space="preserve">     ostatné úvery</v>
          </cell>
          <cell r="O197" t="e">
            <v>#DIV/0!</v>
          </cell>
          <cell r="P197" t="e">
            <v>#DIV/0!</v>
          </cell>
          <cell r="Q197" t="e">
            <v>#DIV/0!</v>
          </cell>
          <cell r="R197" t="e">
            <v>#DIV/0!</v>
          </cell>
          <cell r="S197" t="e">
            <v>#DIV/0!</v>
          </cell>
          <cell r="T197" t="e">
            <v>#DIV/0!</v>
          </cell>
          <cell r="U197" t="e">
            <v>#DIV/0!</v>
          </cell>
          <cell r="V197" t="e">
            <v>#DIV/0!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>
            <v>2.2041337386090492</v>
          </cell>
          <cell r="AB197">
            <v>2.3295734253820402</v>
          </cell>
          <cell r="AC197">
            <v>2.414189069452386</v>
          </cell>
          <cell r="AD197">
            <v>2.2365703424691903</v>
          </cell>
          <cell r="AE197">
            <v>2.0470764332394831</v>
          </cell>
          <cell r="AF197">
            <v>2.074551219297629</v>
          </cell>
          <cell r="AG197">
            <v>1.9996365731382459</v>
          </cell>
          <cell r="AH197">
            <v>2.0185376819086347</v>
          </cell>
          <cell r="AI197">
            <v>1.9183785717946364</v>
          </cell>
          <cell r="AJ197">
            <v>1.9957704938821459</v>
          </cell>
          <cell r="AK197">
            <v>2.0220566201092365</v>
          </cell>
          <cell r="AL197">
            <v>2.183407112830845</v>
          </cell>
          <cell r="AM197">
            <v>2.3653600610424821</v>
          </cell>
          <cell r="AN197">
            <v>2.4062158601505108</v>
          </cell>
          <cell r="AO197">
            <v>2.3489170350182444</v>
          </cell>
          <cell r="AP197">
            <v>2.3721676806874989</v>
          </cell>
          <cell r="AQ197">
            <v>2.3086461757519987</v>
          </cell>
          <cell r="AR197">
            <v>2.2596748719433877</v>
          </cell>
          <cell r="AS197">
            <v>2.256668956531271</v>
          </cell>
          <cell r="AT197">
            <v>2.1594262786205869</v>
          </cell>
          <cell r="AU197">
            <v>2.1334232493240304</v>
          </cell>
          <cell r="AV197">
            <v>2.0403115152463913</v>
          </cell>
          <cell r="AW197">
            <v>1.8852979695638403</v>
          </cell>
          <cell r="AX197">
            <v>1.694037916261047</v>
          </cell>
          <cell r="AY197">
            <v>1.5911628444842221</v>
          </cell>
        </row>
        <row r="198">
          <cell r="B198" t="str">
            <v>spotr.+ost.</v>
          </cell>
          <cell r="O198" t="e">
            <v>#DIV/0!</v>
          </cell>
          <cell r="P198" t="e">
            <v>#DIV/0!</v>
          </cell>
          <cell r="Q198" t="e">
            <v>#DIV/0!</v>
          </cell>
          <cell r="R198" t="e">
            <v>#DIV/0!</v>
          </cell>
          <cell r="S198" t="e">
            <v>#DIV/0!</v>
          </cell>
          <cell r="T198" t="e">
            <v>#DIV/0!</v>
          </cell>
          <cell r="U198" t="e">
            <v>#DIV/0!</v>
          </cell>
          <cell r="V198" t="e">
            <v>#DIV/0!</v>
          </cell>
          <cell r="W198" t="e">
            <v>#DIV/0!</v>
          </cell>
          <cell r="X198" t="e">
            <v>#DIV/0!</v>
          </cell>
          <cell r="Y198" t="e">
            <v>#DIV/0!</v>
          </cell>
          <cell r="Z198" t="e">
            <v>#DIV/0!</v>
          </cell>
          <cell r="AA198">
            <v>3.7115336231773592</v>
          </cell>
          <cell r="AB198">
            <v>3.8940872993285844</v>
          </cell>
          <cell r="AC198">
            <v>3.8452383080445203</v>
          </cell>
          <cell r="AD198">
            <v>3.3862990942479136</v>
          </cell>
          <cell r="AE198">
            <v>3.1886145136358652</v>
          </cell>
          <cell r="AF198">
            <v>3.2291229897368234</v>
          </cell>
          <cell r="AG198">
            <v>3.2041859655005904</v>
          </cell>
          <cell r="AH198">
            <v>3.1823506143005886</v>
          </cell>
          <cell r="AI198">
            <v>2.9897224557342459</v>
          </cell>
          <cell r="AJ198">
            <v>3.0251214740591252</v>
          </cell>
          <cell r="AK198">
            <v>3.0018606648856285</v>
          </cell>
          <cell r="AL198">
            <v>3.2087529999575395</v>
          </cell>
          <cell r="AM198">
            <v>3.3353787385478699</v>
          </cell>
          <cell r="AN198">
            <v>3.3883385955979728</v>
          </cell>
          <cell r="AO198">
            <v>3.2500103296262979</v>
          </cell>
          <cell r="AP198">
            <v>3.6021096854008032</v>
          </cell>
          <cell r="AQ198">
            <v>3.5696286462048414</v>
          </cell>
          <cell r="AR198">
            <v>3.518977060153111</v>
          </cell>
          <cell r="AS198">
            <v>3.5855579175013883</v>
          </cell>
          <cell r="AT198">
            <v>3.5521751161015529</v>
          </cell>
          <cell r="AU198">
            <v>3.5295010718375819</v>
          </cell>
          <cell r="AV198">
            <v>3.46346895695936</v>
          </cell>
          <cell r="AW198">
            <v>3.2679270622778818</v>
          </cell>
          <cell r="AX198">
            <v>3.051828856496094</v>
          </cell>
          <cell r="AY198">
            <v>2.8815358417743737</v>
          </cell>
        </row>
        <row r="199">
          <cell r="B199" t="str">
            <v>Pohľadávky PFI voči súkromnému sektoru</v>
          </cell>
          <cell r="O199" t="e">
            <v>#DIV/0!</v>
          </cell>
          <cell r="P199" t="e">
            <v>#DIV/0!</v>
          </cell>
          <cell r="Q199" t="e">
            <v>#DIV/0!</v>
          </cell>
          <cell r="R199" t="e">
            <v>#DIV/0!</v>
          </cell>
          <cell r="S199" t="e">
            <v>#DIV/0!</v>
          </cell>
          <cell r="T199" t="e">
            <v>#DIV/0!</v>
          </cell>
          <cell r="U199" t="e">
            <v>#DIV/0!</v>
          </cell>
          <cell r="V199" t="e">
            <v>#DIV/0!</v>
          </cell>
          <cell r="W199" t="e">
            <v>#DIV/0!</v>
          </cell>
          <cell r="X199" t="e">
            <v>#DIV/0!</v>
          </cell>
          <cell r="Y199" t="e">
            <v>#DIV/0!</v>
          </cell>
          <cell r="Z199" t="e">
            <v>#DIV/0!</v>
          </cell>
          <cell r="AA199">
            <v>24.879533536500205</v>
          </cell>
          <cell r="AB199">
            <v>23.917072410676795</v>
          </cell>
          <cell r="AC199">
            <v>22.66716194117528</v>
          </cell>
          <cell r="AD199">
            <v>22.127453526304564</v>
          </cell>
          <cell r="AE199">
            <v>21.568893402534471</v>
          </cell>
          <cell r="AF199">
            <v>21.710562183274689</v>
          </cell>
          <cell r="AG199">
            <v>25.793494900983589</v>
          </cell>
          <cell r="AH199">
            <v>24.840196327060255</v>
          </cell>
          <cell r="AI199">
            <v>25.592921733924328</v>
          </cell>
          <cell r="AJ199">
            <v>22.941398890164507</v>
          </cell>
          <cell r="AK199">
            <v>23.814668140251044</v>
          </cell>
          <cell r="AL199">
            <v>24.448712669271515</v>
          </cell>
          <cell r="AM199">
            <v>26.251475942197501</v>
          </cell>
          <cell r="AN199">
            <v>27.142086756765721</v>
          </cell>
          <cell r="AO199">
            <v>27.571798632029015</v>
          </cell>
          <cell r="AP199">
            <v>28.130631915832709</v>
          </cell>
          <cell r="AQ199">
            <v>25.10105999487233</v>
          </cell>
          <cell r="AR199">
            <v>24.340154517667088</v>
          </cell>
          <cell r="AS199">
            <v>23.644516521590674</v>
          </cell>
          <cell r="AT199">
            <v>24.261864034589337</v>
          </cell>
          <cell r="AU199">
            <v>22.318644626609952</v>
          </cell>
          <cell r="AV199">
            <v>20.52763685228652</v>
          </cell>
          <cell r="AW199">
            <v>19.694247542559353</v>
          </cell>
          <cell r="AX199">
            <v>16.612926442813375</v>
          </cell>
          <cell r="AY199">
            <v>-99.998939415427358</v>
          </cell>
        </row>
        <row r="200">
          <cell r="B200" t="str">
            <v xml:space="preserve">     v EUR</v>
          </cell>
          <cell r="O200" t="e">
            <v>#DIV/0!</v>
          </cell>
          <cell r="P200" t="e">
            <v>#DIV/0!</v>
          </cell>
          <cell r="Q200" t="e">
            <v>#DIV/0!</v>
          </cell>
          <cell r="R200" t="e">
            <v>#DIV/0!</v>
          </cell>
          <cell r="S200" t="e">
            <v>#DIV/0!</v>
          </cell>
          <cell r="T200" t="e">
            <v>#DIV/0!</v>
          </cell>
          <cell r="U200" t="e">
            <v>#DIV/0!</v>
          </cell>
          <cell r="V200" t="e">
            <v>#DIV/0!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>
            <v>24.657471707654622</v>
          </cell>
          <cell r="AB200">
            <v>23.470046750665364</v>
          </cell>
          <cell r="AC200">
            <v>22.132245241245702</v>
          </cell>
          <cell r="AD200">
            <v>21.437193913615594</v>
          </cell>
          <cell r="AE200">
            <v>20.819842556526389</v>
          </cell>
          <cell r="AF200">
            <v>20.987976594696317</v>
          </cell>
          <cell r="AG200">
            <v>25.266118936429866</v>
          </cell>
          <cell r="AH200">
            <v>24.32864859110121</v>
          </cell>
          <cell r="AI200">
            <v>25.1965898809976</v>
          </cell>
          <cell r="AJ200">
            <v>22.612665653923649</v>
          </cell>
          <cell r="AK200">
            <v>23.457966022176983</v>
          </cell>
          <cell r="AL200">
            <v>23.925189311154419</v>
          </cell>
          <cell r="AM200">
            <v>25.44569742196639</v>
          </cell>
          <cell r="AN200">
            <v>26.601517653159657</v>
          </cell>
          <cell r="AO200">
            <v>27.221068654460492</v>
          </cell>
          <cell r="AP200">
            <v>27.6191990780064</v>
          </cell>
          <cell r="AQ200">
            <v>24.792245997764539</v>
          </cell>
          <cell r="AR200">
            <v>24.12158800534781</v>
          </cell>
          <cell r="AS200">
            <v>23.177187425267618</v>
          </cell>
          <cell r="AT200">
            <v>23.79885030343133</v>
          </cell>
          <cell r="AU200">
            <v>21.830326606429804</v>
          </cell>
          <cell r="AV200">
            <v>19.949570048682912</v>
          </cell>
          <cell r="AW200">
            <v>19.267991319469708</v>
          </cell>
          <cell r="AX200">
            <v>16.386263916172382</v>
          </cell>
          <cell r="AY200">
            <v>-98.459391305280164</v>
          </cell>
        </row>
        <row r="201">
          <cell r="B201" t="str">
            <v xml:space="preserve">     v ostatných cudzích menách</v>
          </cell>
          <cell r="O201" t="e">
            <v>#DIV/0!</v>
          </cell>
          <cell r="P201" t="e">
            <v>#DIV/0!</v>
          </cell>
          <cell r="Q201" t="e">
            <v>#DIV/0!</v>
          </cell>
          <cell r="R201" t="e">
            <v>#DIV/0!</v>
          </cell>
          <cell r="S201" t="e">
            <v>#DIV/0!</v>
          </cell>
          <cell r="T201" t="e">
            <v>#DIV/0!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>
            <v>0.22052206386213302</v>
          </cell>
          <cell r="AB201">
            <v>0.44988547892480024</v>
          </cell>
          <cell r="AC201">
            <v>0.52605758366748578</v>
          </cell>
          <cell r="AD201">
            <v>0.67476018653746384</v>
          </cell>
          <cell r="AE201">
            <v>0.7603627888472434</v>
          </cell>
          <cell r="AF201">
            <v>0.69269117360547194</v>
          </cell>
          <cell r="AG201">
            <v>0.52226512545337755</v>
          </cell>
          <cell r="AH201">
            <v>0.5169177444606593</v>
          </cell>
          <cell r="AI201">
            <v>0.39771425958502421</v>
          </cell>
          <cell r="AJ201">
            <v>0.33062350352483694</v>
          </cell>
          <cell r="AK201">
            <v>0.35689147310091368</v>
          </cell>
          <cell r="AL201">
            <v>0.5149753537502908</v>
          </cell>
          <cell r="AM201">
            <v>0.87776726166516861</v>
          </cell>
          <cell r="AN201">
            <v>0.55100350807576326</v>
          </cell>
          <cell r="AO201">
            <v>0.34272484841766343</v>
          </cell>
          <cell r="AP201">
            <v>0.50907485263016627</v>
          </cell>
          <cell r="AQ201">
            <v>0.30510304657589166</v>
          </cell>
          <cell r="AR201">
            <v>0.23895648415074486</v>
          </cell>
          <cell r="AS201">
            <v>0.46390539076094434</v>
          </cell>
          <cell r="AT201">
            <v>0.45638423662306049</v>
          </cell>
          <cell r="AU201">
            <v>0.48461945982453758</v>
          </cell>
          <cell r="AV201">
            <v>0.58575971673932514</v>
          </cell>
          <cell r="AW201">
            <v>0.4380239754559439</v>
          </cell>
          <cell r="AX201">
            <v>0.22403921293942455</v>
          </cell>
          <cell r="AY201">
            <v>-1.5395502734378419</v>
          </cell>
        </row>
        <row r="203">
          <cell r="B203" t="str">
            <v>Pohľadávky PFI voči súkromnému sektoru</v>
          </cell>
          <cell r="O203" t="e">
            <v>#DIV/0!</v>
          </cell>
          <cell r="P203" t="e">
            <v>#DIV/0!</v>
          </cell>
          <cell r="Q203" t="e">
            <v>#DIV/0!</v>
          </cell>
          <cell r="R203" t="e">
            <v>#DIV/0!</v>
          </cell>
          <cell r="S203" t="e">
            <v>#DIV/0!</v>
          </cell>
          <cell r="T203" t="e">
            <v>#DIV/0!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>
            <v>24.879533536500205</v>
          </cell>
          <cell r="AB203">
            <v>23.917072410676795</v>
          </cell>
          <cell r="AC203">
            <v>22.66716194117528</v>
          </cell>
          <cell r="AD203">
            <v>22.127453526304564</v>
          </cell>
          <cell r="AE203">
            <v>21.568893402534471</v>
          </cell>
          <cell r="AF203">
            <v>21.710562183274689</v>
          </cell>
          <cell r="AG203">
            <v>25.793494900983589</v>
          </cell>
          <cell r="AH203">
            <v>24.840196327060255</v>
          </cell>
          <cell r="AI203">
            <v>25.592921733924328</v>
          </cell>
          <cell r="AJ203">
            <v>22.941398890164507</v>
          </cell>
          <cell r="AK203">
            <v>23.814668140251044</v>
          </cell>
          <cell r="AL203">
            <v>24.448712669271515</v>
          </cell>
          <cell r="AM203">
            <v>26.251475942197501</v>
          </cell>
          <cell r="AN203">
            <v>27.142086756765721</v>
          </cell>
          <cell r="AO203">
            <v>27.571798632029015</v>
          </cell>
          <cell r="AP203">
            <v>28.130631915832709</v>
          </cell>
          <cell r="AQ203">
            <v>25.10105999487233</v>
          </cell>
          <cell r="AR203">
            <v>24.340154517667088</v>
          </cell>
          <cell r="AS203">
            <v>23.644516521590674</v>
          </cell>
          <cell r="AT203">
            <v>24.261864034589337</v>
          </cell>
          <cell r="AU203">
            <v>22.318644626609952</v>
          </cell>
          <cell r="AV203">
            <v>20.52763685228652</v>
          </cell>
          <cell r="AW203">
            <v>19.694247542559353</v>
          </cell>
          <cell r="AX203">
            <v>16.612926442813375</v>
          </cell>
          <cell r="AY203">
            <v>-99.998939415427358</v>
          </cell>
        </row>
        <row r="204">
          <cell r="B204" t="str">
            <v xml:space="preserve">     do 1 roka</v>
          </cell>
          <cell r="O204" t="e">
            <v>#DIV/0!</v>
          </cell>
          <cell r="P204" t="e">
            <v>#DIV/0!</v>
          </cell>
          <cell r="Q204" t="e">
            <v>#DIV/0!</v>
          </cell>
          <cell r="R204" t="e">
            <v>#DIV/0!</v>
          </cell>
          <cell r="S204" t="e">
            <v>#DIV/0!</v>
          </cell>
          <cell r="T204" t="e">
            <v>#DIV/0!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>
            <v>6.3601311771642282</v>
          </cell>
          <cell r="AB204">
            <v>6.6167539186779294</v>
          </cell>
          <cell r="AC204">
            <v>7.4753529612726286</v>
          </cell>
          <cell r="AD204">
            <v>6.6403503950035407</v>
          </cell>
          <cell r="AE204">
            <v>5.4092162705232942</v>
          </cell>
          <cell r="AF204">
            <v>6.1817283025585104</v>
          </cell>
          <cell r="AG204">
            <v>8.2479514957990574</v>
          </cell>
          <cell r="AH204">
            <v>7.9197085007477188</v>
          </cell>
          <cell r="AI204">
            <v>7.5669647225644585</v>
          </cell>
          <cell r="AJ204">
            <v>6.9284058899447061</v>
          </cell>
          <cell r="AK204">
            <v>8.0217710200983756</v>
          </cell>
          <cell r="AL204">
            <v>8.2501371210068601</v>
          </cell>
          <cell r="AM204">
            <v>9.5358720232004544</v>
          </cell>
          <cell r="AN204">
            <v>9.5047457992885054</v>
          </cell>
          <cell r="AO204">
            <v>8.9071120311927761</v>
          </cell>
          <cell r="AP204">
            <v>9.6964059067557891</v>
          </cell>
          <cell r="AQ204">
            <v>8.3220686496895393</v>
          </cell>
          <cell r="AR204">
            <v>6.595228848264127</v>
          </cell>
          <cell r="AS204">
            <v>6.2445306727196019</v>
          </cell>
          <cell r="AT204">
            <v>7.1318757816467899</v>
          </cell>
          <cell r="AU204">
            <v>5.4951955404361126</v>
          </cell>
          <cell r="AV204">
            <v>4.1348367906213017</v>
          </cell>
          <cell r="AW204">
            <v>3.5190873017069562</v>
          </cell>
          <cell r="AX204">
            <v>1.7778504853872168</v>
          </cell>
          <cell r="AY204">
            <v>-30.922326841735554</v>
          </cell>
        </row>
        <row r="205">
          <cell r="B205" t="str">
            <v xml:space="preserve">     od 1 do 5 rokov vrátane</v>
          </cell>
          <cell r="O205" t="e">
            <v>#DIV/0!</v>
          </cell>
          <cell r="P205" t="e">
            <v>#DIV/0!</v>
          </cell>
          <cell r="Q205" t="e">
            <v>#DIV/0!</v>
          </cell>
          <cell r="R205" t="e">
            <v>#DIV/0!</v>
          </cell>
          <cell r="S205" t="e">
            <v>#DIV/0!</v>
          </cell>
          <cell r="T205" t="e">
            <v>#DIV/0!</v>
          </cell>
          <cell r="U205" t="e">
            <v>#DIV/0!</v>
          </cell>
          <cell r="V205" t="e">
            <v>#DIV/0!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>
            <v>3.4476146147897242</v>
          </cell>
          <cell r="AB205">
            <v>3.7187069062534657</v>
          </cell>
          <cell r="AC205">
            <v>2.481038036075264</v>
          </cell>
          <cell r="AD205">
            <v>1.8657769264927433</v>
          </cell>
          <cell r="AE205">
            <v>0.97074314610065693</v>
          </cell>
          <cell r="AF205">
            <v>0.71026984774021518</v>
          </cell>
          <cell r="AG205">
            <v>1.9127580402461906</v>
          </cell>
          <cell r="AH205">
            <v>1.5084770507871026</v>
          </cell>
          <cell r="AI205">
            <v>2.5948579993242373</v>
          </cell>
          <cell r="AJ205">
            <v>1.5257578713742121</v>
          </cell>
          <cell r="AK205">
            <v>1.5312543281433213</v>
          </cell>
          <cell r="AL205">
            <v>2.3941934667986384</v>
          </cell>
          <cell r="AM205">
            <v>2.9994900296861116</v>
          </cell>
          <cell r="AN205">
            <v>2.6752983673567257</v>
          </cell>
          <cell r="AO205">
            <v>2.9721153724276372</v>
          </cell>
          <cell r="AP205">
            <v>3.47402887875444</v>
          </cell>
          <cell r="AQ205">
            <v>2.9409911301977703</v>
          </cell>
          <cell r="AR205">
            <v>3.3861753261530101</v>
          </cell>
          <cell r="AS205">
            <v>3.2924684582106449</v>
          </cell>
          <cell r="AT205">
            <v>3.3972494594002463</v>
          </cell>
          <cell r="AU205">
            <v>3.3522399483277039</v>
          </cell>
          <cell r="AV205">
            <v>2.9933969174208621</v>
          </cell>
          <cell r="AW205">
            <v>2.8321900225885766</v>
          </cell>
          <cell r="AX205">
            <v>2.1672065370615883</v>
          </cell>
          <cell r="AY205">
            <v>-19.012525047888833</v>
          </cell>
        </row>
        <row r="206">
          <cell r="B206" t="str">
            <v xml:space="preserve">     nad 5 rokov</v>
          </cell>
          <cell r="O206" t="e">
            <v>#DIV/0!</v>
          </cell>
          <cell r="P206" t="e">
            <v>#DIV/0!</v>
          </cell>
          <cell r="Q206" t="e">
            <v>#DIV/0!</v>
          </cell>
          <cell r="R206" t="e">
            <v>#DIV/0!</v>
          </cell>
          <cell r="S206" t="e">
            <v>#DIV/0!</v>
          </cell>
          <cell r="T206" t="e">
            <v>#DIV/0!</v>
          </cell>
          <cell r="U206" t="e">
            <v>#DIV/0!</v>
          </cell>
          <cell r="V206" t="e">
            <v>#DIV/0!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>
            <v>15.118179589497567</v>
          </cell>
          <cell r="AB206">
            <v>13.578044892927894</v>
          </cell>
          <cell r="AC206">
            <v>12.740166233385063</v>
          </cell>
          <cell r="AD206">
            <v>13.441332407768721</v>
          </cell>
          <cell r="AE206">
            <v>15.291535524002255</v>
          </cell>
          <cell r="AF206">
            <v>14.987051690407517</v>
          </cell>
          <cell r="AG206">
            <v>15.643521262353966</v>
          </cell>
          <cell r="AH206">
            <v>15.628844513219098</v>
          </cell>
          <cell r="AI206">
            <v>15.337612895226021</v>
          </cell>
          <cell r="AJ206">
            <v>14.487434122955499</v>
          </cell>
          <cell r="AK206">
            <v>14.359637052884944</v>
          </cell>
          <cell r="AL206">
            <v>13.812280418252847</v>
          </cell>
          <cell r="AM206">
            <v>13.717557057842821</v>
          </cell>
          <cell r="AN206">
            <v>15.064690653173407</v>
          </cell>
          <cell r="AO206">
            <v>15.827911582918482</v>
          </cell>
          <cell r="AP206">
            <v>14.999795380859902</v>
          </cell>
          <cell r="AQ206">
            <v>13.905015967809582</v>
          </cell>
          <cell r="AR206">
            <v>14.360262625051892</v>
          </cell>
          <cell r="AS206">
            <v>14.16078903909626</v>
          </cell>
          <cell r="AT206">
            <v>13.746889950858566</v>
          </cell>
          <cell r="AU206">
            <v>13.4667237720997</v>
          </cell>
          <cell r="AV206">
            <v>13.346718018909892</v>
          </cell>
          <cell r="AW206">
            <v>13.350649621619368</v>
          </cell>
          <cell r="AX206">
            <v>12.592480185609293</v>
          </cell>
          <cell r="AY206">
            <v>-50.06409098636022</v>
          </cell>
        </row>
        <row r="209">
          <cell r="B209" t="str">
            <v>Medziročný rast v %  - stará medotika</v>
          </cell>
        </row>
        <row r="210">
          <cell r="B210" t="str">
            <v>Pohľadávky PFI voči súkromnému sektoru</v>
          </cell>
          <cell r="O210">
            <v>28.674064004485899</v>
          </cell>
          <cell r="P210">
            <v>30.204614671387105</v>
          </cell>
          <cell r="Q210">
            <v>28.920761444941377</v>
          </cell>
          <cell r="R210">
            <v>27.844600586316105</v>
          </cell>
          <cell r="S210">
            <v>29.249042022448435</v>
          </cell>
          <cell r="T210">
            <v>29.290289618083165</v>
          </cell>
          <cell r="U210">
            <v>25.421206567040812</v>
          </cell>
          <cell r="V210">
            <v>25.324120096912267</v>
          </cell>
          <cell r="W210">
            <v>24.499267162842216</v>
          </cell>
          <cell r="X210">
            <v>27.448723187721981</v>
          </cell>
          <cell r="Y210">
            <v>26.442556747904078</v>
          </cell>
          <cell r="Z210">
            <v>23.872132862087554</v>
          </cell>
          <cell r="AA210">
            <v>23.839034711518607</v>
          </cell>
          <cell r="AB210">
            <v>22.832587269031833</v>
          </cell>
          <cell r="AC210">
            <v>21.631125814737359</v>
          </cell>
          <cell r="AD210">
            <v>21.095134390068452</v>
          </cell>
          <cell r="AE210">
            <v>20.634050801605014</v>
          </cell>
          <cell r="AF210">
            <v>20.803293603336542</v>
          </cell>
          <cell r="AG210">
            <v>24.162351806825995</v>
          </cell>
          <cell r="AH210">
            <v>23.228504600039329</v>
          </cell>
          <cell r="AI210">
            <v>24.017067862196356</v>
          </cell>
          <cell r="AJ210">
            <v>21.690266161674415</v>
          </cell>
          <cell r="AK210">
            <v>22.6301446199151</v>
          </cell>
          <cell r="AL210">
            <v>23.298259993386068</v>
          </cell>
          <cell r="AM210">
            <v>25.078112832005388</v>
          </cell>
          <cell r="AN210">
            <v>26.038185090407822</v>
          </cell>
          <cell r="AO210">
            <v>26.515238140147446</v>
          </cell>
          <cell r="AP210">
            <v>27.109784112631672</v>
          </cell>
          <cell r="AQ210">
            <v>24.110931680872724</v>
          </cell>
          <cell r="AR210">
            <v>23.363538668061267</v>
          </cell>
          <cell r="AS210">
            <v>23.397967694961025</v>
          </cell>
          <cell r="AT210">
            <v>24.009144514567211</v>
          </cell>
          <cell r="AU210">
            <v>22.084144828901316</v>
          </cell>
          <cell r="AV210">
            <v>20.275271815688683</v>
          </cell>
          <cell r="AW210">
            <v>19.441019829487942</v>
          </cell>
          <cell r="AX210">
            <v>16.325817363757025</v>
          </cell>
          <cell r="AY210">
            <v>12.136206344116033</v>
          </cell>
        </row>
        <row r="211">
          <cell r="B211" t="str">
            <v xml:space="preserve">  Nefinančné spoločnosti</v>
          </cell>
          <cell r="O211">
            <v>18.958218301638283</v>
          </cell>
          <cell r="P211">
            <v>21.092893781985595</v>
          </cell>
          <cell r="Q211">
            <v>18.688837104268913</v>
          </cell>
          <cell r="R211">
            <v>17.142332980271235</v>
          </cell>
          <cell r="S211">
            <v>18.888078037769958</v>
          </cell>
          <cell r="T211">
            <v>19.481307788272858</v>
          </cell>
          <cell r="U211">
            <v>14.671904646145322</v>
          </cell>
          <cell r="V211">
            <v>15.468218812145992</v>
          </cell>
          <cell r="W211">
            <v>15.31036768886058</v>
          </cell>
          <cell r="X211">
            <v>22.602094944787694</v>
          </cell>
          <cell r="Y211">
            <v>21.247020407541712</v>
          </cell>
          <cell r="Z211">
            <v>20.745322684015548</v>
          </cell>
          <cell r="AA211">
            <v>20.05315396585803</v>
          </cell>
          <cell r="AB211">
            <v>19.478739543858396</v>
          </cell>
          <cell r="AC211">
            <v>18.329991848613034</v>
          </cell>
          <cell r="AD211">
            <v>19.225206151170468</v>
          </cell>
          <cell r="AE211">
            <v>19.218633819217573</v>
          </cell>
          <cell r="AF211">
            <v>20.142211930337254</v>
          </cell>
          <cell r="AG211">
            <v>26.198733919385759</v>
          </cell>
          <cell r="AH211">
            <v>24.66636962408748</v>
          </cell>
          <cell r="AI211">
            <v>25.975768946931296</v>
          </cell>
          <cell r="AJ211">
            <v>20.613381135209224</v>
          </cell>
          <cell r="AK211">
            <v>21.706694102345025</v>
          </cell>
          <cell r="AL211">
            <v>23.386074131546451</v>
          </cell>
          <cell r="AM211">
            <v>26.761861640574992</v>
          </cell>
          <cell r="AN211">
            <v>27.621097074578032</v>
          </cell>
          <cell r="AO211">
            <v>28.254913947496277</v>
          </cell>
          <cell r="AP211">
            <v>28.273971706024469</v>
          </cell>
          <cell r="AQ211">
            <v>24.644032796540344</v>
          </cell>
          <cell r="AR211">
            <v>23.815658932956012</v>
          </cell>
          <cell r="AS211">
            <v>24.198714477101106</v>
          </cell>
          <cell r="AT211">
            <v>25.299048232967465</v>
          </cell>
          <cell r="AU211">
            <v>22.129698324832006</v>
          </cell>
          <cell r="AV211">
            <v>20.134859082503525</v>
          </cell>
          <cell r="AW211">
            <v>19.738749266763762</v>
          </cell>
          <cell r="AX211">
            <v>14.92092797747857</v>
          </cell>
          <cell r="AY211">
            <v>8.6231661259323289</v>
          </cell>
        </row>
        <row r="212">
          <cell r="B212" t="str">
            <v xml:space="preserve">     do 1 roka</v>
          </cell>
          <cell r="O212">
            <v>24.059355603249301</v>
          </cell>
          <cell r="P212">
            <v>27.695883453240185</v>
          </cell>
          <cell r="Q212">
            <v>19.493957404977593</v>
          </cell>
          <cell r="R212">
            <v>14.606975453403621</v>
          </cell>
          <cell r="S212">
            <v>18.953570279846943</v>
          </cell>
          <cell r="T212">
            <v>23.005140562511343</v>
          </cell>
          <cell r="U212">
            <v>15.044164127704931</v>
          </cell>
          <cell r="V212">
            <v>13.537886565416727</v>
          </cell>
          <cell r="W212">
            <v>15.037428214213833</v>
          </cell>
          <cell r="X212">
            <v>22.634408868914633</v>
          </cell>
          <cell r="Y212">
            <v>18.252018558330889</v>
          </cell>
          <cell r="Z212">
            <v>15.199298934542654</v>
          </cell>
          <cell r="AA212">
            <v>13.418561656196147</v>
          </cell>
          <cell r="AB212">
            <v>17.13753153598519</v>
          </cell>
          <cell r="AC212">
            <v>21.241874560599911</v>
          </cell>
          <cell r="AD212">
            <v>20.088967132065278</v>
          </cell>
          <cell r="AE212">
            <v>15.339109009918886</v>
          </cell>
          <cell r="AF212">
            <v>19.362000880462631</v>
          </cell>
          <cell r="AG212">
            <v>24.180719420800884</v>
          </cell>
          <cell r="AH212">
            <v>21.927819257466325</v>
          </cell>
          <cell r="AI212">
            <v>24.800272890771396</v>
          </cell>
          <cell r="AJ212">
            <v>22.027373953993148</v>
          </cell>
          <cell r="AK212">
            <v>26.058899254946837</v>
          </cell>
          <cell r="AL212">
            <v>28.496488845248479</v>
          </cell>
          <cell r="AM212">
            <v>33.639244868252433</v>
          </cell>
          <cell r="AN212">
            <v>31.462541312929545</v>
          </cell>
          <cell r="AO212">
            <v>30.072064911640808</v>
          </cell>
          <cell r="AP212">
            <v>32.595013174853932</v>
          </cell>
          <cell r="AQ212">
            <v>28.746524919575478</v>
          </cell>
          <cell r="AR212">
            <v>22.357166371157916</v>
          </cell>
          <cell r="AS212">
            <v>26.393069794143017</v>
          </cell>
          <cell r="AT212">
            <v>29.099714087977304</v>
          </cell>
          <cell r="AU212">
            <v>21.70349807506426</v>
          </cell>
          <cell r="AV212">
            <v>17.252753641546519</v>
          </cell>
          <cell r="AW212">
            <v>14.993707114765996</v>
          </cell>
          <cell r="AX212">
            <v>7.8477521966140387</v>
          </cell>
          <cell r="AY212">
            <v>2.4946461781022151</v>
          </cell>
        </row>
        <row r="213">
          <cell r="B213" t="str">
            <v xml:space="preserve">     1 až 5 rokov</v>
          </cell>
          <cell r="O213">
            <v>-9.4566427762932506</v>
          </cell>
          <cell r="P213">
            <v>-9.7867563454113906</v>
          </cell>
          <cell r="Q213">
            <v>-3.2148911407747676</v>
          </cell>
          <cell r="R213">
            <v>1.8260660933969461</v>
          </cell>
          <cell r="S213">
            <v>8.5083894589162981</v>
          </cell>
          <cell r="T213">
            <v>3.7637731761706874</v>
          </cell>
          <cell r="U213">
            <v>-0.52325566156503101</v>
          </cell>
          <cell r="V213">
            <v>4.4475063423155063</v>
          </cell>
          <cell r="W213">
            <v>4.4561098553186156</v>
          </cell>
          <cell r="X213">
            <v>18.415883777371647</v>
          </cell>
          <cell r="Y213">
            <v>22.749429631102984</v>
          </cell>
          <cell r="Z213">
            <v>23.368745823278104</v>
          </cell>
          <cell r="AA213">
            <v>24.380655785885509</v>
          </cell>
          <cell r="AB213">
            <v>26.25345180991981</v>
          </cell>
          <cell r="AC213">
            <v>17.009006778929717</v>
          </cell>
          <cell r="AD213">
            <v>24.713694458311309</v>
          </cell>
          <cell r="AE213">
            <v>18.414794110221607</v>
          </cell>
          <cell r="AF213">
            <v>19.599713866848958</v>
          </cell>
          <cell r="AG213">
            <v>33.267214706515233</v>
          </cell>
          <cell r="AH213">
            <v>29.742510620288556</v>
          </cell>
          <cell r="AI213">
            <v>29.393656182057384</v>
          </cell>
          <cell r="AJ213">
            <v>17.11794682439762</v>
          </cell>
          <cell r="AK213">
            <v>18.378104951212947</v>
          </cell>
          <cell r="AL213">
            <v>28.587116924029772</v>
          </cell>
          <cell r="AM213">
            <v>35.137498659792385</v>
          </cell>
          <cell r="AN213">
            <v>33.83328377293634</v>
          </cell>
          <cell r="AO213">
            <v>36.230711146785922</v>
          </cell>
          <cell r="AP213">
            <v>29.15551337387032</v>
          </cell>
          <cell r="AQ213">
            <v>27.105955653929172</v>
          </cell>
          <cell r="AR213">
            <v>33.169898343513438</v>
          </cell>
          <cell r="AS213">
            <v>31.870386226623424</v>
          </cell>
          <cell r="AT213">
            <v>35.430872203412918</v>
          </cell>
          <cell r="AU213">
            <v>38.182625611552368</v>
          </cell>
          <cell r="AV213">
            <v>35.767035629520535</v>
          </cell>
          <cell r="AW213">
            <v>34.227835908360078</v>
          </cell>
          <cell r="AX213">
            <v>26.823818964859598</v>
          </cell>
          <cell r="AY213">
            <v>14.445531984354787</v>
          </cell>
        </row>
        <row r="214">
          <cell r="B214" t="str">
            <v xml:space="preserve">     nad 5 rokov</v>
          </cell>
          <cell r="O214">
            <v>33.71938641529232</v>
          </cell>
          <cell r="P214">
            <v>35.958551805090309</v>
          </cell>
          <cell r="Q214">
            <v>32.968985592081424</v>
          </cell>
          <cell r="R214">
            <v>29.979500088294145</v>
          </cell>
          <cell r="S214">
            <v>25.407452243090731</v>
          </cell>
          <cell r="T214">
            <v>24.892384862471744</v>
          </cell>
          <cell r="U214">
            <v>23.505082351995952</v>
          </cell>
          <cell r="V214">
            <v>24.3780991898048</v>
          </cell>
          <cell r="W214">
            <v>21.801276294533253</v>
          </cell>
          <cell r="X214">
            <v>24.867935032938007</v>
          </cell>
          <cell r="Y214">
            <v>23.917983850379599</v>
          </cell>
          <cell r="Z214">
            <v>25.79924470397512</v>
          </cell>
          <cell r="AA214">
            <v>25.561510450261622</v>
          </cell>
          <cell r="AB214">
            <v>18.808410983538849</v>
          </cell>
          <cell r="AC214">
            <v>15.795915011633582</v>
          </cell>
          <cell r="AD214">
            <v>15.560438892643049</v>
          </cell>
          <cell r="AE214">
            <v>24.329332995948732</v>
          </cell>
          <cell r="AF214">
            <v>21.380819825086945</v>
          </cell>
          <cell r="AG214">
            <v>25.031864415393756</v>
          </cell>
          <cell r="AH214">
            <v>25.226881449588689</v>
          </cell>
          <cell r="AI214">
            <v>25.639002588041308</v>
          </cell>
          <cell r="AJ214">
            <v>20.859124487038216</v>
          </cell>
          <cell r="AK214">
            <v>18.65070032841929</v>
          </cell>
          <cell r="AL214">
            <v>15.385399150435447</v>
          </cell>
          <cell r="AM214">
            <v>15.38558528354838</v>
          </cell>
          <cell r="AN214">
            <v>20.088970698137516</v>
          </cell>
          <cell r="AO214">
            <v>22.072777922845034</v>
          </cell>
          <cell r="AP214">
            <v>22.954218174589755</v>
          </cell>
          <cell r="AQ214">
            <v>18.773883219447328</v>
          </cell>
          <cell r="AR214">
            <v>20.800187912823546</v>
          </cell>
          <cell r="AS214">
            <v>17.671877716258592</v>
          </cell>
          <cell r="AT214">
            <v>15.908838158896899</v>
          </cell>
          <cell r="AU214">
            <v>14.555672441030708</v>
          </cell>
          <cell r="AV214">
            <v>15.479836006537283</v>
          </cell>
          <cell r="AW214">
            <v>17.674081042049636</v>
          </cell>
          <cell r="AX214">
            <v>16.592219587026307</v>
          </cell>
          <cell r="AY214">
            <v>12.650751097503488</v>
          </cell>
        </row>
        <row r="215">
          <cell r="B215" t="str">
            <v xml:space="preserve">  Finančné spoločnosti</v>
          </cell>
          <cell r="O215">
            <v>44.505586593432071</v>
          </cell>
          <cell r="P215">
            <v>48.717721973044917</v>
          </cell>
          <cell r="Q215">
            <v>50.666817313708151</v>
          </cell>
          <cell r="R215">
            <v>51.184840995430335</v>
          </cell>
          <cell r="S215">
            <v>58.019980468850036</v>
          </cell>
          <cell r="T215">
            <v>58.062105485567571</v>
          </cell>
          <cell r="U215">
            <v>45.975880868880409</v>
          </cell>
          <cell r="V215">
            <v>44.192962933052058</v>
          </cell>
          <cell r="W215">
            <v>39.991287981881129</v>
          </cell>
          <cell r="X215">
            <v>30.774408825375986</v>
          </cell>
          <cell r="Y215">
            <v>30.48683250656498</v>
          </cell>
          <cell r="Z215">
            <v>14.224866718054656</v>
          </cell>
          <cell r="AA215">
            <v>18.518449655844861</v>
          </cell>
          <cell r="AB215">
            <v>11.962075106526342</v>
          </cell>
          <cell r="AC215">
            <v>9.26393607953122</v>
          </cell>
          <cell r="AD215">
            <v>3.9796355179090597</v>
          </cell>
          <cell r="AE215">
            <v>0.89398996218849902</v>
          </cell>
          <cell r="AF215">
            <v>-0.28204467845745285</v>
          </cell>
          <cell r="AG215">
            <v>2.1934205416018102</v>
          </cell>
          <cell r="AH215">
            <v>1.3406226767967837</v>
          </cell>
          <cell r="AI215">
            <v>3.1784117030103261</v>
          </cell>
          <cell r="AJ215">
            <v>6.383510856674107</v>
          </cell>
          <cell r="AK215">
            <v>7.7243503265799234</v>
          </cell>
          <cell r="AL215">
            <v>5.6901758421747957</v>
          </cell>
          <cell r="AM215">
            <v>5.1728206106794232</v>
          </cell>
          <cell r="AN215">
            <v>8.3925837602652109</v>
          </cell>
          <cell r="AO215">
            <v>11.207502138354599</v>
          </cell>
          <cell r="AP215">
            <v>11.803379753864945</v>
          </cell>
          <cell r="AQ215">
            <v>2.0909528132049786</v>
          </cell>
          <cell r="AR215">
            <v>-0.58697470652786876</v>
          </cell>
          <cell r="AS215">
            <v>-3.6519148540725581</v>
          </cell>
          <cell r="AT215">
            <v>-2.5466113902221821</v>
          </cell>
          <cell r="AU215">
            <v>-5.0899918464735805</v>
          </cell>
          <cell r="AV215">
            <v>-10.51804923811784</v>
          </cell>
          <cell r="AW215">
            <v>-11.794785260654606</v>
          </cell>
          <cell r="AX215">
            <v>-14.945947492391127</v>
          </cell>
          <cell r="AY215">
            <v>-20.497720034268468</v>
          </cell>
        </row>
        <row r="216">
          <cell r="B216" t="str">
            <v xml:space="preserve">  Poisťovne a penzijné fondy</v>
          </cell>
          <cell r="O216">
            <v>2422.9302998478984</v>
          </cell>
          <cell r="P216">
            <v>1990.2549388348834</v>
          </cell>
          <cell r="Q216">
            <v>-28.642110912600131</v>
          </cell>
          <cell r="R216">
            <v>3.1301096762831548E-2</v>
          </cell>
          <cell r="S216">
            <v>2.0045085056192562</v>
          </cell>
          <cell r="T216">
            <v>-47.954751627891959</v>
          </cell>
          <cell r="U216">
            <v>-0.45668691770912062</v>
          </cell>
          <cell r="V216">
            <v>-10.767642562136132</v>
          </cell>
          <cell r="W216">
            <v>-4.305821892062454</v>
          </cell>
          <cell r="X216">
            <v>-7.5904604560493567</v>
          </cell>
          <cell r="Y216">
            <v>-9.5741013605144758</v>
          </cell>
          <cell r="Z216">
            <v>-10.926742875296625</v>
          </cell>
          <cell r="AA216">
            <v>-10.122757049597794</v>
          </cell>
          <cell r="AB216">
            <v>-10.012911842462358</v>
          </cell>
          <cell r="AC216">
            <v>-12.044972629082665</v>
          </cell>
          <cell r="AD216">
            <v>-12.201227235128044</v>
          </cell>
          <cell r="AE216">
            <v>-13.003890933660358</v>
          </cell>
          <cell r="AF216">
            <v>-17.305576025892677</v>
          </cell>
          <cell r="AG216">
            <v>-26.25089569704339</v>
          </cell>
          <cell r="AH216">
            <v>-14.799159383080536</v>
          </cell>
          <cell r="AI216">
            <v>-15.844963051959979</v>
          </cell>
          <cell r="AJ216">
            <v>-12.953874876225441</v>
          </cell>
          <cell r="AK216">
            <v>-5.5434510911874213</v>
          </cell>
          <cell r="AL216">
            <v>-7.2025561674632144</v>
          </cell>
          <cell r="AM216">
            <v>-8.6993066272262212</v>
          </cell>
          <cell r="AN216">
            <v>-9.3814756282875607</v>
          </cell>
          <cell r="AO216">
            <v>-7.1989710601726387</v>
          </cell>
          <cell r="AP216">
            <v>-7.6707984419879409</v>
          </cell>
          <cell r="AQ216">
            <v>-12.186231904777387</v>
          </cell>
          <cell r="AR216">
            <v>-9.7787511401448199</v>
          </cell>
          <cell r="AS216">
            <v>-11.70295456093443</v>
          </cell>
          <cell r="AT216">
            <v>-12.774390101090688</v>
          </cell>
          <cell r="AU216">
            <v>142.79642221397245</v>
          </cell>
          <cell r="AV216">
            <v>-10.177565512692851</v>
          </cell>
          <cell r="AW216">
            <v>-15.975538450935517</v>
          </cell>
          <cell r="AX216">
            <v>-11.528037266281828</v>
          </cell>
          <cell r="AY216">
            <v>-9.4313291090256541</v>
          </cell>
        </row>
        <row r="217">
          <cell r="B217" t="str">
            <v xml:space="preserve">  Domácnosti a neziskové inštitúcie slúžiace domácnostiam</v>
          </cell>
          <cell r="O217">
            <v>41.629635259685131</v>
          </cell>
          <cell r="P217">
            <v>40.999992612491695</v>
          </cell>
          <cell r="Q217">
            <v>40.953716047674902</v>
          </cell>
          <cell r="R217">
            <v>40.169132816774891</v>
          </cell>
          <cell r="S217">
            <v>39.395538538737554</v>
          </cell>
          <cell r="T217">
            <v>38.29780444350618</v>
          </cell>
          <cell r="U217">
            <v>37.545630945747746</v>
          </cell>
          <cell r="V217">
            <v>36.178760171367287</v>
          </cell>
          <cell r="W217">
            <v>34.992106101511723</v>
          </cell>
          <cell r="X217">
            <v>34.077985747902403</v>
          </cell>
          <cell r="Y217">
            <v>33.340037656805407</v>
          </cell>
          <cell r="Z217">
            <v>31.518040602940061</v>
          </cell>
          <cell r="AA217">
            <v>31.103426201645107</v>
          </cell>
          <cell r="AB217">
            <v>31.054664470811787</v>
          </cell>
          <cell r="AC217">
            <v>30.171416430789122</v>
          </cell>
          <cell r="AD217">
            <v>28.820583770879693</v>
          </cell>
          <cell r="AE217">
            <v>28.530390076758806</v>
          </cell>
          <cell r="AF217">
            <v>27.965916101856564</v>
          </cell>
          <cell r="AG217">
            <v>27.678872295573484</v>
          </cell>
          <cell r="AH217">
            <v>27.370618796224051</v>
          </cell>
          <cell r="AI217">
            <v>27.028005872150402</v>
          </cell>
          <cell r="AJ217">
            <v>27.286005955985985</v>
          </cell>
          <cell r="AK217">
            <v>27.846688406585614</v>
          </cell>
          <cell r="AL217">
            <v>27.841809302054131</v>
          </cell>
          <cell r="AM217">
            <v>27.956689381932208</v>
          </cell>
          <cell r="AN217">
            <v>28.274757211765149</v>
          </cell>
          <cell r="AO217">
            <v>27.962209481129619</v>
          </cell>
          <cell r="AP217">
            <v>29.15428229194751</v>
          </cell>
          <cell r="AQ217">
            <v>28.506614951506492</v>
          </cell>
          <cell r="AR217">
            <v>28.245317273489377</v>
          </cell>
          <cell r="AS217">
            <v>28.52210395097535</v>
          </cell>
          <cell r="AT217">
            <v>28.175826172038654</v>
          </cell>
          <cell r="AU217">
            <v>27.992374878284792</v>
          </cell>
          <cell r="AV217">
            <v>27.295517889393665</v>
          </cell>
          <cell r="AW217">
            <v>25.976161931794991</v>
          </cell>
          <cell r="AX217">
            <v>25.041261938275824</v>
          </cell>
          <cell r="AY217">
            <v>23.962363299832418</v>
          </cell>
        </row>
        <row r="218">
          <cell r="B218" t="str">
            <v xml:space="preserve">     spotrebiteľské úvery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 t="e">
            <v>#DIV/0!</v>
          </cell>
          <cell r="U218" t="e">
            <v>#DIV/0!</v>
          </cell>
          <cell r="V218" t="e">
            <v>#DIV/0!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>
            <v>22.658579881176323</v>
          </cell>
          <cell r="AB218">
            <v>23.402380245155882</v>
          </cell>
          <cell r="AC218">
            <v>21.4131921700438</v>
          </cell>
          <cell r="AD218">
            <v>17.030762324491832</v>
          </cell>
          <cell r="AE218">
            <v>17.155040749487412</v>
          </cell>
          <cell r="AF218">
            <v>17.20096362293522</v>
          </cell>
          <cell r="AG218">
            <v>18.137801232195443</v>
          </cell>
          <cell r="AH218">
            <v>17.271145229648994</v>
          </cell>
          <cell r="AI218">
            <v>16.18873556704321</v>
          </cell>
          <cell r="AJ218">
            <v>15.29090371399559</v>
          </cell>
          <cell r="AK218">
            <v>15.045964961796642</v>
          </cell>
          <cell r="AL218">
            <v>15.836525977728158</v>
          </cell>
          <cell r="AM218">
            <v>15.051999209660096</v>
          </cell>
          <cell r="AN218">
            <v>15.201612227681039</v>
          </cell>
          <cell r="AO218">
            <v>14.765661116032703</v>
          </cell>
          <cell r="AP218">
            <v>20.692921717337143</v>
          </cell>
          <cell r="AQ218">
            <v>21.378613892101939</v>
          </cell>
          <cell r="AR218">
            <v>21.191812877165034</v>
          </cell>
          <cell r="AS218">
            <v>22.635456458702691</v>
          </cell>
          <cell r="AT218">
            <v>23.809810376704291</v>
          </cell>
          <cell r="AU218">
            <v>24.377999453352345</v>
          </cell>
          <cell r="AV218">
            <v>24.333604344778408</v>
          </cell>
          <cell r="AW218">
            <v>23.832157964876572</v>
          </cell>
          <cell r="AX218">
            <v>23.9141894974574</v>
          </cell>
          <cell r="AY218">
            <v>22.620305171405164</v>
          </cell>
        </row>
        <row r="219">
          <cell r="B219" t="str">
            <v xml:space="preserve">     úvery na bývanie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 t="e">
            <v>#DIV/0!</v>
          </cell>
          <cell r="U219" t="e">
            <v>#DIV/0!</v>
          </cell>
          <cell r="V219" t="e">
            <v>#DIV/0!</v>
          </cell>
          <cell r="W219" t="e">
            <v>#DIV/0!</v>
          </cell>
          <cell r="X219" t="e">
            <v>#DIV/0!</v>
          </cell>
          <cell r="Y219" t="e">
            <v>#DIV/0!</v>
          </cell>
          <cell r="Z219" t="e">
            <v>#DIV/0!</v>
          </cell>
          <cell r="AA219">
            <v>32.970986875472875</v>
          </cell>
          <cell r="AB219">
            <v>32.266235906206248</v>
          </cell>
          <cell r="AC219">
            <v>31.323038252553317</v>
          </cell>
          <cell r="AD219">
            <v>31.199211528770462</v>
          </cell>
          <cell r="AE219">
            <v>31.444361544217458</v>
          </cell>
          <cell r="AF219">
            <v>30.74628563497015</v>
          </cell>
          <cell r="AG219">
            <v>30.444878419887033</v>
          </cell>
          <cell r="AH219">
            <v>30.146346903924012</v>
          </cell>
          <cell r="AI219">
            <v>30.118776575654209</v>
          </cell>
          <cell r="AJ219">
            <v>30.485011673181987</v>
          </cell>
          <cell r="AK219">
            <v>31.045182514529984</v>
          </cell>
          <cell r="AL219">
            <v>30.023656130680507</v>
          </cell>
          <cell r="AM219">
            <v>29.81337557241693</v>
          </cell>
          <cell r="AN219">
            <v>30.23610028858468</v>
          </cell>
          <cell r="AO219">
            <v>30.1319212189712</v>
          </cell>
          <cell r="AP219">
            <v>30.41944699190006</v>
          </cell>
          <cell r="AQ219">
            <v>29.558178361541422</v>
          </cell>
          <cell r="AR219">
            <v>29.353676206266044</v>
          </cell>
          <cell r="AS219">
            <v>29.588677617528646</v>
          </cell>
          <cell r="AT219">
            <v>29.151082806580945</v>
          </cell>
          <cell r="AU219">
            <v>28.870006508640103</v>
          </cell>
          <cell r="AV219">
            <v>28.289192612846421</v>
          </cell>
          <cell r="AW219">
            <v>26.950103656275303</v>
          </cell>
          <cell r="AX219">
            <v>26.074905481039949</v>
          </cell>
          <cell r="AY219">
            <v>25.034661031865753</v>
          </cell>
        </row>
        <row r="220">
          <cell r="B220" t="str">
            <v xml:space="preserve">     ostatné úvery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 t="e">
            <v>#DIV/0!</v>
          </cell>
          <cell r="U220" t="e">
            <v>#DIV/0!</v>
          </cell>
          <cell r="V220" t="e">
            <v>#DIV/0!</v>
          </cell>
          <cell r="W220" t="e">
            <v>#DIV/0!</v>
          </cell>
          <cell r="X220" t="e">
            <v>#DIV/0!</v>
          </cell>
          <cell r="Y220" t="e">
            <v>#DIV/0!</v>
          </cell>
          <cell r="Z220" t="e">
            <v>#DIV/0!</v>
          </cell>
          <cell r="AA220">
            <v>31.853633360333902</v>
          </cell>
          <cell r="AB220">
            <v>33.37849719887177</v>
          </cell>
          <cell r="AC220">
            <v>33.760188510250714</v>
          </cell>
          <cell r="AD220">
            <v>30.580432595860799</v>
          </cell>
          <cell r="AE220">
            <v>27.971512104162215</v>
          </cell>
          <cell r="AF220">
            <v>27.271135882860122</v>
          </cell>
          <cell r="AG220">
            <v>25.96532521496151</v>
          </cell>
          <cell r="AH220">
            <v>25.99367611229772</v>
          </cell>
          <cell r="AI220">
            <v>25.21161654601643</v>
          </cell>
          <cell r="AJ220">
            <v>26.020932777763448</v>
          </cell>
          <cell r="AK220">
            <v>27.194660603379162</v>
          </cell>
          <cell r="AL220">
            <v>29.793579264603153</v>
          </cell>
          <cell r="AM220">
            <v>31.782671442123274</v>
          </cell>
          <cell r="AN220">
            <v>31.840432862691813</v>
          </cell>
          <cell r="AO220">
            <v>30.884576971651597</v>
          </cell>
          <cell r="AP220">
            <v>31.194857233000221</v>
          </cell>
          <cell r="AQ220">
            <v>30.215052986610033</v>
          </cell>
          <cell r="AR220">
            <v>29.663926762499386</v>
          </cell>
          <cell r="AS220">
            <v>29.206521410845852</v>
          </cell>
          <cell r="AT220">
            <v>27.991796547005123</v>
          </cell>
          <cell r="AU220">
            <v>27.579294238025611</v>
          </cell>
          <cell r="AV220">
            <v>25.983137694423817</v>
          </cell>
          <cell r="AW220">
            <v>24.138368354316839</v>
          </cell>
          <cell r="AX220">
            <v>22.246176778075181</v>
          </cell>
          <cell r="AY220">
            <v>21.139048770243889</v>
          </cell>
        </row>
        <row r="221">
          <cell r="B221" t="str">
            <v>spotr.+ost.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 t="e">
            <v>#DIV/0!</v>
          </cell>
          <cell r="U221" t="e">
            <v>#DIV/0!</v>
          </cell>
          <cell r="V221" t="e">
            <v>#DIV/0!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>
            <v>27.578831859136145</v>
          </cell>
          <cell r="AB221">
            <v>28.733236780380366</v>
          </cell>
          <cell r="AC221">
            <v>27.980225027857571</v>
          </cell>
          <cell r="AD221">
            <v>24.324998198369769</v>
          </cell>
          <cell r="AE221">
            <v>23.067032287106073</v>
          </cell>
          <cell r="AF221">
            <v>22.745902794009424</v>
          </cell>
          <cell r="AG221">
            <v>22.486593674463123</v>
          </cell>
          <cell r="AH221">
            <v>22.137091741155189</v>
          </cell>
          <cell r="AI221">
            <v>21.227869256932436</v>
          </cell>
          <cell r="AJ221">
            <v>21.289881606227851</v>
          </cell>
          <cell r="AK221">
            <v>21.84624381023616</v>
          </cell>
          <cell r="AL221">
            <v>23.619909693525827</v>
          </cell>
          <cell r="AM221">
            <v>24.304517592626468</v>
          </cell>
          <cell r="AN221">
            <v>24.413595357189294</v>
          </cell>
          <cell r="AO221">
            <v>23.726067374777188</v>
          </cell>
          <cell r="AP221">
            <v>26.630919961485546</v>
          </cell>
          <cell r="AQ221">
            <v>26.400849251161148</v>
          </cell>
          <cell r="AR221">
            <v>26.028796170560327</v>
          </cell>
          <cell r="AS221">
            <v>26.389873292575516</v>
          </cell>
          <cell r="AT221">
            <v>26.216436242601731</v>
          </cell>
          <cell r="AU221">
            <v>26.224623427616692</v>
          </cell>
          <cell r="AV221">
            <v>25.291803053409808</v>
          </cell>
          <cell r="AW221">
            <v>24.011084077559403</v>
          </cell>
          <cell r="AX221">
            <v>22.937539732710889</v>
          </cell>
          <cell r="AY221">
            <v>21.751848410834995</v>
          </cell>
        </row>
        <row r="222">
          <cell r="B222" t="str">
            <v>Pohľadávky PFI voči súkromnému sektoru</v>
          </cell>
          <cell r="O222">
            <v>28.674064004485899</v>
          </cell>
          <cell r="P222">
            <v>30.204614671387105</v>
          </cell>
          <cell r="Q222">
            <v>28.920761444941377</v>
          </cell>
          <cell r="R222">
            <v>27.844600586316105</v>
          </cell>
          <cell r="S222">
            <v>29.249042022448435</v>
          </cell>
          <cell r="T222">
            <v>29.290289618083165</v>
          </cell>
          <cell r="U222">
            <v>25.421206567040812</v>
          </cell>
          <cell r="V222">
            <v>25.324120096912267</v>
          </cell>
          <cell r="W222">
            <v>24.499267162842216</v>
          </cell>
          <cell r="X222">
            <v>27.448723187721981</v>
          </cell>
          <cell r="Y222">
            <v>26.442556747904078</v>
          </cell>
          <cell r="Z222">
            <v>23.872132862087554</v>
          </cell>
          <cell r="AA222">
            <v>23.839034711518607</v>
          </cell>
          <cell r="AB222">
            <v>22.832587269031833</v>
          </cell>
          <cell r="AC222">
            <v>21.631125814737359</v>
          </cell>
          <cell r="AD222">
            <v>21.095134390068452</v>
          </cell>
          <cell r="AE222">
            <v>20.634050801605014</v>
          </cell>
          <cell r="AF222">
            <v>20.803293603336542</v>
          </cell>
          <cell r="AG222">
            <v>24.162351806825995</v>
          </cell>
          <cell r="AH222">
            <v>23.228504600039329</v>
          </cell>
          <cell r="AI222">
            <v>24.017067862196356</v>
          </cell>
          <cell r="AJ222">
            <v>21.690266161674415</v>
          </cell>
          <cell r="AK222">
            <v>22.6301446199151</v>
          </cell>
          <cell r="AL222">
            <v>23.298259993386068</v>
          </cell>
          <cell r="AM222">
            <v>25.078112832005388</v>
          </cell>
          <cell r="AN222">
            <v>26.038185090407822</v>
          </cell>
          <cell r="AO222">
            <v>26.515238140147446</v>
          </cell>
          <cell r="AP222">
            <v>27.109784112631672</v>
          </cell>
          <cell r="AQ222">
            <v>24.110931680872724</v>
          </cell>
          <cell r="AR222">
            <v>23.363538668061267</v>
          </cell>
          <cell r="AS222">
            <v>23.397967694961025</v>
          </cell>
          <cell r="AT222">
            <v>24.009144514567211</v>
          </cell>
          <cell r="AU222">
            <v>22.084144828901316</v>
          </cell>
          <cell r="AV222">
            <v>20.275271815688683</v>
          </cell>
          <cell r="AW222">
            <v>19.441019829487942</v>
          </cell>
          <cell r="AX222">
            <v>16.325817363757025</v>
          </cell>
          <cell r="AY222">
            <v>-100</v>
          </cell>
        </row>
        <row r="223">
          <cell r="B223" t="str">
            <v xml:space="preserve">     v EUR</v>
          </cell>
          <cell r="O223">
            <v>29.745317451123441</v>
          </cell>
          <cell r="P223">
            <v>31.173678608883279</v>
          </cell>
          <cell r="Q223">
            <v>29.600150591773343</v>
          </cell>
          <cell r="R223">
            <v>28.390172871922857</v>
          </cell>
          <cell r="S223">
            <v>29.896564784978466</v>
          </cell>
          <cell r="T223">
            <v>29.90478526649224</v>
          </cell>
          <cell r="U223">
            <v>26.190774633521201</v>
          </cell>
          <cell r="V223">
            <v>25.723271288616829</v>
          </cell>
          <cell r="W223">
            <v>24.930184683288871</v>
          </cell>
          <cell r="X223">
            <v>27.818132891139243</v>
          </cell>
          <cell r="Y223">
            <v>26.674731603752548</v>
          </cell>
          <cell r="Z223">
            <v>24.267342355055249</v>
          </cell>
          <cell r="AA223">
            <v>23.937454360754401</v>
          </cell>
          <cell r="AB223">
            <v>22.70286954544423</v>
          </cell>
          <cell r="AC223">
            <v>21.386655018482713</v>
          </cell>
          <cell r="AD223">
            <v>20.678460605556893</v>
          </cell>
          <cell r="AE223">
            <v>20.160635933940085</v>
          </cell>
          <cell r="AF223">
            <v>20.341600669087811</v>
          </cell>
          <cell r="AG223">
            <v>23.932780285945412</v>
          </cell>
          <cell r="AH223">
            <v>23.011724703587518</v>
          </cell>
          <cell r="AI223">
            <v>23.927294470353644</v>
          </cell>
          <cell r="AJ223">
            <v>21.642094222973896</v>
          </cell>
          <cell r="AK223">
            <v>22.560933999699955</v>
          </cell>
          <cell r="AL223">
            <v>23.059328050480417</v>
          </cell>
          <cell r="AM223">
            <v>24.631920388834146</v>
          </cell>
          <cell r="AN223">
            <v>25.910982322478986</v>
          </cell>
          <cell r="AO223">
            <v>26.615969514114866</v>
          </cell>
          <cell r="AP223">
            <v>27.060856149822428</v>
          </cell>
          <cell r="AQ223">
            <v>24.223031625012027</v>
          </cell>
          <cell r="AR223">
            <v>23.486020279293257</v>
          </cell>
          <cell r="AS223">
            <v>23.261393711064699</v>
          </cell>
          <cell r="AT223">
            <v>23.86923594638435</v>
          </cell>
          <cell r="AU223">
            <v>21.886662084012443</v>
          </cell>
          <cell r="AV223">
            <v>19.969612217654898</v>
          </cell>
          <cell r="AW223">
            <v>19.299958561633318</v>
          </cell>
          <cell r="AX223">
            <v>16.358451809703169</v>
          </cell>
          <cell r="AY223">
            <v>-100</v>
          </cell>
        </row>
        <row r="224">
          <cell r="B224" t="str">
            <v xml:space="preserve">     v ostatných cudzích menách</v>
          </cell>
          <cell r="O224">
            <v>-20.664472565564523</v>
          </cell>
          <cell r="P224">
            <v>-15.757444737729656</v>
          </cell>
          <cell r="Q224">
            <v>-6.1374182128075176</v>
          </cell>
          <cell r="R224">
            <v>-2.4969806859917014</v>
          </cell>
          <cell r="S224">
            <v>-6.0887733762752134</v>
          </cell>
          <cell r="T224">
            <v>-3.9421055611501714</v>
          </cell>
          <cell r="U224">
            <v>-14.930609312707261</v>
          </cell>
          <cell r="V224">
            <v>7.8545385691739966E-2</v>
          </cell>
          <cell r="W224">
            <v>-1.6970424317514414</v>
          </cell>
          <cell r="X224">
            <v>4.2916507983301386</v>
          </cell>
          <cell r="Y224">
            <v>11.018785291264138</v>
          </cell>
          <cell r="Z224">
            <v>-0.52315697453025223</v>
          </cell>
          <cell r="AA224">
            <v>16.425935301952109</v>
          </cell>
          <cell r="AB224">
            <v>32.412499556847138</v>
          </cell>
          <cell r="AC224">
            <v>39.049625898179698</v>
          </cell>
          <cell r="AD224">
            <v>51.608900035309233</v>
          </cell>
          <cell r="AE224">
            <v>56.37011367433189</v>
          </cell>
          <cell r="AF224">
            <v>54.569956841740236</v>
          </cell>
          <cell r="AG224">
            <v>42.018522983517187</v>
          </cell>
          <cell r="AH224">
            <v>40.452802351352915</v>
          </cell>
          <cell r="AI224">
            <v>30.952833248391158</v>
          </cell>
          <cell r="AJ224">
            <v>25.391209250076102</v>
          </cell>
          <cell r="AK224">
            <v>27.876306162665614</v>
          </cell>
          <cell r="AL224">
            <v>41.722426306551199</v>
          </cell>
          <cell r="AM224">
            <v>60.854217953220171</v>
          </cell>
          <cell r="AN224">
            <v>34.743500504381103</v>
          </cell>
          <cell r="AO224">
            <v>20.249825991417936</v>
          </cell>
          <cell r="AP224">
            <v>29.961864929646765</v>
          </cell>
          <cell r="AQ224">
            <v>17.60845695148825</v>
          </cell>
          <cell r="AR224">
            <v>16.389304787686143</v>
          </cell>
          <cell r="AS224">
            <v>32.667962876200562</v>
          </cell>
          <cell r="AT224">
            <v>33.74519754635935</v>
          </cell>
          <cell r="AU224">
            <v>36.522841214804259</v>
          </cell>
          <cell r="AV224">
            <v>43.05628928901649</v>
          </cell>
          <cell r="AW224">
            <v>29.689009536805742</v>
          </cell>
          <cell r="AX224">
            <v>14.140744946005967</v>
          </cell>
          <cell r="AY224">
            <v>-100</v>
          </cell>
        </row>
        <row r="226">
          <cell r="B226" t="str">
            <v>Pohľadávky PFI voči súkromnému sektoru</v>
          </cell>
          <cell r="O226">
            <v>28.674064004485899</v>
          </cell>
          <cell r="P226">
            <v>30.204614671387105</v>
          </cell>
          <cell r="Q226">
            <v>28.920761444941377</v>
          </cell>
          <cell r="R226">
            <v>27.844600586316105</v>
          </cell>
          <cell r="S226">
            <v>29.249042022448435</v>
          </cell>
          <cell r="T226">
            <v>29.290289618083165</v>
          </cell>
          <cell r="U226">
            <v>25.421206567040812</v>
          </cell>
          <cell r="V226">
            <v>25.324120096912267</v>
          </cell>
          <cell r="W226">
            <v>24.499267162842216</v>
          </cell>
          <cell r="X226">
            <v>27.448723187721981</v>
          </cell>
          <cell r="Y226">
            <v>26.442556747904078</v>
          </cell>
          <cell r="Z226">
            <v>23.872132862087554</v>
          </cell>
          <cell r="AA226">
            <v>23.839034711518607</v>
          </cell>
          <cell r="AB226">
            <v>22.832587269031833</v>
          </cell>
          <cell r="AC226">
            <v>21.631125814737359</v>
          </cell>
          <cell r="AD226">
            <v>21.095134390068452</v>
          </cell>
          <cell r="AE226">
            <v>20.634050801605014</v>
          </cell>
          <cell r="AF226">
            <v>20.803293603336542</v>
          </cell>
          <cell r="AG226">
            <v>24.162351806825995</v>
          </cell>
          <cell r="AH226">
            <v>23.228504600039329</v>
          </cell>
          <cell r="AI226">
            <v>24.017067862196356</v>
          </cell>
          <cell r="AJ226">
            <v>21.690266161674415</v>
          </cell>
          <cell r="AK226">
            <v>22.6301446199151</v>
          </cell>
          <cell r="AL226">
            <v>23.298259993386068</v>
          </cell>
          <cell r="AM226">
            <v>25.078112832005388</v>
          </cell>
          <cell r="AN226">
            <v>26.038185090407822</v>
          </cell>
          <cell r="AO226">
            <v>26.515238140147446</v>
          </cell>
          <cell r="AP226">
            <v>27.109784112631672</v>
          </cell>
          <cell r="AQ226">
            <v>24.110931680872724</v>
          </cell>
          <cell r="AR226">
            <v>23.363538668061267</v>
          </cell>
          <cell r="AS226">
            <v>23.397967694961025</v>
          </cell>
          <cell r="AT226">
            <v>24.009144514567211</v>
          </cell>
          <cell r="AU226">
            <v>22.084144828901316</v>
          </cell>
          <cell r="AV226">
            <v>20.275271815688683</v>
          </cell>
          <cell r="AW226">
            <v>19.441019829487942</v>
          </cell>
          <cell r="AX226">
            <v>16.325817363757025</v>
          </cell>
          <cell r="AY226">
            <v>-100</v>
          </cell>
        </row>
        <row r="227">
          <cell r="B227" t="str">
            <v xml:space="preserve">     do 1 roka</v>
          </cell>
          <cell r="O227">
            <v>23.862532629284416</v>
          </cell>
          <cell r="P227">
            <v>29.760247671949259</v>
          </cell>
          <cell r="Q227">
            <v>23.915375446325982</v>
          </cell>
          <cell r="R227">
            <v>19.684261879699676</v>
          </cell>
          <cell r="S227">
            <v>24.379452492657478</v>
          </cell>
          <cell r="T227">
            <v>26.562992904361522</v>
          </cell>
          <cell r="U227">
            <v>19.713488464868092</v>
          </cell>
          <cell r="V227">
            <v>18.591633596915841</v>
          </cell>
          <cell r="W227">
            <v>22.050507840212092</v>
          </cell>
          <cell r="X227">
            <v>26.710607287253097</v>
          </cell>
          <cell r="Y227">
            <v>22.58234087713933</v>
          </cell>
          <cell r="Z227">
            <v>18.915796474968289</v>
          </cell>
          <cell r="AA227">
            <v>18.522337155538722</v>
          </cell>
          <cell r="AB227">
            <v>19.589736130552254</v>
          </cell>
          <cell r="AC227">
            <v>22.425830061348378</v>
          </cell>
          <cell r="AD227">
            <v>19.105342659013218</v>
          </cell>
          <cell r="AE227">
            <v>15.205033059902235</v>
          </cell>
          <cell r="AF227">
            <v>18.273294209430063</v>
          </cell>
          <cell r="AG227">
            <v>23.050007375623707</v>
          </cell>
          <cell r="AH227">
            <v>21.330910251494856</v>
          </cell>
          <cell r="AI227">
            <v>20.412449793873932</v>
          </cell>
          <cell r="AJ227">
            <v>19.51817344126718</v>
          </cell>
          <cell r="AK227">
            <v>23.423314614344036</v>
          </cell>
          <cell r="AL227">
            <v>24.48843991327135</v>
          </cell>
          <cell r="AM227">
            <v>28.177601311742762</v>
          </cell>
          <cell r="AN227">
            <v>27.641577874513672</v>
          </cell>
          <cell r="AO227">
            <v>26.646944231345444</v>
          </cell>
          <cell r="AP227">
            <v>29.269879739823466</v>
          </cell>
          <cell r="AQ227">
            <v>23.851153872564353</v>
          </cell>
          <cell r="AR227">
            <v>18.924271922674251</v>
          </cell>
          <cell r="AS227">
            <v>20.48205141646757</v>
          </cell>
          <cell r="AT227">
            <v>23.155942631329339</v>
          </cell>
          <cell r="AU227">
            <v>17.705237215644388</v>
          </cell>
          <cell r="AV227">
            <v>13.077278109333918</v>
          </cell>
          <cell r="AW227">
            <v>11.17217612341878</v>
          </cell>
          <cell r="AX227">
            <v>5.4185885274222585</v>
          </cell>
          <cell r="AY227">
            <v>-100</v>
          </cell>
        </row>
        <row r="228">
          <cell r="B228" t="str">
            <v xml:space="preserve">     od 1 do 5 rokov vrátane</v>
          </cell>
          <cell r="O228">
            <v>9.1379384563444717</v>
          </cell>
          <cell r="P228">
            <v>7.2533163571296484</v>
          </cell>
          <cell r="Q228">
            <v>11.356911748441206</v>
          </cell>
          <cell r="R228">
            <v>15.230456634940609</v>
          </cell>
          <cell r="S228">
            <v>18.735390712224387</v>
          </cell>
          <cell r="T228">
            <v>17.051820196901033</v>
          </cell>
          <cell r="U228">
            <v>13.522358520474924</v>
          </cell>
          <cell r="V228">
            <v>14.726950991653737</v>
          </cell>
          <cell r="W228">
            <v>9.4417806263421085</v>
          </cell>
          <cell r="X228">
            <v>13.967864758741428</v>
          </cell>
          <cell r="Y228">
            <v>16.252482721598554</v>
          </cell>
          <cell r="Z228">
            <v>14.191350120641232</v>
          </cell>
          <cell r="AA228">
            <v>14.095110419680282</v>
          </cell>
          <cell r="AB228">
            <v>14.959715896021891</v>
          </cell>
          <cell r="AC228">
            <v>9.7033419107498844</v>
          </cell>
          <cell r="AD228">
            <v>6.9345208492270274</v>
          </cell>
          <cell r="AE228">
            <v>3.3375586509827286</v>
          </cell>
          <cell r="AF228">
            <v>2.2844460341944028</v>
          </cell>
          <cell r="AG228">
            <v>7.5973053501506911</v>
          </cell>
          <cell r="AH228">
            <v>6.2219344916796757</v>
          </cell>
          <cell r="AI228">
            <v>11.076692450300186</v>
          </cell>
          <cell r="AJ228">
            <v>6.1425943031454295</v>
          </cell>
          <cell r="AK228">
            <v>6.4686362038890479</v>
          </cell>
          <cell r="AL228">
            <v>10.580302088619263</v>
          </cell>
          <cell r="AM228">
            <v>13.402679138887308</v>
          </cell>
          <cell r="AN228">
            <v>12.387087390111319</v>
          </cell>
          <cell r="AO228">
            <v>14.330424475778813</v>
          </cell>
          <cell r="AP228">
            <v>17.129807482940748</v>
          </cell>
          <cell r="AQ228">
            <v>15.07556837153399</v>
          </cell>
          <cell r="AR228">
            <v>17.094819500231011</v>
          </cell>
          <cell r="AS228">
            <v>16.710534923417811</v>
          </cell>
          <cell r="AT228">
            <v>17.483413026297328</v>
          </cell>
          <cell r="AU228">
            <v>17.383832871841889</v>
          </cell>
          <cell r="AV228">
            <v>15.624668082411048</v>
          </cell>
          <cell r="AW228">
            <v>14.570971653465108</v>
          </cell>
          <cell r="AX228">
            <v>11.025116598356448</v>
          </cell>
          <cell r="AY228">
            <v>-100</v>
          </cell>
        </row>
        <row r="229">
          <cell r="B229" t="str">
            <v xml:space="preserve">     nad 5 rokov</v>
          </cell>
          <cell r="O229">
            <v>45.827017085248656</v>
          </cell>
          <cell r="P229">
            <v>46.077569342988397</v>
          </cell>
          <cell r="Q229">
            <v>44.189540075676973</v>
          </cell>
          <cell r="R229">
            <v>41.877984588155016</v>
          </cell>
          <cell r="S229">
            <v>39.407438069464149</v>
          </cell>
          <cell r="T229">
            <v>38.587658447755899</v>
          </cell>
          <cell r="U229">
            <v>36.608151623059427</v>
          </cell>
          <cell r="V229">
            <v>36.318386373720415</v>
          </cell>
          <cell r="W229">
            <v>34.546550175644228</v>
          </cell>
          <cell r="X229">
            <v>35.293458992967771</v>
          </cell>
          <cell r="Y229">
            <v>34.548410885448675</v>
          </cell>
          <cell r="Z229">
            <v>32.265146215684211</v>
          </cell>
          <cell r="AA229">
            <v>32.458040829505848</v>
          </cell>
          <cell r="AB229">
            <v>28.962042763721712</v>
          </cell>
          <cell r="AC229">
            <v>27.06059345764686</v>
          </cell>
          <cell r="AD229">
            <v>29.377469489668783</v>
          </cell>
          <cell r="AE229">
            <v>33.315650447081367</v>
          </cell>
          <cell r="AF229">
            <v>31.780441509250295</v>
          </cell>
          <cell r="AG229">
            <v>32.851465883275353</v>
          </cell>
          <cell r="AH229">
            <v>32.554306396741737</v>
          </cell>
          <cell r="AI229">
            <v>32.170150839235703</v>
          </cell>
          <cell r="AJ229">
            <v>30.234192616711908</v>
          </cell>
          <cell r="AK229">
            <v>29.48416069934305</v>
          </cell>
          <cell r="AL229">
            <v>28.155599619170232</v>
          </cell>
          <cell r="AM229">
            <v>28.256701139159077</v>
          </cell>
          <cell r="AN229">
            <v>31.067220136852995</v>
          </cell>
          <cell r="AO229">
            <v>31.688545782413655</v>
          </cell>
          <cell r="AP229">
            <v>29.854702447580763</v>
          </cell>
          <cell r="AQ229">
            <v>27.864912073782605</v>
          </cell>
          <cell r="AR229">
            <v>28.582793663155371</v>
          </cell>
          <cell r="AS229">
            <v>27.786562595962991</v>
          </cell>
          <cell r="AT229">
            <v>27.004243621613583</v>
          </cell>
          <cell r="AU229">
            <v>26.472959745930069</v>
          </cell>
          <cell r="AV229">
            <v>26.344000157141608</v>
          </cell>
          <cell r="AW229">
            <v>26.346333485421297</v>
          </cell>
          <cell r="AX229">
            <v>24.977506364208807</v>
          </cell>
          <cell r="AY229">
            <v>-100</v>
          </cell>
        </row>
      </sheetData>
      <sheetData sheetId="3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U13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1" sqref="A11:XFD11"/>
    </sheetView>
  </sheetViews>
  <sheetFormatPr defaultRowHeight="12.75" outlineLevelRow="1"/>
  <cols>
    <col min="1" max="1" width="8.5" style="1" customWidth="1"/>
    <col min="2" max="2" width="10.875" style="1" customWidth="1"/>
    <col min="3" max="3" width="7.25" style="1" customWidth="1"/>
    <col min="4" max="5" width="11.25" style="1" customWidth="1"/>
    <col min="6" max="6" width="13.375" style="1" customWidth="1"/>
    <col min="7" max="7" width="9.75" style="1" customWidth="1"/>
    <col min="8" max="8" width="10" style="1" customWidth="1"/>
    <col min="9" max="9" width="12" style="1" customWidth="1"/>
    <col min="10" max="10" width="8.25" style="1" customWidth="1"/>
    <col min="11" max="11" width="11.125" style="1" customWidth="1"/>
    <col min="12" max="12" width="12.125" style="1" customWidth="1"/>
    <col min="13" max="13" width="10" style="1" customWidth="1"/>
    <col min="14" max="14" width="14.25" style="1" customWidth="1"/>
    <col min="15" max="16" width="9" style="1"/>
    <col min="17" max="17" width="8.375" style="1" customWidth="1"/>
    <col min="18" max="16384" width="9" style="1"/>
  </cols>
  <sheetData>
    <row r="1" spans="1:21" ht="15">
      <c r="A1" s="57" t="s">
        <v>299</v>
      </c>
      <c r="L1" s="286"/>
      <c r="M1" s="286"/>
      <c r="N1" s="286"/>
      <c r="O1" s="286"/>
      <c r="P1" s="286"/>
      <c r="Q1" s="286"/>
    </row>
    <row r="2" spans="1:21" ht="15.75">
      <c r="A2" s="50" t="s">
        <v>473</v>
      </c>
      <c r="B2" s="57"/>
      <c r="L2" s="286"/>
      <c r="M2" s="286"/>
      <c r="N2" s="286"/>
      <c r="O2" s="286"/>
      <c r="P2" s="286"/>
      <c r="Q2" s="286"/>
    </row>
    <row r="3" spans="1:21" ht="17.25" customHeight="1">
      <c r="A3" s="50"/>
      <c r="B3" s="57"/>
      <c r="L3" s="286"/>
      <c r="M3" s="286"/>
      <c r="N3" s="286"/>
      <c r="O3" s="286"/>
      <c r="P3" s="286"/>
      <c r="Q3" s="286"/>
    </row>
    <row r="4" spans="1:21">
      <c r="A4" s="1" t="s">
        <v>455</v>
      </c>
      <c r="L4" s="286"/>
      <c r="M4" s="286"/>
      <c r="N4" s="286"/>
      <c r="O4" s="286"/>
      <c r="P4" s="286"/>
      <c r="Q4" s="286"/>
    </row>
    <row r="5" spans="1:21" ht="9" customHeight="1">
      <c r="L5" s="286"/>
      <c r="M5" s="286"/>
      <c r="N5" s="286"/>
      <c r="O5" s="286"/>
      <c r="P5" s="286"/>
      <c r="Q5" s="286"/>
    </row>
    <row r="6" spans="1:21" ht="67.5" customHeight="1">
      <c r="A6" s="7"/>
      <c r="B6" s="460" t="s">
        <v>312</v>
      </c>
      <c r="C6" s="460" t="s">
        <v>313</v>
      </c>
      <c r="D6" s="460" t="s">
        <v>359</v>
      </c>
      <c r="E6" s="460" t="s">
        <v>316</v>
      </c>
      <c r="F6" s="460" t="s">
        <v>805</v>
      </c>
      <c r="G6" s="460" t="s">
        <v>314</v>
      </c>
      <c r="H6" s="460" t="s">
        <v>315</v>
      </c>
      <c r="I6" s="460" t="s">
        <v>571</v>
      </c>
      <c r="J6" s="460" t="s">
        <v>522</v>
      </c>
      <c r="K6" s="460" t="s">
        <v>317</v>
      </c>
      <c r="L6" s="468" t="s">
        <v>318</v>
      </c>
      <c r="M6" s="468" t="s">
        <v>456</v>
      </c>
      <c r="N6" s="469" t="s">
        <v>617</v>
      </c>
      <c r="O6" s="462" t="s">
        <v>454</v>
      </c>
      <c r="P6" s="462" t="s">
        <v>447</v>
      </c>
      <c r="Q6" s="462" t="s">
        <v>448</v>
      </c>
      <c r="R6" s="720" t="s">
        <v>806</v>
      </c>
    </row>
    <row r="7" spans="1:21" s="6" customFormat="1">
      <c r="A7" s="10"/>
      <c r="B7" s="9">
        <v>1</v>
      </c>
      <c r="C7" s="9">
        <v>2</v>
      </c>
      <c r="D7" s="9">
        <v>3</v>
      </c>
      <c r="E7" s="9">
        <v>4</v>
      </c>
      <c r="F7" s="9">
        <v>5</v>
      </c>
      <c r="G7" s="9">
        <v>6</v>
      </c>
      <c r="H7" s="9">
        <v>7</v>
      </c>
      <c r="I7" s="9">
        <v>8</v>
      </c>
      <c r="J7" s="9">
        <v>9</v>
      </c>
      <c r="K7" s="9">
        <v>10</v>
      </c>
      <c r="L7" s="110">
        <v>11</v>
      </c>
      <c r="M7" s="110">
        <v>12</v>
      </c>
      <c r="N7" s="109">
        <v>13</v>
      </c>
      <c r="O7" s="111">
        <v>14</v>
      </c>
      <c r="P7" s="111">
        <v>15</v>
      </c>
      <c r="Q7" s="111">
        <v>16</v>
      </c>
      <c r="R7" s="11">
        <v>17</v>
      </c>
    </row>
    <row r="8" spans="1:21" s="6" customFormat="1" hidden="1" outlineLevel="1">
      <c r="A8" s="4">
        <v>2005</v>
      </c>
      <c r="B8" s="42">
        <f>+'HDP spotreba'!B123</f>
        <v>6.6552172621400842</v>
      </c>
      <c r="C8" s="42">
        <f>+HICP!C26</f>
        <v>2.8</v>
      </c>
      <c r="D8" s="42">
        <f>+PPI!D11</f>
        <v>3.8</v>
      </c>
      <c r="E8" s="42">
        <f>+'Zam., nezam.'!C18</f>
        <v>1.6141619050688263</v>
      </c>
      <c r="F8" s="42">
        <f>+'Zam., nezam.'!P18</f>
        <v>16.2</v>
      </c>
      <c r="G8" s="284">
        <f>+'Priemyselná a staveb. produkcia'!D9</f>
        <v>-0.79999999999999716</v>
      </c>
      <c r="H8" s="284" t="s">
        <v>83</v>
      </c>
      <c r="I8" s="42">
        <f>+'Konjunkturálne prieskumy'!B9</f>
        <v>105.53333333333336</v>
      </c>
      <c r="J8" s="14">
        <v>7.7670060337964699</v>
      </c>
      <c r="K8" s="53" t="s">
        <v>83</v>
      </c>
      <c r="L8" s="284" t="s">
        <v>83</v>
      </c>
      <c r="M8" s="282">
        <f>+ŠR!B10</f>
        <v>-1124.8</v>
      </c>
      <c r="N8" s="282">
        <v>-2.8134762003162206</v>
      </c>
      <c r="O8" s="282">
        <v>34.161331815725013</v>
      </c>
      <c r="P8" s="292">
        <f>+(PB!J8/1000)/'HDP spotreba'!B18*100</f>
        <v>-8.4881103560311217</v>
      </c>
      <c r="Q8" s="292">
        <f>+(PB!D8/1000)/'HDP spotreba'!B18*100</f>
        <v>-4.9804787465166704</v>
      </c>
      <c r="R8" s="180">
        <v>1.2441</v>
      </c>
      <c r="T8" s="14"/>
      <c r="U8" s="14"/>
    </row>
    <row r="9" spans="1:21" hidden="1" outlineLevel="1">
      <c r="A9" s="4">
        <v>2006</v>
      </c>
      <c r="B9" s="42">
        <f>+'HDP spotreba'!B124</f>
        <v>8.3454076049133334</v>
      </c>
      <c r="C9" s="281">
        <f>+HICP!C27</f>
        <v>4.26</v>
      </c>
      <c r="D9" s="281">
        <f>+PPI!D12</f>
        <v>6.4</v>
      </c>
      <c r="E9" s="42">
        <f>+'Zam., nezam.'!C19</f>
        <v>2.0813855462348982</v>
      </c>
      <c r="F9" s="42">
        <f>+'Zam., nezam.'!P19</f>
        <v>13.3</v>
      </c>
      <c r="G9" s="65">
        <f>+'Priemyselná a staveb. produkcia'!D10</f>
        <v>15.700000000000003</v>
      </c>
      <c r="H9" s="65" t="s">
        <v>83</v>
      </c>
      <c r="I9" s="281">
        <f>+'Konjunkturálne prieskumy'!B10</f>
        <v>111.79166666666669</v>
      </c>
      <c r="J9" s="19">
        <v>15.271918912199434</v>
      </c>
      <c r="K9" s="64" t="s">
        <v>83</v>
      </c>
      <c r="L9" s="65" t="s">
        <v>83</v>
      </c>
      <c r="M9" s="282">
        <f>+ŠR!B11</f>
        <v>-1051.5</v>
      </c>
      <c r="N9" s="291">
        <v>-3.16885131418347</v>
      </c>
      <c r="O9" s="291">
        <v>30.498720066810698</v>
      </c>
      <c r="P9" s="292">
        <f>+(PB!J9/1000)/'HDP spotreba'!B19*100</f>
        <v>-7.8474949489230204</v>
      </c>
      <c r="Q9" s="292">
        <f>+(PB!D9/1000)/'HDP spotreba'!B19*100</f>
        <v>-4.6581373096389154</v>
      </c>
      <c r="R9" s="179">
        <v>1.2556</v>
      </c>
      <c r="T9" s="19"/>
      <c r="U9" s="19"/>
    </row>
    <row r="10" spans="1:21" hidden="1" outlineLevel="1">
      <c r="A10" s="4">
        <v>2007</v>
      </c>
      <c r="B10" s="42">
        <f>+'HDP spotreba'!B125</f>
        <v>10.493935610377875</v>
      </c>
      <c r="C10" s="42">
        <f>+HICP!C28</f>
        <v>1.89</v>
      </c>
      <c r="D10" s="42">
        <f>+PPI!D13</f>
        <v>1.8</v>
      </c>
      <c r="E10" s="42">
        <f>+'Zam., nezam.'!C20</f>
        <v>2.0906498104413345</v>
      </c>
      <c r="F10" s="42">
        <f>+'Zam., nezam.'!P20</f>
        <v>11.031018485596476</v>
      </c>
      <c r="G10" s="65">
        <f>+'Priemyselná a staveb. produkcia'!D11</f>
        <v>16.799999999999997</v>
      </c>
      <c r="H10" s="284" t="s">
        <v>83</v>
      </c>
      <c r="I10" s="42">
        <f>+'Konjunkturálne prieskumy'!B11</f>
        <v>113.79166666666669</v>
      </c>
      <c r="J10" s="14">
        <v>12.915674430246204</v>
      </c>
      <c r="K10" s="14">
        <f>+Úvery!C249</f>
        <v>25.6</v>
      </c>
      <c r="L10" s="42">
        <f>+Úvery!G249</f>
        <v>28.6</v>
      </c>
      <c r="M10" s="282">
        <f>+ŠR!B12</f>
        <v>-780.98320387704973</v>
      </c>
      <c r="N10" s="282">
        <v>-1.8110906892969225</v>
      </c>
      <c r="O10" s="282">
        <v>29.563804727479493</v>
      </c>
      <c r="P10" s="292">
        <f>+(PB!J10/1000)/'HDP spotreba'!B20*100</f>
        <v>-5.2727594057317662</v>
      </c>
      <c r="Q10" s="292">
        <f>+(PB!D10/1000)/'HDP spotreba'!B20*100</f>
        <v>-1.1798033508130055</v>
      </c>
      <c r="R10" s="180">
        <v>1.3705000000000001</v>
      </c>
      <c r="T10" s="19"/>
      <c r="U10" s="19"/>
    </row>
    <row r="11" spans="1:21" collapsed="1">
      <c r="A11" s="4">
        <v>2008</v>
      </c>
      <c r="B11" s="42">
        <f>+'HDP spotreba'!B126</f>
        <v>5.7504775641202173</v>
      </c>
      <c r="C11" s="42">
        <f>+HICP!C29</f>
        <v>3.93</v>
      </c>
      <c r="D11" s="42">
        <f>+PPI!D14</f>
        <v>6.1</v>
      </c>
      <c r="E11" s="42">
        <f>+'Zam., nezam.'!C21</f>
        <v>3.2233477938123087</v>
      </c>
      <c r="F11" s="42">
        <f>+'Zam., nezam.'!P21</f>
        <v>9.6</v>
      </c>
      <c r="G11" s="65">
        <f>+'Priemyselná a staveb. produkcia'!D12</f>
        <v>3</v>
      </c>
      <c r="H11" s="284" t="s">
        <v>83</v>
      </c>
      <c r="I11" s="42">
        <f>+'Konjunkturálne prieskumy'!B12</f>
        <v>98.166666666666671</v>
      </c>
      <c r="J11" s="14">
        <v>4.8624946175767336</v>
      </c>
      <c r="K11" s="14">
        <f>+Úvery!C250</f>
        <v>15.5</v>
      </c>
      <c r="L11" s="42">
        <f>+Úvery!G250</f>
        <v>25.3</v>
      </c>
      <c r="M11" s="282">
        <f>+ŠR!B13</f>
        <v>-703.8</v>
      </c>
      <c r="N11" s="282">
        <v>-2.0852066908252187</v>
      </c>
      <c r="O11" s="282">
        <v>27.9</v>
      </c>
      <c r="P11" s="292">
        <f>+(PB!J11/1000)/'HDP spotreba'!B21*100</f>
        <v>-6.0162037224881315</v>
      </c>
      <c r="Q11" s="292">
        <f>+(PB!D11/1000)/'HDP spotreba'!B21*100</f>
        <v>-1.1336983950111408</v>
      </c>
      <c r="R11" s="180">
        <v>1.4708000000000001</v>
      </c>
      <c r="T11" s="19"/>
      <c r="U11" s="19"/>
    </row>
    <row r="12" spans="1:21">
      <c r="A12" s="4">
        <v>2009</v>
      </c>
      <c r="B12" s="42">
        <f>+'HDP spotreba'!B127</f>
        <v>-4.9356205989736566</v>
      </c>
      <c r="C12" s="42">
        <f>+HICP!C30</f>
        <v>0.9</v>
      </c>
      <c r="D12" s="42">
        <f>+PPI!D15</f>
        <v>-2.5</v>
      </c>
      <c r="E12" s="42">
        <f>+'Zam., nezam.'!C22</f>
        <v>-1.9572107069021172</v>
      </c>
      <c r="F12" s="42">
        <f>+'Zam., nezam.'!P22</f>
        <v>12.1</v>
      </c>
      <c r="G12" s="65">
        <f>+'Priemyselná a staveb. produkcia'!D13</f>
        <v>-14.099999999999994</v>
      </c>
      <c r="H12" s="284">
        <f>+Tržby!D14</f>
        <v>-18.624813696198615</v>
      </c>
      <c r="I12" s="42">
        <f>+'Konjunkturálne prieskumy'!B13</f>
        <v>76.974999999999994</v>
      </c>
      <c r="J12" s="53">
        <v>-2.8145220433368365</v>
      </c>
      <c r="K12" s="14">
        <f>+Úvery!C251</f>
        <v>-3.3</v>
      </c>
      <c r="L12" s="42">
        <f>+Úvery!G251</f>
        <v>11</v>
      </c>
      <c r="M12" s="282">
        <f>+ŠR!B14</f>
        <v>-2791.3</v>
      </c>
      <c r="N12" s="435">
        <v>-7.9648990304437017</v>
      </c>
      <c r="O12" s="435">
        <v>35.6</v>
      </c>
      <c r="P12" s="292">
        <f>+(PB!J12/1000)/'HDP spotreba'!B22*100</f>
        <v>-2.5904708601735926</v>
      </c>
      <c r="Q12" s="292">
        <f>+(PB!D12/1000)/'HDP spotreba'!B22*100</f>
        <v>1.5065980819781879</v>
      </c>
      <c r="R12" s="392">
        <v>1.3948</v>
      </c>
      <c r="T12" s="19"/>
      <c r="U12" s="19"/>
    </row>
    <row r="13" spans="1:21">
      <c r="A13" s="4">
        <v>2010</v>
      </c>
      <c r="B13" s="42">
        <f>+'HDP spotreba'!B128</f>
        <v>4.3821710097105182</v>
      </c>
      <c r="C13" s="42">
        <f>+HICP!C31</f>
        <v>0.69697354940512923</v>
      </c>
      <c r="D13" s="42">
        <f>+PPI!D16</f>
        <v>-2.8</v>
      </c>
      <c r="E13" s="42">
        <f>+'Zam., nezam.'!C23</f>
        <v>-1.5131007399378547</v>
      </c>
      <c r="F13" s="42">
        <f>+'Zam., nezam.'!P23</f>
        <v>14.4</v>
      </c>
      <c r="G13" s="284">
        <f>+'Priemyselná a staveb. produkcia'!D14</f>
        <v>18.299999999999997</v>
      </c>
      <c r="H13" s="284">
        <f>+Tržby!D15</f>
        <v>7.9307898585867775</v>
      </c>
      <c r="I13" s="42">
        <f>+'Konjunkturálne prieskumy'!B14</f>
        <v>97.841666666666683</v>
      </c>
      <c r="J13" s="53">
        <v>7.8</v>
      </c>
      <c r="K13" s="14">
        <f>+Úvery!C252</f>
        <v>1.6</v>
      </c>
      <c r="L13" s="42">
        <f>+Úvery!G252</f>
        <v>12.5</v>
      </c>
      <c r="M13" s="282">
        <f>+ŠR!B15</f>
        <v>-4436.1000000000004</v>
      </c>
      <c r="N13" s="435">
        <v>-7.7</v>
      </c>
      <c r="O13" s="435">
        <v>41.1</v>
      </c>
      <c r="P13" s="292">
        <f>+(PB!J13/1000)/'HDP spotreba'!B23*100</f>
        <v>-3.723418731622874</v>
      </c>
      <c r="Q13" s="292">
        <f>+(PB!D13/1000)/'HDP spotreba'!B23*100</f>
        <v>1.1819313005449339</v>
      </c>
      <c r="R13" s="392">
        <v>1.3257000000000001</v>
      </c>
      <c r="T13" s="19"/>
      <c r="U13" s="19"/>
    </row>
    <row r="14" spans="1:21">
      <c r="A14" s="4">
        <v>2011</v>
      </c>
      <c r="B14" s="240">
        <f>+'HDP spotreba'!B129</f>
        <v>3.2262968503670777</v>
      </c>
      <c r="C14" s="42">
        <f>+HICP!C32</f>
        <v>4.0786317423302734</v>
      </c>
      <c r="D14" s="42">
        <f>+PPI!D17</f>
        <v>2.7</v>
      </c>
      <c r="E14" s="42">
        <f>+'Zam., nezam.'!C24</f>
        <v>1.7739127910031414</v>
      </c>
      <c r="F14" s="42">
        <f>+'Zam., nezam.'!P24</f>
        <v>13.5</v>
      </c>
      <c r="G14" s="284">
        <f>+'Priemyselná a staveb. produkcia'!D15</f>
        <v>7.2000000000000028</v>
      </c>
      <c r="H14" s="284">
        <f>+Tržby!D16</f>
        <v>8.586472515554405</v>
      </c>
      <c r="I14" s="42">
        <f>+'Konjunkturálne prieskumy'!B15</f>
        <v>97.883333333333326</v>
      </c>
      <c r="J14" s="53">
        <v>2.9</v>
      </c>
      <c r="K14" s="14">
        <f>+Úvery!C253</f>
        <v>7.6</v>
      </c>
      <c r="L14" s="42">
        <f>+Úvery!G253</f>
        <v>11.1</v>
      </c>
      <c r="M14" s="282">
        <f>+ŠR!B16</f>
        <v>-3275.3</v>
      </c>
      <c r="N14" s="435">
        <v>-4.8</v>
      </c>
      <c r="O14" s="435">
        <v>43.3</v>
      </c>
      <c r="P14" s="292">
        <f>+(PB!J14/1000)/'HDP spotreba'!B24*100</f>
        <v>-2.008790298354973</v>
      </c>
      <c r="Q14" s="292">
        <f>+(PB!D14/1000)/'HDP spotreba'!B24*100</f>
        <v>1.4696381306315514</v>
      </c>
      <c r="R14" s="447">
        <v>1.3919999999999999</v>
      </c>
      <c r="T14" s="19"/>
      <c r="U14" s="19"/>
    </row>
    <row r="15" spans="1:21">
      <c r="A15" s="54">
        <v>2012</v>
      </c>
      <c r="B15" s="166" t="s">
        <v>241</v>
      </c>
      <c r="C15" s="107">
        <f>+HICP!C33</f>
        <v>3.74255235648792</v>
      </c>
      <c r="D15" s="166" t="s">
        <v>241</v>
      </c>
      <c r="E15" s="166">
        <f>+'Zam., nezam.'!C25</f>
        <v>5.0672170416078188E-2</v>
      </c>
      <c r="F15" s="166" t="s">
        <v>241</v>
      </c>
      <c r="G15" s="107">
        <f>+'Priemyselná a staveb. produkcia'!D16</f>
        <v>10.3</v>
      </c>
      <c r="H15" s="107">
        <f>+Tržby!D17</f>
        <v>5.5292869303351893</v>
      </c>
      <c r="I15" s="107">
        <f>+'Konjunkturálne prieskumy'!B16</f>
        <v>93.208333333333329</v>
      </c>
      <c r="J15" s="55">
        <v>8.8000000000000007</v>
      </c>
      <c r="K15" s="23">
        <f>+Úvery!C254</f>
        <v>-2.2999999999999998</v>
      </c>
      <c r="L15" s="107">
        <f>+Úvery!G254</f>
        <v>10.3</v>
      </c>
      <c r="M15" s="621">
        <f>+ŠR!B17</f>
        <v>-3810.6748810000008</v>
      </c>
      <c r="N15" s="568" t="s">
        <v>241</v>
      </c>
      <c r="O15" s="568" t="s">
        <v>241</v>
      </c>
      <c r="P15" s="568" t="s">
        <v>241</v>
      </c>
      <c r="Q15" s="568" t="s">
        <v>241</v>
      </c>
      <c r="R15" s="434">
        <v>1.2847999999999999</v>
      </c>
      <c r="T15" s="19"/>
      <c r="U15" s="19"/>
    </row>
    <row r="16" spans="1:21" hidden="1" outlineLevel="1">
      <c r="A16" s="4" t="s">
        <v>26</v>
      </c>
      <c r="B16" s="281">
        <f>+'HDP spotreba'!B169</f>
        <v>13.228822868448958</v>
      </c>
      <c r="C16" s="42">
        <f>+HICP!C34</f>
        <v>2.8</v>
      </c>
      <c r="D16" s="65">
        <f>+PPI!D19</f>
        <v>2.2000000000000002</v>
      </c>
      <c r="E16" s="281">
        <f>+'Zam., nezam.'!C26</f>
        <v>1.8317421479620464</v>
      </c>
      <c r="F16" s="281">
        <f>+'Zam., nezam.'!P73</f>
        <v>10.3</v>
      </c>
      <c r="G16" s="65">
        <f>+'Priemyselná a staveb. produkcia'!D28</f>
        <v>16.900000000000006</v>
      </c>
      <c r="H16" s="65" t="s">
        <v>83</v>
      </c>
      <c r="I16" s="281">
        <f>+'Konjunkturálne prieskumy'!B28</f>
        <v>108.43333333333334</v>
      </c>
      <c r="J16" s="19">
        <v>11.692363469192101</v>
      </c>
      <c r="K16" s="19">
        <f>+Úvery!C258</f>
        <v>25.6</v>
      </c>
      <c r="L16" s="281">
        <f>+Úvery!G258</f>
        <v>28.6</v>
      </c>
      <c r="M16" s="291">
        <v>-780.05709354046337</v>
      </c>
      <c r="N16" s="283" t="s">
        <v>470</v>
      </c>
      <c r="O16" s="283" t="s">
        <v>470</v>
      </c>
      <c r="P16" s="287">
        <f>+(PB!J16/1000)/'HDP spotreba'!B76*100</f>
        <v>-8.6432364614186987</v>
      </c>
      <c r="Q16" s="287">
        <f>+(PB!D16/1000)/'HDP spotreba'!B76*100</f>
        <v>-3.627312060632224</v>
      </c>
      <c r="R16" s="179">
        <v>1.4486000000000001</v>
      </c>
      <c r="T16" s="19"/>
      <c r="U16" s="19"/>
    </row>
    <row r="17" spans="1:21" hidden="1" outlineLevel="1">
      <c r="A17" s="4" t="s">
        <v>27</v>
      </c>
      <c r="B17" s="281">
        <f>+'HDP spotreba'!B170</f>
        <v>9.4263495046436248</v>
      </c>
      <c r="C17" s="42">
        <f>+HICP!C35</f>
        <v>2.6</v>
      </c>
      <c r="D17" s="65">
        <f>+PPI!D20</f>
        <v>4.9000000000000004</v>
      </c>
      <c r="E17" s="281">
        <f>+'Zam., nezam.'!C27</f>
        <v>2.6046233673150141</v>
      </c>
      <c r="F17" s="281">
        <f>+'Zam., nezam.'!P74</f>
        <v>10.5</v>
      </c>
      <c r="G17" s="65">
        <f>+'Priemyselná a staveb. produkcia'!D29</f>
        <v>12</v>
      </c>
      <c r="H17" s="65" t="s">
        <v>83</v>
      </c>
      <c r="I17" s="281">
        <f>+'Konjunkturálne prieskumy'!B29</f>
        <v>106.33333333333333</v>
      </c>
      <c r="J17" s="19">
        <v>10.487866688344846</v>
      </c>
      <c r="K17" s="19">
        <f>+Úvery!C259</f>
        <v>30.4</v>
      </c>
      <c r="L17" s="281">
        <f>+Úvery!G259</f>
        <v>28.6</v>
      </c>
      <c r="M17" s="291">
        <v>112.85932417181172</v>
      </c>
      <c r="N17" s="283" t="s">
        <v>470</v>
      </c>
      <c r="O17" s="283" t="s">
        <v>470</v>
      </c>
      <c r="P17" s="287">
        <f>+(PB!J17/1000)/'HDP spotreba'!B77*100</f>
        <v>-1.7781997960099933</v>
      </c>
      <c r="Q17" s="287">
        <f>+(PB!D17/1000)/'HDP spotreba'!B77*100</f>
        <v>1.5525893811047147E-2</v>
      </c>
      <c r="R17" s="179">
        <v>1.4976</v>
      </c>
      <c r="T17" s="19"/>
      <c r="U17" s="19"/>
    </row>
    <row r="18" spans="1:21" hidden="1" outlineLevel="1">
      <c r="A18" s="4" t="s">
        <v>28</v>
      </c>
      <c r="B18" s="281">
        <f>+'HDP spotreba'!B171</f>
        <v>6.7065510916175128</v>
      </c>
      <c r="C18" s="42">
        <f>+HICP!C36</f>
        <v>2.2000000000000002</v>
      </c>
      <c r="D18" s="65">
        <f>+PPI!D21</f>
        <v>6.2</v>
      </c>
      <c r="E18" s="281">
        <f>+'Zam., nezam.'!C28</f>
        <v>1.7781604410064915</v>
      </c>
      <c r="F18" s="281">
        <f>+'Zam., nezam.'!P75</f>
        <v>10.1</v>
      </c>
      <c r="G18" s="65">
        <f>+'Priemyselná a staveb. produkcia'!D30</f>
        <v>9.2999999999999972</v>
      </c>
      <c r="H18" s="65" t="s">
        <v>83</v>
      </c>
      <c r="I18" s="281">
        <f>+'Konjunkturálne prieskumy'!B30</f>
        <v>100.53333333333335</v>
      </c>
      <c r="J18" s="19">
        <v>6.6307762918513777</v>
      </c>
      <c r="K18" s="19">
        <f>+Úvery!C260</f>
        <v>25.9</v>
      </c>
      <c r="L18" s="281">
        <f>+Úvery!G260</f>
        <v>28.8</v>
      </c>
      <c r="M18" s="282">
        <v>-136.09506738365528</v>
      </c>
      <c r="N18" s="283" t="s">
        <v>470</v>
      </c>
      <c r="O18" s="283" t="s">
        <v>470</v>
      </c>
      <c r="P18" s="287">
        <f>+(PB!J18/1000)/'HDP spotreba'!B78*100</f>
        <v>-10.378003624813209</v>
      </c>
      <c r="Q18" s="287">
        <f>+(PB!D18/1000)/'HDP spotreba'!B78*100</f>
        <v>-1.1859868639637408</v>
      </c>
      <c r="R18" s="180">
        <v>1.5622</v>
      </c>
      <c r="T18" s="19"/>
      <c r="U18" s="19"/>
    </row>
    <row r="19" spans="1:21" ht="13.5" hidden="1" customHeight="1" outlineLevel="1">
      <c r="A19" s="4" t="s">
        <v>29</v>
      </c>
      <c r="B19" s="281">
        <f>+'HDP spotreba'!B172</f>
        <v>6.2901703282275889</v>
      </c>
      <c r="C19" s="42">
        <f>+HICP!C37</f>
        <v>3.7</v>
      </c>
      <c r="D19" s="65">
        <f>+PPI!D22</f>
        <v>6.7</v>
      </c>
      <c r="E19" s="281">
        <f>+'Zam., nezam.'!C29</f>
        <v>2.1257842314826689</v>
      </c>
      <c r="F19" s="281">
        <f>+'Zam., nezam.'!P76</f>
        <v>9</v>
      </c>
      <c r="G19" s="65">
        <f>+'Priemyselná a staveb. produkcia'!D31</f>
        <v>4</v>
      </c>
      <c r="H19" s="65" t="s">
        <v>83</v>
      </c>
      <c r="I19" s="281">
        <f>+'Konjunkturálne prieskumy'!B31</f>
        <v>101.03333333333335</v>
      </c>
      <c r="J19" s="281">
        <v>6.3908373574056343</v>
      </c>
      <c r="K19" s="19">
        <f>+Úvery!C261</f>
        <v>22.6</v>
      </c>
      <c r="L19" s="281">
        <f>+Úvery!G261</f>
        <v>28.5</v>
      </c>
      <c r="M19" s="282">
        <v>142.73385115846776</v>
      </c>
      <c r="N19" s="283" t="s">
        <v>470</v>
      </c>
      <c r="O19" s="283" t="s">
        <v>470</v>
      </c>
      <c r="P19" s="287">
        <f>+(PB!J19/1000)/'HDP spotreba'!B79*100</f>
        <v>-3.8921834482795856</v>
      </c>
      <c r="Q19" s="287">
        <f>+(PB!D19/1000)/'HDP spotreba'!B79*100</f>
        <v>-0.3279693654640341</v>
      </c>
      <c r="R19" s="180">
        <v>1.5049999999999999</v>
      </c>
      <c r="T19" s="19"/>
      <c r="U19" s="19"/>
    </row>
    <row r="20" spans="1:21" hidden="1" outlineLevel="1">
      <c r="A20" s="4" t="s">
        <v>30</v>
      </c>
      <c r="B20" s="281">
        <f>+'HDP spotreba'!B173</f>
        <v>1.2818582990119296</v>
      </c>
      <c r="C20" s="42">
        <f>+HICP!C38</f>
        <v>4.2</v>
      </c>
      <c r="D20" s="284">
        <f>+PPI!D23</f>
        <v>6.7</v>
      </c>
      <c r="E20" s="281">
        <f>+'Zam., nezam.'!C30</f>
        <v>0.13066200016666585</v>
      </c>
      <c r="F20" s="281">
        <f>+'Zam., nezam.'!P77</f>
        <v>8.6999999999999993</v>
      </c>
      <c r="G20" s="65">
        <f>+'Priemyselná a staveb. produkcia'!D32</f>
        <v>-11.299999999999997</v>
      </c>
      <c r="H20" s="65" t="s">
        <v>83</v>
      </c>
      <c r="I20" s="281">
        <f>+'Konjunkturálne prieskumy'!B32</f>
        <v>84.766666666666666</v>
      </c>
      <c r="J20" s="284">
        <v>4.8624946175767336</v>
      </c>
      <c r="K20" s="19">
        <f>+Úvery!C262</f>
        <v>15.5</v>
      </c>
      <c r="L20" s="281">
        <f>+Úvery!G262</f>
        <v>25.3</v>
      </c>
      <c r="M20" s="282">
        <v>-703.8</v>
      </c>
      <c r="N20" s="285" t="s">
        <v>470</v>
      </c>
      <c r="O20" s="285" t="s">
        <v>470</v>
      </c>
      <c r="P20" s="287">
        <f>+(PB!J20/1000)/'HDP spotreba'!B80*100</f>
        <v>-7.8554892657526647</v>
      </c>
      <c r="Q20" s="292">
        <f>+(PB!D20/1000)/'HDP spotreba'!B80*100</f>
        <v>-3.0026237317993321</v>
      </c>
      <c r="R20" s="180">
        <v>1.3180000000000001</v>
      </c>
    </row>
    <row r="21" spans="1:21" s="6" customFormat="1" hidden="1" outlineLevel="1">
      <c r="A21" s="4" t="s">
        <v>31</v>
      </c>
      <c r="B21" s="281">
        <f>+'HDP spotreba'!B174</f>
        <v>-5.1974988986556099</v>
      </c>
      <c r="C21" s="42">
        <f>+HICP!C39</f>
        <v>4.5999999999999996</v>
      </c>
      <c r="D21" s="284">
        <f>+PPI!D24</f>
        <v>2</v>
      </c>
      <c r="E21" s="281">
        <f>+'Zam., nezam.'!C31</f>
        <v>-1.2706690403657177</v>
      </c>
      <c r="F21" s="281">
        <f>+'Zam., nezam.'!P78</f>
        <v>10.5</v>
      </c>
      <c r="G21" s="65">
        <f>+'Priemyselná a staveb. produkcia'!D33</f>
        <v>-22.200000000000003</v>
      </c>
      <c r="H21" s="65">
        <f>+Tržby!D34</f>
        <v>-20.825292225621681</v>
      </c>
      <c r="I21" s="42">
        <f>+'Konjunkturálne prieskumy'!B33</f>
        <v>73.63333333333334</v>
      </c>
      <c r="J21" s="284">
        <v>0</v>
      </c>
      <c r="K21" s="19">
        <f>+Úvery!C263</f>
        <v>9.5</v>
      </c>
      <c r="L21" s="281">
        <f>+Úvery!G263</f>
        <v>21.9</v>
      </c>
      <c r="M21" s="282">
        <v>-204.6</v>
      </c>
      <c r="N21" s="285" t="s">
        <v>470</v>
      </c>
      <c r="O21" s="285" t="s">
        <v>470</v>
      </c>
      <c r="P21" s="287">
        <f>+(PB!J21/1000)/'HDP spotreba'!B81*100</f>
        <v>-5.8413782654535185</v>
      </c>
      <c r="Q21" s="292">
        <f>+(PB!D21/1000)/'HDP spotreba'!B81*100</f>
        <v>-1.7774397872155259</v>
      </c>
      <c r="R21" s="180">
        <v>1.3028999999999999</v>
      </c>
    </row>
    <row r="22" spans="1:21" hidden="1" outlineLevel="1">
      <c r="A22" s="4" t="s">
        <v>32</v>
      </c>
      <c r="B22" s="240">
        <f>+'HDP spotreba'!B175</f>
        <v>-5.5804116775913855</v>
      </c>
      <c r="C22" s="42">
        <f>+HICP!C40</f>
        <v>4.8</v>
      </c>
      <c r="D22" s="284">
        <f>+PPI!D25</f>
        <v>-2.2000000000000002</v>
      </c>
      <c r="E22" s="281">
        <f>+'Zam., nezam.'!C32</f>
        <v>-2.1392991444173077</v>
      </c>
      <c r="F22" s="281">
        <f>+'Zam., nezam.'!P79</f>
        <v>11.3</v>
      </c>
      <c r="G22" s="65">
        <f>+'Priemyselná a staveb. produkcia'!D34</f>
        <v>-21.200000000000003</v>
      </c>
      <c r="H22" s="65">
        <f>+Tržby!D35</f>
        <v>-22.532638032314395</v>
      </c>
      <c r="I22" s="42">
        <f>+'Konjunkturálne prieskumy'!B34</f>
        <v>68.433333333333337</v>
      </c>
      <c r="J22" s="284">
        <v>-1.1000000000000001</v>
      </c>
      <c r="K22" s="19">
        <f>+Úvery!C264</f>
        <v>3</v>
      </c>
      <c r="L22" s="281">
        <f>+Úvery!G264</f>
        <v>17.2</v>
      </c>
      <c r="M22" s="282">
        <v>-1108.4000000000001</v>
      </c>
      <c r="N22" s="285" t="s">
        <v>470</v>
      </c>
      <c r="O22" s="285" t="s">
        <v>470</v>
      </c>
      <c r="P22" s="287">
        <f>+(PB!J22/1000)/'HDP spotreba'!B82*100</f>
        <v>-1.9031379166388172</v>
      </c>
      <c r="Q22" s="292">
        <f>+(PB!D22/1000)/'HDP spotreba'!B82*100</f>
        <v>2.7392916510789673</v>
      </c>
      <c r="R22" s="180">
        <v>1.3632</v>
      </c>
    </row>
    <row r="23" spans="1:21" hidden="1" outlineLevel="1">
      <c r="A23" s="4" t="s">
        <v>33</v>
      </c>
      <c r="B23" s="240">
        <f>+'HDP spotreba'!B176</f>
        <v>-5.2609234156209226</v>
      </c>
      <c r="C23" s="42">
        <f>+HICP!C41</f>
        <v>3.5</v>
      </c>
      <c r="D23" s="284">
        <f>+PPI!D26</f>
        <v>-4.5999999999999996</v>
      </c>
      <c r="E23" s="281">
        <f>+'Zam., nezam.'!C33</f>
        <v>-0.80327455394846936</v>
      </c>
      <c r="F23" s="281">
        <f>+'Zam., nezam.'!P80</f>
        <v>12.5</v>
      </c>
      <c r="G23" s="65">
        <f>+'Priemyselná a staveb. produkcia'!D35</f>
        <v>-12.799999999999997</v>
      </c>
      <c r="H23" s="65">
        <f>+Tržby!D36</f>
        <v>-19.071613570972275</v>
      </c>
      <c r="I23" s="42">
        <f>+'Konjunkturálne prieskumy'!B35</f>
        <v>78.3</v>
      </c>
      <c r="J23" s="14">
        <v>-4.0999999999999996</v>
      </c>
      <c r="K23" s="19">
        <f>+Úvery!C265</f>
        <v>-0.5</v>
      </c>
      <c r="L23" s="281">
        <f>+Úvery!G265</f>
        <v>13.5</v>
      </c>
      <c r="M23" s="282">
        <v>-1360.2</v>
      </c>
      <c r="N23" s="285" t="s">
        <v>470</v>
      </c>
      <c r="O23" s="285" t="s">
        <v>470</v>
      </c>
      <c r="P23" s="287">
        <f>+(PB!J23/1000)/'HDP spotreba'!B83*100</f>
        <v>-0.32069530841999971</v>
      </c>
      <c r="Q23" s="292">
        <f>+(PB!D23/1000)/'HDP spotreba'!B83*100</f>
        <v>2.5177485263341102</v>
      </c>
      <c r="R23" s="180">
        <v>1.4302999999999999</v>
      </c>
    </row>
    <row r="24" spans="1:21" hidden="1" outlineLevel="1">
      <c r="A24" s="4" t="s">
        <v>34</v>
      </c>
      <c r="B24" s="240">
        <f>+'HDP spotreba'!B177</f>
        <v>-3.7333809056342773</v>
      </c>
      <c r="C24" s="42">
        <f>+HICP!C42</f>
        <v>2.1</v>
      </c>
      <c r="D24" s="284">
        <f>+PPI!D27</f>
        <v>-5.4</v>
      </c>
      <c r="E24" s="281">
        <f>+'Zam., nezam.'!C34</f>
        <v>0.79964086305098192</v>
      </c>
      <c r="F24" s="281">
        <f>+'Zam., nezam.'!P81</f>
        <v>13.9</v>
      </c>
      <c r="G24" s="65">
        <f>+'Priemyselná a staveb. produkcia'!D36</f>
        <v>1.2999999999999972</v>
      </c>
      <c r="H24" s="65">
        <f>+Tržby!D37</f>
        <v>-12.121881045686777</v>
      </c>
      <c r="I24" s="42">
        <f>+'Konjunkturálne prieskumy'!B36</f>
        <v>87.533333333333346</v>
      </c>
      <c r="J24" s="53">
        <v>-2.8145220433368365</v>
      </c>
      <c r="K24" s="19">
        <f>+Úvery!C266</f>
        <v>-3.3</v>
      </c>
      <c r="L24" s="281">
        <f>+Úvery!G266</f>
        <v>11</v>
      </c>
      <c r="M24" s="282">
        <v>-2791.3</v>
      </c>
      <c r="N24" s="285" t="s">
        <v>470</v>
      </c>
      <c r="O24" s="285" t="s">
        <v>470</v>
      </c>
      <c r="P24" s="287">
        <f>+(PB!J24/1000)/'HDP spotreba'!B84*100</f>
        <v>-2.6030169687308367</v>
      </c>
      <c r="Q24" s="292">
        <f>+(PB!D24/1000)/'HDP spotreba'!B84*100</f>
        <v>2.2838782942105347</v>
      </c>
      <c r="R24" s="392">
        <v>1.4779</v>
      </c>
    </row>
    <row r="25" spans="1:21" hidden="1" outlineLevel="1">
      <c r="A25" s="4" t="s">
        <v>35</v>
      </c>
      <c r="B25" s="240">
        <f>+'HDP spotreba'!B178</f>
        <v>5.1341382793789165</v>
      </c>
      <c r="C25" s="42">
        <f>+HICP!C43</f>
        <v>1.7</v>
      </c>
      <c r="D25" s="284">
        <f>+PPI!D28</f>
        <v>-6.3</v>
      </c>
      <c r="E25" s="281">
        <f>+'Zam., nezam.'!C35</f>
        <v>-0.27816967832896466</v>
      </c>
      <c r="F25" s="281">
        <f>+'Zam., nezam.'!P82</f>
        <v>15.1</v>
      </c>
      <c r="G25" s="65">
        <f>+'Priemyselná a staveb. produkcia'!D37</f>
        <v>18.799999999999997</v>
      </c>
      <c r="H25" s="65">
        <f>+Tržby!D38</f>
        <v>4.2804486544330445</v>
      </c>
      <c r="I25" s="42">
        <f>+'Konjunkturálne prieskumy'!B37</f>
        <v>95.233333333333348</v>
      </c>
      <c r="J25" s="53">
        <v>2.8</v>
      </c>
      <c r="K25" s="19">
        <f>+Úvery!C267</f>
        <v>-4.2</v>
      </c>
      <c r="L25" s="281">
        <f>+Úvery!G267</f>
        <v>10.7</v>
      </c>
      <c r="M25" s="282">
        <v>-983.5</v>
      </c>
      <c r="N25" s="285" t="s">
        <v>470</v>
      </c>
      <c r="O25" s="285" t="s">
        <v>470</v>
      </c>
      <c r="P25" s="287">
        <f>+(PB!J25/1000)/'HDP spotreba'!B85*100</f>
        <v>-1.997621901474093</v>
      </c>
      <c r="Q25" s="292">
        <f>+(PB!D25/1000)/'HDP spotreba'!B85*100</f>
        <v>2.8107788638131739</v>
      </c>
      <c r="R25" s="180">
        <v>1.3829</v>
      </c>
    </row>
    <row r="26" spans="1:21" hidden="1" outlineLevel="1">
      <c r="A26" s="4" t="s">
        <v>36</v>
      </c>
      <c r="B26" s="240">
        <f>+'HDP spotreba'!B179</f>
        <v>4.5683512666776238</v>
      </c>
      <c r="C26" s="42">
        <f>+HICP!C44</f>
        <v>1.4</v>
      </c>
      <c r="D26" s="284">
        <f>+PPI!D29</f>
        <v>-3.1</v>
      </c>
      <c r="E26" s="281">
        <f>+'Zam., nezam.'!C36</f>
        <v>-1.4332585206876161</v>
      </c>
      <c r="F26" s="281">
        <f>+'Zam., nezam.'!P83</f>
        <v>14.4</v>
      </c>
      <c r="G26" s="65">
        <f>+'Priemyselná a staveb. produkcia'!D38</f>
        <v>23.799999999999997</v>
      </c>
      <c r="H26" s="65">
        <f>+Tržby!D39</f>
        <v>9.943782849827997</v>
      </c>
      <c r="I26" s="42">
        <f>+'Konjunkturálne prieskumy'!B38</f>
        <v>96.833333333333329</v>
      </c>
      <c r="J26" s="53">
        <v>5.0999999999999996</v>
      </c>
      <c r="K26" s="14">
        <f>+Úvery!C268</f>
        <v>-3</v>
      </c>
      <c r="L26" s="42">
        <f>+Úvery!G268</f>
        <v>10.9</v>
      </c>
      <c r="M26" s="282">
        <v>-2439.3000000000002</v>
      </c>
      <c r="N26" s="285" t="s">
        <v>470</v>
      </c>
      <c r="O26" s="285" t="s">
        <v>470</v>
      </c>
      <c r="P26" s="287">
        <f>+(PB!J26/1000)/'HDP spotreba'!B86*100</f>
        <v>-1.7158645494986291</v>
      </c>
      <c r="Q26" s="292">
        <f>+(PB!D26/1000)/'HDP spotreba'!B86*100</f>
        <v>3.5392326004071037</v>
      </c>
      <c r="R26" s="180">
        <v>1.2707999999999999</v>
      </c>
    </row>
    <row r="27" spans="1:21" hidden="1" outlineLevel="1">
      <c r="A27" s="4" t="s">
        <v>37</v>
      </c>
      <c r="B27" s="240">
        <f>+'HDP spotreba'!B180</f>
        <v>4.0653489777416496</v>
      </c>
      <c r="C27" s="42">
        <f>+HICP!C45</f>
        <v>2.4</v>
      </c>
      <c r="D27" s="284">
        <f>+PPI!D30</f>
        <v>-0.7</v>
      </c>
      <c r="E27" s="281">
        <f>+'Zam., nezam.'!C37</f>
        <v>-0.94735501484217366</v>
      </c>
      <c r="F27" s="281">
        <f>+'Zam., nezam.'!P84</f>
        <v>14.1</v>
      </c>
      <c r="G27" s="65">
        <f>+'Priemyselná a staveb. produkcia'!D39</f>
        <v>15.400000000000006</v>
      </c>
      <c r="H27" s="65">
        <f>+Tržby!D40</f>
        <v>7.7086883756222448</v>
      </c>
      <c r="I27" s="42">
        <f>+'Konjunkturálne prieskumy'!B39</f>
        <v>98.3</v>
      </c>
      <c r="J27" s="284">
        <v>7.2</v>
      </c>
      <c r="K27" s="14">
        <f>+Úvery!C269</f>
        <v>-1.7</v>
      </c>
      <c r="L27" s="42">
        <f>+Úvery!G269</f>
        <v>11.1</v>
      </c>
      <c r="M27" s="189">
        <v>-3110.4</v>
      </c>
      <c r="N27" s="285" t="s">
        <v>470</v>
      </c>
      <c r="O27" s="285" t="s">
        <v>470</v>
      </c>
      <c r="P27" s="287">
        <f>+(PB!J27/1000)/'HDP spotreba'!B87*100</f>
        <v>-6.3971777536129117</v>
      </c>
      <c r="Q27" s="292">
        <f>+(PB!D27/1000)/'HDP spotreba'!B87*100</f>
        <v>-1.4734409373950439</v>
      </c>
      <c r="R27" s="447">
        <v>1.2909999999999999</v>
      </c>
    </row>
    <row r="28" spans="1:21" hidden="1" outlineLevel="1">
      <c r="A28" s="470" t="s">
        <v>38</v>
      </c>
      <c r="B28" s="546">
        <f>+'HDP spotreba'!B181</f>
        <v>3.8660694838701204</v>
      </c>
      <c r="C28" s="42">
        <f>+HICP!C46</f>
        <v>3.4</v>
      </c>
      <c r="D28" s="482">
        <f>+PPI!D31</f>
        <v>-0.9</v>
      </c>
      <c r="E28" s="472">
        <f>+'Zam., nezam.'!C38</f>
        <v>-0.78909849530623433</v>
      </c>
      <c r="F28" s="472">
        <f>+'Zam., nezam.'!P85</f>
        <v>13.9</v>
      </c>
      <c r="G28" s="482">
        <f>+'Priemyselná a staveb. produkcia'!D40</f>
        <v>15.599999999999994</v>
      </c>
      <c r="H28" s="482">
        <f>+Tržby!D41</f>
        <v>9.4531014064073986</v>
      </c>
      <c r="I28" s="472">
        <f>+'Konjunkturálne prieskumy'!B40</f>
        <v>101</v>
      </c>
      <c r="J28" s="482">
        <v>7.8</v>
      </c>
      <c r="K28" s="416">
        <f>+Úvery!C270</f>
        <v>1.6</v>
      </c>
      <c r="L28" s="472">
        <f>+Úvery!G270</f>
        <v>12.5</v>
      </c>
      <c r="M28" s="406">
        <v>-4436.1000000000004</v>
      </c>
      <c r="N28" s="473" t="s">
        <v>470</v>
      </c>
      <c r="O28" s="473" t="s">
        <v>470</v>
      </c>
      <c r="P28" s="557">
        <f>+(PB!J28/1000)/'HDP spotreba'!B88*100</f>
        <v>-4.4510368267732439</v>
      </c>
      <c r="Q28" s="557">
        <f>+(PB!D28/1000)/'HDP spotreba'!B88*100</f>
        <v>0.1848067876869281</v>
      </c>
      <c r="R28" s="474">
        <v>1.3583000000000001</v>
      </c>
    </row>
    <row r="29" spans="1:21" hidden="1" outlineLevel="1">
      <c r="A29" s="4" t="s">
        <v>667</v>
      </c>
      <c r="B29" s="240">
        <f>+'HDP spotreba'!B182</f>
        <v>3.2085238639210161</v>
      </c>
      <c r="C29" s="42">
        <f>+HICP!C47</f>
        <v>4</v>
      </c>
      <c r="D29" s="284">
        <f>+PPI!D32</f>
        <v>2.8</v>
      </c>
      <c r="E29" s="281">
        <f>+'Zam., nezam.'!C39</f>
        <v>-1.7838272867596885</v>
      </c>
      <c r="F29" s="281">
        <f>+'Zam., nezam.'!P86</f>
        <v>13.9</v>
      </c>
      <c r="G29" s="284">
        <f>+'Priemyselná a staveb. produkcia'!D41</f>
        <v>11.799999999999997</v>
      </c>
      <c r="H29" s="601">
        <f>+Tržby!D42</f>
        <v>12.163480420103113</v>
      </c>
      <c r="I29" s="42">
        <f>+'Konjunkturálne prieskumy'!B41</f>
        <v>101.83333333333333</v>
      </c>
      <c r="J29" s="284">
        <v>5.8</v>
      </c>
      <c r="K29" s="14">
        <f>+Úvery!C271</f>
        <v>4.3</v>
      </c>
      <c r="L29" s="42">
        <f>+Úvery!G271</f>
        <v>12.7</v>
      </c>
      <c r="M29" s="189">
        <v>-655.20000000000005</v>
      </c>
      <c r="N29" s="285" t="s">
        <v>470</v>
      </c>
      <c r="O29" s="285" t="s">
        <v>470</v>
      </c>
      <c r="P29" s="287">
        <f>+(PB!J29/1000)/'HDP spotreba'!B89*100</f>
        <v>0.57580385752647401</v>
      </c>
      <c r="Q29" s="292">
        <f>+(PB!D29/1000)/'HDP spotreba'!B89*100</f>
        <v>2.458890014461196</v>
      </c>
      <c r="R29" s="447">
        <v>1.3680000000000001</v>
      </c>
    </row>
    <row r="30" spans="1:21" hidden="1" outlineLevel="1">
      <c r="A30" s="4" t="s">
        <v>670</v>
      </c>
      <c r="B30" s="240">
        <f>+'HDP spotreba'!B183</f>
        <v>3.3896784481825222</v>
      </c>
      <c r="C30" s="42">
        <f>+HICP!C48</f>
        <v>4.5</v>
      </c>
      <c r="D30" s="284">
        <f>+PPI!D33</f>
        <v>3</v>
      </c>
      <c r="E30" s="281">
        <f>+'Zam., nezam.'!C40</f>
        <v>-2.893006331720045</v>
      </c>
      <c r="F30" s="281">
        <f>+'Zam., nezam.'!P87</f>
        <v>13.1</v>
      </c>
      <c r="G30" s="284">
        <f>+'Priemyselná a staveb. produkcia'!D42</f>
        <v>8.7000000000000028</v>
      </c>
      <c r="H30" s="284">
        <f>+Tržby!D43</f>
        <v>9.510440176540925</v>
      </c>
      <c r="I30" s="42">
        <f>+'Konjunkturálne prieskumy'!B42</f>
        <v>100.36666666666667</v>
      </c>
      <c r="J30" s="284">
        <v>6.7</v>
      </c>
      <c r="K30" s="14">
        <f>+Úvery!C272</f>
        <v>8.6999999999999993</v>
      </c>
      <c r="L30" s="42">
        <f>+Úvery!G272</f>
        <v>13</v>
      </c>
      <c r="M30" s="189">
        <v>-1577.6</v>
      </c>
      <c r="N30" s="285" t="s">
        <v>470</v>
      </c>
      <c r="O30" s="285" t="s">
        <v>470</v>
      </c>
      <c r="P30" s="287">
        <f>+(PB!J30/1000)/'HDP spotreba'!B90*100</f>
        <v>-4.1071474579827578</v>
      </c>
      <c r="Q30" s="292">
        <f>+(PB!D30/1000)/'HDP spotreba'!B90*100</f>
        <v>-6.5308226976690573E-2</v>
      </c>
      <c r="R30" s="447">
        <v>1.4391</v>
      </c>
    </row>
    <row r="31" spans="1:21" hidden="1" outlineLevel="1">
      <c r="A31" s="4" t="s">
        <v>671</v>
      </c>
      <c r="B31" s="240">
        <f>+'HDP spotreba'!B184</f>
        <v>2.5770361015937482</v>
      </c>
      <c r="C31" s="42">
        <f>+HICP!C49</f>
        <v>3.9</v>
      </c>
      <c r="D31" s="284">
        <f>+PPI!D34</f>
        <v>2.2000000000000002</v>
      </c>
      <c r="E31" s="281">
        <f>+'Zam., nezam.'!C41</f>
        <v>-4.6664531564967149</v>
      </c>
      <c r="F31" s="281">
        <f>+'Zam., nezam.'!P88</f>
        <v>13.1</v>
      </c>
      <c r="G31" s="284">
        <f>+'Priemyselná a staveb. produkcia'!D43</f>
        <v>5</v>
      </c>
      <c r="H31" s="284">
        <f>+Tržby!D44</f>
        <v>7.5467142378293062</v>
      </c>
      <c r="I31" s="42">
        <f>+'Konjunkturálne prieskumy'!B43</f>
        <v>94.833333333333329</v>
      </c>
      <c r="J31" s="284">
        <v>7</v>
      </c>
      <c r="K31" s="14">
        <f>+Úvery!C273</f>
        <v>8.6999999999999993</v>
      </c>
      <c r="L31" s="42">
        <f>+Úvery!G273</f>
        <v>12.3</v>
      </c>
      <c r="M31" s="189">
        <v>-2158.9</v>
      </c>
      <c r="N31" s="285" t="s">
        <v>470</v>
      </c>
      <c r="O31" s="285" t="s">
        <v>470</v>
      </c>
      <c r="P31" s="287">
        <f>+(PB!J31/1000)/'HDP spotreba'!B91*100</f>
        <v>-3.1823200379055101</v>
      </c>
      <c r="Q31" s="292">
        <f>+(PB!D31/1000)/'HDP spotreba'!B91*100</f>
        <v>0.96492031805848966</v>
      </c>
      <c r="R31" s="447">
        <v>1.4127000000000001</v>
      </c>
    </row>
    <row r="32" spans="1:21" collapsed="1">
      <c r="A32" s="470" t="s">
        <v>672</v>
      </c>
      <c r="B32" s="546">
        <f>+'HDP spotreba'!B185</f>
        <v>3.7527482692274674</v>
      </c>
      <c r="C32" s="482">
        <f>+HICP!C61</f>
        <v>4.7</v>
      </c>
      <c r="D32" s="482">
        <f>+PPI!D35</f>
        <v>2.8</v>
      </c>
      <c r="E32" s="482">
        <f>+'Zam., nezam.'!C89</f>
        <v>0.85415300833548713</v>
      </c>
      <c r="F32" s="482">
        <f>+'Zam., nezam.'!P89</f>
        <v>14</v>
      </c>
      <c r="G32" s="482">
        <f>+'Priemyselná a staveb. produkcia'!D44</f>
        <v>3.5999999999999943</v>
      </c>
      <c r="H32" s="482">
        <f>+Tržby!D45</f>
        <v>5.787261474987119</v>
      </c>
      <c r="I32" s="472">
        <f>+'Konjunkturálne prieskumy'!B44</f>
        <v>94.5</v>
      </c>
      <c r="J32" s="482">
        <v>2.9</v>
      </c>
      <c r="K32" s="416">
        <f>+Úvery!C274</f>
        <v>7.6</v>
      </c>
      <c r="L32" s="472">
        <f>+Úvery!G274</f>
        <v>11.1</v>
      </c>
      <c r="M32" s="531">
        <v>-3275.3</v>
      </c>
      <c r="N32" s="473" t="s">
        <v>470</v>
      </c>
      <c r="O32" s="473" t="s">
        <v>470</v>
      </c>
      <c r="P32" s="557">
        <f>+(PB!J32/1000)/'HDP spotreba'!B92*100</f>
        <v>-1.086415508147218</v>
      </c>
      <c r="Q32" s="557">
        <f>+(PB!D32/1000)/'HDP spotreba'!B92*100</f>
        <v>2.5844694339530507</v>
      </c>
      <c r="R32" s="477">
        <v>1.3482000000000001</v>
      </c>
    </row>
    <row r="33" spans="1:19">
      <c r="A33" s="4" t="s">
        <v>741</v>
      </c>
      <c r="B33" s="410">
        <f>+'HDP spotreba'!B186</f>
        <v>2.8835963864289056</v>
      </c>
      <c r="C33" s="601">
        <f>+HICP!C62</f>
        <v>4</v>
      </c>
      <c r="D33" s="601">
        <f>+PPI!D36</f>
        <v>3.6</v>
      </c>
      <c r="E33" s="601">
        <f>+'Zam., nezam.'!C90</f>
        <v>0.62822333473739889</v>
      </c>
      <c r="F33" s="601">
        <f>+'Zam., nezam.'!P90</f>
        <v>14.1</v>
      </c>
      <c r="G33" s="601">
        <f>+'Priemyselná a staveb. produkcia'!D45</f>
        <v>9.4000000000000057</v>
      </c>
      <c r="H33" s="601">
        <f>+Tržby!D46</f>
        <v>8.5822960670476789</v>
      </c>
      <c r="I33" s="42">
        <f>+'Konjunkturálne prieskumy'!B45</f>
        <v>96</v>
      </c>
      <c r="J33" s="284">
        <v>5.3</v>
      </c>
      <c r="K33" s="454">
        <f>+Úvery!C275</f>
        <v>4.7</v>
      </c>
      <c r="L33" s="617">
        <f>+Úvery!G275</f>
        <v>11.1</v>
      </c>
      <c r="M33" s="633">
        <v>-1155.4000000000001</v>
      </c>
      <c r="N33" s="634" t="s">
        <v>470</v>
      </c>
      <c r="O33" s="634" t="s">
        <v>470</v>
      </c>
      <c r="P33" s="287">
        <f>+(PB!J33/1000)/'HDP spotreba'!B93*100</f>
        <v>2.8577305704622904</v>
      </c>
      <c r="Q33" s="635">
        <f>+(PB!D33/1000)/'HDP spotreba'!B93*100</f>
        <v>5.222882702676964</v>
      </c>
      <c r="R33" s="6">
        <v>1.3108</v>
      </c>
    </row>
    <row r="34" spans="1:19">
      <c r="A34" s="4" t="s">
        <v>742</v>
      </c>
      <c r="B34" s="410">
        <f>+'HDP spotreba'!B187</f>
        <v>2.5560895673647224</v>
      </c>
      <c r="C34" s="284">
        <f>+HICP!C63</f>
        <v>3.6043491909477581</v>
      </c>
      <c r="D34" s="284">
        <f>+PPI!D37</f>
        <v>4</v>
      </c>
      <c r="E34" s="284">
        <f>+'Zam., nezam.'!C91</f>
        <v>0.23666375114532912</v>
      </c>
      <c r="F34" s="284">
        <f>+'Zam., nezam.'!P91</f>
        <v>13.6</v>
      </c>
      <c r="G34" s="284">
        <f>+'Priemyselná a staveb. produkcia'!D46</f>
        <v>12.799999999999997</v>
      </c>
      <c r="H34" s="284">
        <f>+Tržby!D47</f>
        <v>5.0703915530136356</v>
      </c>
      <c r="I34" s="42">
        <f>+'Konjunkturálne prieskumy'!B46</f>
        <v>97.966666666666654</v>
      </c>
      <c r="J34" s="284">
        <v>4.2</v>
      </c>
      <c r="K34" s="14">
        <f>+Úvery!C276</f>
        <v>0.2</v>
      </c>
      <c r="L34" s="284">
        <f>+Úvery!G276</f>
        <v>9.9</v>
      </c>
      <c r="M34" s="633">
        <v>-2325.6999999999998</v>
      </c>
      <c r="N34" s="285" t="s">
        <v>470</v>
      </c>
      <c r="O34" s="285" t="s">
        <v>470</v>
      </c>
      <c r="P34" s="287">
        <f>+(PB!J34/1000)/'HDP spotreba'!B94*100</f>
        <v>3.4017509708774272</v>
      </c>
      <c r="Q34" s="292">
        <f>+(PB!D34/1000)/'HDP spotreba'!B94*100</f>
        <v>6.1195291601437152</v>
      </c>
      <c r="R34" s="6">
        <v>1.2814000000000001</v>
      </c>
    </row>
    <row r="35" spans="1:19">
      <c r="A35" s="4" t="s">
        <v>739</v>
      </c>
      <c r="B35" s="409">
        <f>+'HDP spotreba'!B188</f>
        <v>2.1235918362690427</v>
      </c>
      <c r="C35" s="284">
        <f>+HICP!C64</f>
        <v>3.7867122897063012</v>
      </c>
      <c r="D35" s="284">
        <f>+PPI!D38</f>
        <v>4</v>
      </c>
      <c r="E35" s="53">
        <f>+'Zam., nezam.'!C92</f>
        <v>-7.982333277981013E-2</v>
      </c>
      <c r="F35" s="284">
        <f>+'Zam., nezam.'!P92</f>
        <v>13.7</v>
      </c>
      <c r="G35" s="284">
        <f>+'Priemyselná a staveb. produkcia'!D47</f>
        <v>16</v>
      </c>
      <c r="H35" s="284">
        <f>+Tržby!D48</f>
        <v>5.8885211607998968</v>
      </c>
      <c r="I35" s="42">
        <f>+'Konjunkturálne prieskumy'!B47</f>
        <v>92.666666666666671</v>
      </c>
      <c r="J35" s="284">
        <v>4.3</v>
      </c>
      <c r="K35" s="14">
        <f>+Úvery!C277</f>
        <v>-1.7</v>
      </c>
      <c r="L35" s="284">
        <f>+Úvery!G277</f>
        <v>9.8000000000000007</v>
      </c>
      <c r="M35" s="435">
        <v>-2585.63086264</v>
      </c>
      <c r="N35" s="285" t="s">
        <v>470</v>
      </c>
      <c r="O35" s="285" t="s">
        <v>470</v>
      </c>
      <c r="P35" s="287">
        <f>+(PB!J35/1000)/'HDP spotreba'!B95*100</f>
        <v>0.72034640502230418</v>
      </c>
      <c r="Q35" s="292">
        <f>+(PB!D35/1000)/'HDP spotreba'!B95*100</f>
        <v>3.749130562875274</v>
      </c>
      <c r="R35" s="709">
        <v>1.2502</v>
      </c>
    </row>
    <row r="36" spans="1:19" ht="14.25">
      <c r="A36" s="54" t="s">
        <v>740</v>
      </c>
      <c r="B36" s="182" t="s">
        <v>871</v>
      </c>
      <c r="C36" s="166">
        <f>+HICP!C65</f>
        <v>3.6008259553644564</v>
      </c>
      <c r="D36" s="166" t="s">
        <v>241</v>
      </c>
      <c r="E36" s="182" t="s">
        <v>872</v>
      </c>
      <c r="F36" s="166" t="s">
        <v>241</v>
      </c>
      <c r="G36" s="107">
        <f>+'Priemyselná a staveb. produkcia'!D48</f>
        <v>3.4000000000000057</v>
      </c>
      <c r="H36" s="107">
        <f>+Tržby!D49</f>
        <v>2.9894477175722756</v>
      </c>
      <c r="I36" s="107">
        <f>+'Konjunkturálne prieskumy'!B48</f>
        <v>86.2</v>
      </c>
      <c r="J36" s="166">
        <v>8.8000000000000007</v>
      </c>
      <c r="K36" s="23">
        <f>+Úvery!C278</f>
        <v>-2.2999999999999998</v>
      </c>
      <c r="L36" s="166">
        <f>+Úvery!G278</f>
        <v>10.3</v>
      </c>
      <c r="M36" s="568">
        <v>-3810.6748810000008</v>
      </c>
      <c r="N36" s="649" t="s">
        <v>470</v>
      </c>
      <c r="O36" s="649" t="s">
        <v>470</v>
      </c>
      <c r="P36" s="649" t="s">
        <v>241</v>
      </c>
      <c r="Q36" s="649" t="s">
        <v>241</v>
      </c>
      <c r="R36" s="646">
        <v>1.2967</v>
      </c>
    </row>
    <row r="37" spans="1:19" hidden="1" outlineLevel="1">
      <c r="A37" s="4" t="s">
        <v>334</v>
      </c>
      <c r="B37" s="65" t="s">
        <v>470</v>
      </c>
      <c r="C37" s="284">
        <f>+HICP!C66</f>
        <v>3.2</v>
      </c>
      <c r="D37" s="284">
        <f>+PPI!D38</f>
        <v>4</v>
      </c>
      <c r="E37" s="65" t="s">
        <v>470</v>
      </c>
      <c r="F37" s="42">
        <f>+'Zam., nezam.'!P161</f>
        <v>7.36</v>
      </c>
      <c r="G37" s="281">
        <f>+'Priemyselná a staveb. produkcia'!D92</f>
        <v>0.5</v>
      </c>
      <c r="H37" s="65" t="s">
        <v>83</v>
      </c>
      <c r="I37" s="281">
        <f>+'Konjunkturálne prieskumy'!B92</f>
        <v>100</v>
      </c>
      <c r="J37" s="19">
        <v>8.1830349937319724</v>
      </c>
      <c r="K37" s="19">
        <f>+Úvery!C298</f>
        <v>25.9</v>
      </c>
      <c r="L37" s="281">
        <f>+Úvery!G298</f>
        <v>28.7</v>
      </c>
      <c r="M37" s="291">
        <f>+ŠR!B77</f>
        <v>169.3</v>
      </c>
      <c r="N37" s="283" t="s">
        <v>470</v>
      </c>
      <c r="O37" s="283" t="s">
        <v>470</v>
      </c>
      <c r="P37" s="283" t="s">
        <v>470</v>
      </c>
      <c r="Q37" s="283" t="s">
        <v>470</v>
      </c>
      <c r="R37" s="179">
        <v>1.4975000000000001</v>
      </c>
    </row>
    <row r="38" spans="1:19" hidden="1" outlineLevel="1">
      <c r="A38" s="4" t="s">
        <v>335</v>
      </c>
      <c r="B38" s="65" t="s">
        <v>470</v>
      </c>
      <c r="C38" s="284">
        <f>+HICP!C67</f>
        <v>2.7</v>
      </c>
      <c r="D38" s="284">
        <f>+PPI!D39</f>
        <v>4</v>
      </c>
      <c r="E38" s="65" t="s">
        <v>470</v>
      </c>
      <c r="F38" s="42">
        <f>+'Zam., nezam.'!P162</f>
        <v>7.54</v>
      </c>
      <c r="G38" s="281">
        <f>+'Priemyselná a staveb. produkcia'!D93</f>
        <v>1.7000000000000028</v>
      </c>
      <c r="H38" s="65" t="s">
        <v>83</v>
      </c>
      <c r="I38" s="281">
        <f>+'Konjunkturálne prieskumy'!B93</f>
        <v>102.1</v>
      </c>
      <c r="J38" s="19">
        <v>6.3908373574056343</v>
      </c>
      <c r="K38" s="19">
        <f>+Úvery!C299</f>
        <v>22.6</v>
      </c>
      <c r="L38" s="281">
        <f>+Úvery!G299</f>
        <v>28.5</v>
      </c>
      <c r="M38" s="291">
        <f>+ŠR!B78</f>
        <v>142.69999999999999</v>
      </c>
      <c r="N38" s="283" t="s">
        <v>470</v>
      </c>
      <c r="O38" s="283" t="s">
        <v>470</v>
      </c>
      <c r="P38" s="283" t="s">
        <v>470</v>
      </c>
      <c r="Q38" s="283" t="s">
        <v>470</v>
      </c>
      <c r="R38" s="179">
        <v>1.4370000000000001</v>
      </c>
    </row>
    <row r="39" spans="1:19" hidden="1" outlineLevel="1">
      <c r="A39" s="4" t="s">
        <v>336</v>
      </c>
      <c r="B39" s="65" t="s">
        <v>470</v>
      </c>
      <c r="C39" s="284">
        <f>+HICP!C68</f>
        <v>2.4</v>
      </c>
      <c r="D39" s="284">
        <f>+PPI!D44</f>
        <v>6.7</v>
      </c>
      <c r="E39" s="65" t="s">
        <v>470</v>
      </c>
      <c r="F39" s="42">
        <f>+'Zam., nezam.'!P163</f>
        <v>7.51</v>
      </c>
      <c r="G39" s="281">
        <f>+'Priemyselná a staveb. produkcia'!D94</f>
        <v>-0.90000000000000568</v>
      </c>
      <c r="H39" s="65" t="s">
        <v>83</v>
      </c>
      <c r="I39" s="281">
        <f>+'Konjunkturálne prieskumy'!B94</f>
        <v>90.8</v>
      </c>
      <c r="J39" s="19">
        <v>5.1472479035448551</v>
      </c>
      <c r="K39" s="19">
        <f>+Úvery!C300</f>
        <v>20.2</v>
      </c>
      <c r="L39" s="281">
        <f>+Úvery!G300</f>
        <v>27.8</v>
      </c>
      <c r="M39" s="291">
        <f>+ŠR!B79</f>
        <v>262.3</v>
      </c>
      <c r="N39" s="283" t="s">
        <v>470</v>
      </c>
      <c r="O39" s="283" t="s">
        <v>470</v>
      </c>
      <c r="P39" s="283" t="s">
        <v>470</v>
      </c>
      <c r="Q39" s="283" t="s">
        <v>470</v>
      </c>
      <c r="R39" s="179">
        <v>1.3322000000000001</v>
      </c>
    </row>
    <row r="40" spans="1:19" hidden="1" outlineLevel="1">
      <c r="A40" s="4" t="s">
        <v>337</v>
      </c>
      <c r="B40" s="65" t="s">
        <v>470</v>
      </c>
      <c r="C40" s="284">
        <f>+HICP!C69</f>
        <v>2.7</v>
      </c>
      <c r="D40" s="284">
        <f>+PPI!D45</f>
        <v>6.8</v>
      </c>
      <c r="E40" s="65" t="s">
        <v>470</v>
      </c>
      <c r="F40" s="42">
        <f>+'Zam., nezam.'!P164</f>
        <v>7.8</v>
      </c>
      <c r="G40" s="281">
        <f>+'Priemyselná a staveb. produkcia'!D95</f>
        <v>-14</v>
      </c>
      <c r="H40" s="65" t="s">
        <v>83</v>
      </c>
      <c r="I40" s="281">
        <f>+'Konjunkturálne prieskumy'!B95</f>
        <v>83.7</v>
      </c>
      <c r="J40" s="19">
        <v>6.1413072410548892</v>
      </c>
      <c r="K40" s="19">
        <f>+Úvery!C301</f>
        <v>19.899999999999999</v>
      </c>
      <c r="L40" s="281">
        <f>+Úvery!G301</f>
        <v>26.4</v>
      </c>
      <c r="M40" s="291">
        <f>+ŠR!B80</f>
        <v>318.7</v>
      </c>
      <c r="N40" s="283" t="s">
        <v>470</v>
      </c>
      <c r="O40" s="283" t="s">
        <v>470</v>
      </c>
      <c r="P40" s="283" t="s">
        <v>470</v>
      </c>
      <c r="Q40" s="283" t="s">
        <v>470</v>
      </c>
      <c r="R40" s="179">
        <v>1.2732000000000001</v>
      </c>
    </row>
    <row r="41" spans="1:19" hidden="1" outlineLevel="1">
      <c r="A41" s="4" t="s">
        <v>338</v>
      </c>
      <c r="B41" s="64" t="s">
        <v>470</v>
      </c>
      <c r="C41" s="284">
        <f>+HICP!C70</f>
        <v>2.4</v>
      </c>
      <c r="D41" s="284">
        <f>+PPI!D46</f>
        <v>7.5</v>
      </c>
      <c r="E41" s="64" t="s">
        <v>470</v>
      </c>
      <c r="F41" s="42">
        <f>+'Zam., nezam.'!P165</f>
        <v>8.39</v>
      </c>
      <c r="G41" s="281">
        <f>+'Priemyselná a staveb. produkcia'!D96</f>
        <v>-19.799999999999997</v>
      </c>
      <c r="H41" s="65" t="s">
        <v>83</v>
      </c>
      <c r="I41" s="281">
        <f>+'Konjunkturálne prieskumy'!B96</f>
        <v>79.8</v>
      </c>
      <c r="J41" s="19">
        <v>4.8624946175767336</v>
      </c>
      <c r="K41" s="19">
        <f>+Úvery!C302</f>
        <v>15.5</v>
      </c>
      <c r="L41" s="281">
        <f>+Úvery!G302</f>
        <v>25.3</v>
      </c>
      <c r="M41" s="291">
        <f>+ŠR!B81</f>
        <v>-703.8</v>
      </c>
      <c r="N41" s="283" t="s">
        <v>470</v>
      </c>
      <c r="O41" s="283" t="s">
        <v>470</v>
      </c>
      <c r="P41" s="283" t="s">
        <v>470</v>
      </c>
      <c r="Q41" s="283" t="s">
        <v>470</v>
      </c>
      <c r="R41" s="179">
        <v>1.3449</v>
      </c>
    </row>
    <row r="42" spans="1:19" hidden="1" outlineLevel="1">
      <c r="A42" s="4" t="s">
        <v>339</v>
      </c>
      <c r="B42" s="64" t="s">
        <v>470</v>
      </c>
      <c r="C42" s="284">
        <f>+HICP!C71</f>
        <v>2.6</v>
      </c>
      <c r="D42" s="284">
        <f>+PPI!D47</f>
        <v>6.7</v>
      </c>
      <c r="E42" s="64" t="s">
        <v>470</v>
      </c>
      <c r="F42" s="42">
        <f>+'Zam., nezam.'!P166</f>
        <v>9.0299999999999994</v>
      </c>
      <c r="G42" s="281">
        <f>+'Priemyselná a staveb. produkcia'!D97</f>
        <v>-28.400000000000006</v>
      </c>
      <c r="H42" s="65">
        <f>+Tržby!D98</f>
        <v>-21.659629723395028</v>
      </c>
      <c r="I42" s="281">
        <f>+'Konjunkturálne prieskumy'!B97</f>
        <v>79.099999999999994</v>
      </c>
      <c r="J42" s="64">
        <v>2.567688259787019</v>
      </c>
      <c r="K42" s="19">
        <f>+Úvery!C303</f>
        <v>11.5</v>
      </c>
      <c r="L42" s="281">
        <f>+Úvery!G303</f>
        <v>23.4</v>
      </c>
      <c r="M42" s="291">
        <f>+ŠR!B82</f>
        <v>100.3</v>
      </c>
      <c r="N42" s="283" t="s">
        <v>470</v>
      </c>
      <c r="O42" s="283" t="s">
        <v>470</v>
      </c>
      <c r="P42" s="283" t="s">
        <v>470</v>
      </c>
      <c r="Q42" s="283" t="s">
        <v>470</v>
      </c>
      <c r="R42" s="179">
        <v>1.3239000000000001</v>
      </c>
    </row>
    <row r="43" spans="1:19" hidden="1" outlineLevel="1">
      <c r="A43" s="4" t="s">
        <v>425</v>
      </c>
      <c r="B43" s="64" t="s">
        <v>470</v>
      </c>
      <c r="C43" s="284">
        <f>+HICP!C72</f>
        <v>2.1</v>
      </c>
      <c r="D43" s="284">
        <f>+PPI!D48</f>
        <v>6</v>
      </c>
      <c r="E43" s="64" t="s">
        <v>470</v>
      </c>
      <c r="F43" s="42">
        <f>+'Zam., nezam.'!P167</f>
        <v>9.7200000000000006</v>
      </c>
      <c r="G43" s="281">
        <f>+'Priemyselná a staveb. produkcia'!D98</f>
        <v>-24.400000000000006</v>
      </c>
      <c r="H43" s="65">
        <f>+Tržby!D99</f>
        <v>-23.897811124201667</v>
      </c>
      <c r="I43" s="281">
        <f>+'Konjunkturálne prieskumy'!B98</f>
        <v>73.900000000000006</v>
      </c>
      <c r="J43" s="64">
        <v>-0.25820836004227488</v>
      </c>
      <c r="K43" s="19">
        <f>+Úvery!C304</f>
        <v>10.9</v>
      </c>
      <c r="L43" s="281">
        <f>+Úvery!G304</f>
        <v>22.7</v>
      </c>
      <c r="M43" s="291">
        <f>+ŠR!B83</f>
        <v>-185.1</v>
      </c>
      <c r="N43" s="283" t="s">
        <v>470</v>
      </c>
      <c r="O43" s="283" t="s">
        <v>470</v>
      </c>
      <c r="P43" s="283" t="s">
        <v>470</v>
      </c>
      <c r="Q43" s="283" t="s">
        <v>470</v>
      </c>
      <c r="R43" s="179">
        <v>1.2785</v>
      </c>
      <c r="S43" s="179"/>
    </row>
    <row r="44" spans="1:19" hidden="1" outlineLevel="1">
      <c r="A44" s="4" t="s">
        <v>426</v>
      </c>
      <c r="B44" s="64" t="s">
        <v>470</v>
      </c>
      <c r="C44" s="284">
        <f>+HICP!C73</f>
        <v>2.1</v>
      </c>
      <c r="D44" s="284">
        <f>+PPI!D49</f>
        <v>3.7</v>
      </c>
      <c r="E44" s="64" t="s">
        <v>470</v>
      </c>
      <c r="F44" s="42">
        <f>+'Zam., nezam.'!P168</f>
        <v>10.3</v>
      </c>
      <c r="G44" s="281">
        <f>+'Priemyselná a staveb. produkcia'!D99</f>
        <v>-13.700000000000003</v>
      </c>
      <c r="H44" s="65">
        <f>+Tržby!D100</f>
        <v>-17.017831914162457</v>
      </c>
      <c r="I44" s="281">
        <f>+'Konjunkturálne prieskumy'!B99</f>
        <v>67.900000000000006</v>
      </c>
      <c r="J44" s="64">
        <v>-4.9975205282720481E-2</v>
      </c>
      <c r="K44" s="19">
        <f>+Úvery!C305</f>
        <v>9.5</v>
      </c>
      <c r="L44" s="281">
        <f>+Úvery!G305</f>
        <v>21.9</v>
      </c>
      <c r="M44" s="291">
        <f>+ŠR!B84</f>
        <v>-204.6</v>
      </c>
      <c r="N44" s="283" t="s">
        <v>470</v>
      </c>
      <c r="O44" s="283" t="s">
        <v>470</v>
      </c>
      <c r="P44" s="283" t="s">
        <v>470</v>
      </c>
      <c r="Q44" s="283" t="s">
        <v>470</v>
      </c>
      <c r="R44" s="272">
        <v>1.3049999999999999</v>
      </c>
    </row>
    <row r="45" spans="1:19" hidden="1" outlineLevel="1">
      <c r="A45" s="4" t="s">
        <v>427</v>
      </c>
      <c r="B45" s="64" t="s">
        <v>470</v>
      </c>
      <c r="C45" s="284">
        <f>+HICP!C74</f>
        <v>2.2999999999999998</v>
      </c>
      <c r="D45" s="284">
        <f>+PPI!D50</f>
        <v>1.8</v>
      </c>
      <c r="E45" s="64" t="s">
        <v>470</v>
      </c>
      <c r="F45" s="42">
        <f>+'Zam., nezam.'!P169</f>
        <v>10.9</v>
      </c>
      <c r="G45" s="281">
        <f>+'Priemyselná a staveb. produkcia'!D100</f>
        <v>-20</v>
      </c>
      <c r="H45" s="65">
        <f>+Tržby!D101</f>
        <v>-23.640022456672455</v>
      </c>
      <c r="I45" s="281">
        <f>+'Konjunkturálne prieskumy'!B100</f>
        <v>65.099999999999994</v>
      </c>
      <c r="J45" s="64">
        <v>0.18562935958482285</v>
      </c>
      <c r="K45" s="19">
        <f>+Úvery!C306</f>
        <v>7.2</v>
      </c>
      <c r="L45" s="281">
        <f>+Úvery!G306</f>
        <v>20.100000000000001</v>
      </c>
      <c r="M45" s="291">
        <f>+ŠR!B85</f>
        <v>-347.4</v>
      </c>
      <c r="N45" s="283" t="s">
        <v>470</v>
      </c>
      <c r="O45" s="283" t="s">
        <v>470</v>
      </c>
      <c r="P45" s="283" t="s">
        <v>470</v>
      </c>
      <c r="Q45" s="283" t="s">
        <v>470</v>
      </c>
      <c r="R45" s="272">
        <v>1.319</v>
      </c>
    </row>
    <row r="46" spans="1:19" hidden="1" outlineLevel="1">
      <c r="A46" s="4" t="s">
        <v>14</v>
      </c>
      <c r="B46" s="64" t="s">
        <v>470</v>
      </c>
      <c r="C46" s="284">
        <f>+HICP!C75</f>
        <v>3.5</v>
      </c>
      <c r="D46" s="284">
        <f>+PPI!D51</f>
        <v>0.5</v>
      </c>
      <c r="E46" s="64" t="s">
        <v>470</v>
      </c>
      <c r="F46" s="42">
        <f>+'Zam., nezam.'!P170</f>
        <v>11.4</v>
      </c>
      <c r="G46" s="281">
        <f>+'Priemyselná a staveb. produkcia'!D101</f>
        <v>-24.299999999999997</v>
      </c>
      <c r="H46" s="65">
        <f>+Tržby!D102</f>
        <v>-23.27448189984878</v>
      </c>
      <c r="I46" s="281">
        <f>+'Konjunkturálne prieskumy'!B101</f>
        <v>66.7</v>
      </c>
      <c r="J46" s="64">
        <v>-0.23597141909381492</v>
      </c>
      <c r="K46" s="19">
        <f>+Úvery!C307</f>
        <v>6.4</v>
      </c>
      <c r="L46" s="281">
        <f>+Úvery!G307</f>
        <v>18.600000000000001</v>
      </c>
      <c r="M46" s="291">
        <f>+ŠR!B86</f>
        <v>-831.6</v>
      </c>
      <c r="N46" s="283" t="s">
        <v>470</v>
      </c>
      <c r="O46" s="283" t="s">
        <v>470</v>
      </c>
      <c r="P46" s="283" t="s">
        <v>470</v>
      </c>
      <c r="Q46" s="283" t="s">
        <v>470</v>
      </c>
      <c r="R46" s="272">
        <v>1.365</v>
      </c>
    </row>
    <row r="47" spans="1:19" hidden="1" outlineLevel="1">
      <c r="A47" s="4" t="s">
        <v>15</v>
      </c>
      <c r="B47" s="64" t="s">
        <v>470</v>
      </c>
      <c r="C47" s="284">
        <f>+HICP!C76</f>
        <v>3.6</v>
      </c>
      <c r="D47" s="284">
        <f>+PPI!D52</f>
        <v>-0.8</v>
      </c>
      <c r="E47" s="53" t="s">
        <v>470</v>
      </c>
      <c r="F47" s="42">
        <f>+'Zam., nezam.'!P171</f>
        <v>11.8</v>
      </c>
      <c r="G47" s="281">
        <f>+'Priemyselná a staveb. produkcia'!D102</f>
        <v>-19.299999999999997</v>
      </c>
      <c r="H47" s="65">
        <f>+Tržby!D103</f>
        <v>-20.698090952776198</v>
      </c>
      <c r="I47" s="281">
        <f>+'Konjunkturálne prieskumy'!B102</f>
        <v>73.5</v>
      </c>
      <c r="J47" s="64">
        <v>-1.1000000000000001</v>
      </c>
      <c r="K47" s="19">
        <f>+Úvery!C308</f>
        <v>3.1</v>
      </c>
      <c r="L47" s="281">
        <f>+Úvery!G308</f>
        <v>17.2</v>
      </c>
      <c r="M47" s="291">
        <f>+ŠR!B87</f>
        <v>-1108.4000000000001</v>
      </c>
      <c r="N47" s="283" t="s">
        <v>470</v>
      </c>
      <c r="O47" s="283" t="s">
        <v>470</v>
      </c>
      <c r="P47" s="283" t="s">
        <v>470</v>
      </c>
      <c r="Q47" s="283" t="s">
        <v>470</v>
      </c>
      <c r="R47" s="272">
        <v>1.4016</v>
      </c>
    </row>
    <row r="48" spans="1:19" hidden="1" outlineLevel="1">
      <c r="A48" s="4" t="s">
        <v>16</v>
      </c>
      <c r="B48" s="64" t="s">
        <v>470</v>
      </c>
      <c r="C48" s="284">
        <f>+HICP!C77</f>
        <v>3.9</v>
      </c>
      <c r="D48" s="284">
        <f>+PPI!D53</f>
        <v>-2.4</v>
      </c>
      <c r="E48" s="53" t="s">
        <v>470</v>
      </c>
      <c r="F48" s="42">
        <f>+'Zam., nezam.'!P172</f>
        <v>12.1</v>
      </c>
      <c r="G48" s="281">
        <f>+'Priemyselná a staveb. produkcia'!D103</f>
        <v>-22</v>
      </c>
      <c r="H48" s="65">
        <f>+Tržby!D104</f>
        <v>-21.36126970978907</v>
      </c>
      <c r="I48" s="281">
        <f>+'Konjunkturálne prieskumy'!B103</f>
        <v>76</v>
      </c>
      <c r="J48" s="64">
        <v>-3.1</v>
      </c>
      <c r="K48" s="19">
        <f>+Úvery!C309</f>
        <v>0.1</v>
      </c>
      <c r="L48" s="281">
        <f>+Úvery!G309</f>
        <v>15.7</v>
      </c>
      <c r="M48" s="291">
        <f>+ŠR!B88</f>
        <v>-914.4</v>
      </c>
      <c r="N48" s="283" t="s">
        <v>470</v>
      </c>
      <c r="O48" s="283" t="s">
        <v>470</v>
      </c>
      <c r="P48" s="283" t="s">
        <v>470</v>
      </c>
      <c r="Q48" s="283" t="s">
        <v>470</v>
      </c>
      <c r="R48" s="1">
        <v>1.4088000000000001</v>
      </c>
    </row>
    <row r="49" spans="1:19" hidden="1" outlineLevel="1">
      <c r="A49" s="4" t="s">
        <v>428</v>
      </c>
      <c r="B49" s="64" t="s">
        <v>470</v>
      </c>
      <c r="C49" s="284">
        <f>+HICP!C78</f>
        <v>4.0999999999999996</v>
      </c>
      <c r="D49" s="284">
        <f>+PPI!D54</f>
        <v>-3.2</v>
      </c>
      <c r="E49" s="64" t="s">
        <v>470</v>
      </c>
      <c r="F49" s="42">
        <f>+'Zam., nezam.'!P173</f>
        <v>12.05</v>
      </c>
      <c r="G49" s="281">
        <f>+'Priemyselná a staveb. produkcia'!D104</f>
        <v>-8.5999999999999943</v>
      </c>
      <c r="H49" s="65">
        <f>+Tržby!D105</f>
        <v>-17.347177948621777</v>
      </c>
      <c r="I49" s="281">
        <f>+'Konjunkturálne prieskumy'!B104</f>
        <v>77.400000000000006</v>
      </c>
      <c r="J49" s="64">
        <v>-3</v>
      </c>
      <c r="K49" s="19">
        <f>+Úvery!C310</f>
        <v>0</v>
      </c>
      <c r="L49" s="281">
        <f>+Úvery!G310</f>
        <v>14.6</v>
      </c>
      <c r="M49" s="291">
        <f>+ŠR!B89</f>
        <v>-1206.3</v>
      </c>
      <c r="N49" s="283" t="s">
        <v>470</v>
      </c>
      <c r="O49" s="283" t="s">
        <v>470</v>
      </c>
      <c r="P49" s="283" t="s">
        <v>470</v>
      </c>
      <c r="Q49" s="283" t="s">
        <v>470</v>
      </c>
      <c r="R49" s="1">
        <v>1.4268000000000001</v>
      </c>
      <c r="S49" s="272"/>
    </row>
    <row r="50" spans="1:19" hidden="1" outlineLevel="1">
      <c r="A50" s="4" t="s">
        <v>429</v>
      </c>
      <c r="B50" s="64" t="s">
        <v>470</v>
      </c>
      <c r="C50" s="284">
        <f>+HICP!C79</f>
        <v>4.3</v>
      </c>
      <c r="D50" s="284">
        <f>+PPI!D55</f>
        <v>-4.2</v>
      </c>
      <c r="E50" s="64" t="s">
        <v>470</v>
      </c>
      <c r="F50" s="42">
        <f>+'Zam., nezam.'!P174</f>
        <v>12.5</v>
      </c>
      <c r="G50" s="281">
        <f>+'Priemyselná a staveb. produkcia'!D105</f>
        <v>-7.5</v>
      </c>
      <c r="H50" s="65">
        <f>+Tržby!D106</f>
        <v>-18.439761691478623</v>
      </c>
      <c r="I50" s="281">
        <f>+'Konjunkturálne prieskumy'!B105</f>
        <v>81.5</v>
      </c>
      <c r="J50" s="64">
        <v>-4.0999999999999996</v>
      </c>
      <c r="K50" s="19">
        <f>+Úvery!C311</f>
        <v>-0.5</v>
      </c>
      <c r="L50" s="281">
        <f>+Úvery!G311</f>
        <v>13.5</v>
      </c>
      <c r="M50" s="291">
        <f>+ŠR!B90</f>
        <v>-1360.2</v>
      </c>
      <c r="N50" s="283" t="s">
        <v>470</v>
      </c>
      <c r="O50" s="283" t="s">
        <v>470</v>
      </c>
      <c r="P50" s="283" t="s">
        <v>470</v>
      </c>
      <c r="Q50" s="283" t="s">
        <v>470</v>
      </c>
      <c r="R50" s="1">
        <v>1.4561999999999999</v>
      </c>
    </row>
    <row r="51" spans="1:19" hidden="1" outlineLevel="1">
      <c r="A51" s="4" t="s">
        <v>430</v>
      </c>
      <c r="B51" s="64" t="s">
        <v>470</v>
      </c>
      <c r="C51" s="284">
        <f>+HICP!C80</f>
        <v>4.3</v>
      </c>
      <c r="D51" s="284">
        <f>+PPI!D56</f>
        <v>-4.5999999999999996</v>
      </c>
      <c r="E51" s="64" t="s">
        <v>470</v>
      </c>
      <c r="F51" s="42">
        <f>+'Zam., nezam.'!P175</f>
        <v>12.4</v>
      </c>
      <c r="G51" s="281">
        <f>+'Priemyselná a staveb. produkcia'!D106</f>
        <v>-6.5999999999999943</v>
      </c>
      <c r="H51" s="65">
        <f>+Tržby!D107</f>
        <v>-17.426915931739842</v>
      </c>
      <c r="I51" s="281">
        <f>+'Konjunkturálne prieskumy'!B106</f>
        <v>83.9</v>
      </c>
      <c r="J51" s="64">
        <v>-3.4</v>
      </c>
      <c r="K51" s="19">
        <f>+Úvery!C312</f>
        <v>-1.6</v>
      </c>
      <c r="L51" s="281">
        <f>+Úvery!G312</f>
        <v>12.1</v>
      </c>
      <c r="M51" s="291">
        <f>+ŠR!B91</f>
        <v>-1537.2</v>
      </c>
      <c r="N51" s="283" t="s">
        <v>470</v>
      </c>
      <c r="O51" s="283" t="s">
        <v>470</v>
      </c>
      <c r="P51" s="283" t="s">
        <v>470</v>
      </c>
      <c r="Q51" s="283" t="s">
        <v>470</v>
      </c>
      <c r="R51" s="1">
        <v>1.4816</v>
      </c>
    </row>
    <row r="52" spans="1:19" hidden="1" outlineLevel="1">
      <c r="A52" s="4" t="s">
        <v>431</v>
      </c>
      <c r="B52" s="64" t="s">
        <v>470</v>
      </c>
      <c r="C52" s="284">
        <f>+HICP!C81</f>
        <v>4.4000000000000004</v>
      </c>
      <c r="D52" s="284">
        <f>+PPI!D57</f>
        <v>-5.2</v>
      </c>
      <c r="E52" s="64" t="s">
        <v>470</v>
      </c>
      <c r="F52" s="42">
        <f>+'Zam., nezam.'!P176</f>
        <v>12.4</v>
      </c>
      <c r="G52" s="281">
        <f>+'Priemyselná a staveb. produkcia'!D107</f>
        <v>1.5999999999999943</v>
      </c>
      <c r="H52" s="65">
        <f>+Tržby!D108</f>
        <v>-10.425216297824619</v>
      </c>
      <c r="I52" s="281">
        <f>+'Konjunkturálne prieskumy'!B107</f>
        <v>85.9</v>
      </c>
      <c r="J52" s="64">
        <v>-3.7</v>
      </c>
      <c r="K52" s="19">
        <f>+Úvery!C313</f>
        <v>-2.1</v>
      </c>
      <c r="L52" s="281">
        <f>+Úvery!G313</f>
        <v>11.4</v>
      </c>
      <c r="M52" s="291">
        <f>+ŠR!B92</f>
        <v>-1576.2</v>
      </c>
      <c r="N52" s="283" t="s">
        <v>470</v>
      </c>
      <c r="O52" s="283" t="s">
        <v>470</v>
      </c>
      <c r="P52" s="283" t="s">
        <v>470</v>
      </c>
      <c r="Q52" s="283" t="s">
        <v>470</v>
      </c>
      <c r="R52" s="272">
        <v>1.4910000000000001</v>
      </c>
    </row>
    <row r="53" spans="1:19" hidden="1" outlineLevel="1">
      <c r="A53" s="4" t="s">
        <v>432</v>
      </c>
      <c r="B53" s="64" t="s">
        <v>470</v>
      </c>
      <c r="C53" s="284">
        <f>+HICP!C82</f>
        <v>4.8</v>
      </c>
      <c r="D53" s="284">
        <f>+PPI!D58</f>
        <v>-5.8</v>
      </c>
      <c r="E53" s="64" t="s">
        <v>470</v>
      </c>
      <c r="F53" s="42">
        <f>+'Zam., nezam.'!P177</f>
        <v>12.7</v>
      </c>
      <c r="G53" s="281">
        <f>+'Priemyselná a staveb. produkcia'!D108</f>
        <v>12.099999999999994</v>
      </c>
      <c r="H53" s="65">
        <f>+Tržby!D109</f>
        <v>-7.7991367914762293</v>
      </c>
      <c r="I53" s="281">
        <f>+'Konjunkturálne prieskumy'!B108</f>
        <v>92.8</v>
      </c>
      <c r="J53" s="64">
        <v>-2.8145220433368365</v>
      </c>
      <c r="K53" s="19">
        <f>+Úvery!C314</f>
        <v>-3.3</v>
      </c>
      <c r="L53" s="281">
        <f>+Úvery!G314</f>
        <v>11</v>
      </c>
      <c r="M53" s="291">
        <f>+ŠR!B93</f>
        <v>-2791.3</v>
      </c>
      <c r="N53" s="283" t="s">
        <v>470</v>
      </c>
      <c r="O53" s="283" t="s">
        <v>470</v>
      </c>
      <c r="P53" s="283" t="s">
        <v>470</v>
      </c>
      <c r="Q53" s="283" t="s">
        <v>470</v>
      </c>
      <c r="R53" s="1">
        <v>1.4614</v>
      </c>
    </row>
    <row r="54" spans="1:19" hidden="1" outlineLevel="1">
      <c r="A54" s="4" t="s">
        <v>433</v>
      </c>
      <c r="B54" s="64" t="s">
        <v>470</v>
      </c>
      <c r="C54" s="284">
        <f>+HICP!C83</f>
        <v>4.5</v>
      </c>
      <c r="D54" s="284">
        <f>+PPI!D59</f>
        <v>-5.6</v>
      </c>
      <c r="E54" s="64" t="s">
        <v>470</v>
      </c>
      <c r="F54" s="42">
        <f>+'Zam., nezam.'!P178</f>
        <v>12.9</v>
      </c>
      <c r="G54" s="281">
        <f>+'Priemyselná a staveb. produkcia'!D109</f>
        <v>19.400000000000006</v>
      </c>
      <c r="H54" s="65">
        <f>+Tržby!D110</f>
        <v>2.2694340488079519</v>
      </c>
      <c r="I54" s="281">
        <f>+'Konjunkturálne prieskumy'!B109</f>
        <v>92.2</v>
      </c>
      <c r="J54" s="64">
        <v>-1.1311537945152992</v>
      </c>
      <c r="K54" s="19">
        <f>+Úvery!C315</f>
        <v>-3</v>
      </c>
      <c r="L54" s="281">
        <f>+Úvery!G315</f>
        <v>11.4</v>
      </c>
      <c r="M54" s="291">
        <f>+ŠR!B94</f>
        <v>22.8</v>
      </c>
      <c r="N54" s="283" t="s">
        <v>470</v>
      </c>
      <c r="O54" s="283" t="s">
        <v>470</v>
      </c>
      <c r="P54" s="283" t="s">
        <v>470</v>
      </c>
      <c r="Q54" s="283" t="s">
        <v>470</v>
      </c>
      <c r="R54" s="1">
        <v>1.4272</v>
      </c>
    </row>
    <row r="55" spans="1:19" hidden="1" outlineLevel="1">
      <c r="A55" s="4" t="s">
        <v>434</v>
      </c>
      <c r="B55" s="64" t="s">
        <v>470</v>
      </c>
      <c r="C55" s="284">
        <f>+HICP!C84</f>
        <v>5</v>
      </c>
      <c r="D55" s="284">
        <f>+PPI!D60</f>
        <v>-4.9000000000000004</v>
      </c>
      <c r="E55" s="64" t="s">
        <v>470</v>
      </c>
      <c r="F55" s="42">
        <f>+'Zam., nezam.'!P179</f>
        <v>12.97</v>
      </c>
      <c r="G55" s="281">
        <f>+'Priemyselná a staveb. produkcia'!D110</f>
        <v>18.400000000000006</v>
      </c>
      <c r="H55" s="65">
        <f>+Tržby!D111</f>
        <v>4.2776827181618273</v>
      </c>
      <c r="I55" s="281">
        <f>+'Konjunkturálne prieskumy'!B110</f>
        <v>94.1</v>
      </c>
      <c r="J55" s="64">
        <v>1.7</v>
      </c>
      <c r="K55" s="19">
        <f>+Úvery!C316</f>
        <v>-3.7</v>
      </c>
      <c r="L55" s="281">
        <f>+Úvery!G316</f>
        <v>10.8</v>
      </c>
      <c r="M55" s="291">
        <f>+ŠR!B95</f>
        <v>-780.3</v>
      </c>
      <c r="N55" s="283" t="s">
        <v>470</v>
      </c>
      <c r="O55" s="283" t="s">
        <v>470</v>
      </c>
      <c r="P55" s="283" t="s">
        <v>470</v>
      </c>
      <c r="Q55" s="283" t="s">
        <v>470</v>
      </c>
      <c r="R55" s="1">
        <v>1.3686</v>
      </c>
    </row>
    <row r="56" spans="1:19" hidden="1" outlineLevel="1">
      <c r="A56" s="4" t="s">
        <v>435</v>
      </c>
      <c r="B56" s="64" t="s">
        <v>470</v>
      </c>
      <c r="C56" s="284">
        <f>+HICP!C85</f>
        <v>5</v>
      </c>
      <c r="D56" s="284">
        <f>+PPI!D61</f>
        <v>-5.4</v>
      </c>
      <c r="E56" s="64" t="s">
        <v>470</v>
      </c>
      <c r="F56" s="42">
        <f>+'Zam., nezam.'!P180</f>
        <v>12.88</v>
      </c>
      <c r="G56" s="281">
        <f>+'Priemyselná a staveb. produkcia'!D111</f>
        <v>18.599999999999994</v>
      </c>
      <c r="H56" s="65">
        <f>+Tržby!D112</f>
        <v>6.0582913832930103</v>
      </c>
      <c r="I56" s="281">
        <f>+'Konjunkturálne prieskumy'!B111</f>
        <v>99.4</v>
      </c>
      <c r="J56" s="64">
        <v>2.8</v>
      </c>
      <c r="K56" s="19">
        <f>+Úvery!C317</f>
        <v>-4.2</v>
      </c>
      <c r="L56" s="281">
        <f>+Úvery!G317</f>
        <v>10.7</v>
      </c>
      <c r="M56" s="291">
        <f>+ŠR!B96</f>
        <v>-983.5</v>
      </c>
      <c r="N56" s="283" t="s">
        <v>470</v>
      </c>
      <c r="O56" s="283" t="s">
        <v>470</v>
      </c>
      <c r="P56" s="283" t="s">
        <v>470</v>
      </c>
      <c r="Q56" s="283" t="s">
        <v>470</v>
      </c>
      <c r="R56" s="1">
        <v>1.3569</v>
      </c>
    </row>
    <row r="57" spans="1:19" hidden="1" outlineLevel="1">
      <c r="A57" s="4" t="s">
        <v>436</v>
      </c>
      <c r="B57" s="64" t="s">
        <v>470</v>
      </c>
      <c r="C57" s="284">
        <f>+HICP!C86</f>
        <v>4.5</v>
      </c>
      <c r="D57" s="284">
        <f>+PPI!D62</f>
        <v>-7.4</v>
      </c>
      <c r="E57" s="64" t="s">
        <v>470</v>
      </c>
      <c r="F57" s="42">
        <f>+'Zam., nezam.'!P181</f>
        <v>12.52</v>
      </c>
      <c r="G57" s="281">
        <f>+'Priemyselná a staveb. produkcia'!D112</f>
        <v>19.799999999999997</v>
      </c>
      <c r="H57" s="65">
        <f>+Tržby!D113</f>
        <v>8.8427384703523302</v>
      </c>
      <c r="I57" s="281">
        <f>+'Konjunkturálne prieskumy'!B112</f>
        <v>96.1</v>
      </c>
      <c r="J57" s="64">
        <v>5</v>
      </c>
      <c r="K57" s="19">
        <f>+Úvery!C318</f>
        <v>-4.5</v>
      </c>
      <c r="L57" s="281">
        <f>+Úvery!G318</f>
        <v>10.6</v>
      </c>
      <c r="M57" s="291">
        <f>+ŠR!B97</f>
        <v>-1479.9</v>
      </c>
      <c r="N57" s="283" t="s">
        <v>470</v>
      </c>
      <c r="O57" s="283" t="s">
        <v>470</v>
      </c>
      <c r="P57" s="283" t="s">
        <v>470</v>
      </c>
      <c r="Q57" s="283" t="s">
        <v>470</v>
      </c>
      <c r="R57" s="272">
        <v>1.3406</v>
      </c>
    </row>
    <row r="58" spans="1:19" hidden="1" outlineLevel="1">
      <c r="A58" s="4" t="s">
        <v>21</v>
      </c>
      <c r="B58" s="64" t="s">
        <v>470</v>
      </c>
      <c r="C58" s="284">
        <f>+HICP!C87</f>
        <v>3.1</v>
      </c>
      <c r="D58" s="284">
        <f>+PPI!D63</f>
        <v>-6.1</v>
      </c>
      <c r="E58" s="64" t="s">
        <v>470</v>
      </c>
      <c r="F58" s="42">
        <f>+'Zam., nezam.'!P182</f>
        <v>12.24</v>
      </c>
      <c r="G58" s="281">
        <f>+'Priemyselná a staveb. produkcia'!D113</f>
        <v>28.5</v>
      </c>
      <c r="H58" s="65">
        <f>+Tržby!D114</f>
        <v>10.770419745930539</v>
      </c>
      <c r="I58" s="281">
        <f>+'Konjunkturálne prieskumy'!B113</f>
        <v>94.8</v>
      </c>
      <c r="J58" s="64">
        <v>4.9000000000000004</v>
      </c>
      <c r="K58" s="19">
        <f>+Úvery!C319</f>
        <v>-3.3</v>
      </c>
      <c r="L58" s="281">
        <f>+Úvery!G319</f>
        <v>10.8</v>
      </c>
      <c r="M58" s="291">
        <f>+ŠR!B98</f>
        <v>-2077.8000000000002</v>
      </c>
      <c r="N58" s="283" t="s">
        <v>470</v>
      </c>
      <c r="O58" s="283" t="s">
        <v>470</v>
      </c>
      <c r="P58" s="283" t="s">
        <v>470</v>
      </c>
      <c r="Q58" s="283" t="s">
        <v>470</v>
      </c>
      <c r="R58" s="1">
        <v>1.2565</v>
      </c>
    </row>
    <row r="59" spans="1:19" hidden="1" outlineLevel="1">
      <c r="A59" s="4" t="s">
        <v>22</v>
      </c>
      <c r="B59" s="64" t="s">
        <v>470</v>
      </c>
      <c r="C59" s="284">
        <f>+HICP!C88</f>
        <v>3.7</v>
      </c>
      <c r="D59" s="284">
        <f>+PPI!D64</f>
        <v>-4.4000000000000004</v>
      </c>
      <c r="E59" s="64" t="s">
        <v>470</v>
      </c>
      <c r="F59" s="42">
        <f>+'Zam., nezam.'!P183</f>
        <v>12.3</v>
      </c>
      <c r="G59" s="281">
        <f>+'Priemyselná a staveb. produkcia'!D114</f>
        <v>23.200000000000003</v>
      </c>
      <c r="H59" s="65">
        <f>+Tržby!D115</f>
        <v>10.216860390385449</v>
      </c>
      <c r="I59" s="281">
        <f>+'Konjunkturálne prieskumy'!B114</f>
        <v>99.6</v>
      </c>
      <c r="J59" s="64">
        <v>5.0999999999999996</v>
      </c>
      <c r="K59" s="19">
        <f>+Úvery!C320</f>
        <v>-3</v>
      </c>
      <c r="L59" s="281">
        <f>+Úvery!G320</f>
        <v>10.9</v>
      </c>
      <c r="M59" s="291">
        <f>+ŠR!B99</f>
        <v>-2439.3000000000002</v>
      </c>
      <c r="N59" s="283" t="s">
        <v>470</v>
      </c>
      <c r="O59" s="283" t="s">
        <v>470</v>
      </c>
      <c r="P59" s="283" t="s">
        <v>470</v>
      </c>
      <c r="Q59" s="283" t="s">
        <v>470</v>
      </c>
      <c r="R59" s="1">
        <v>1.2209000000000001</v>
      </c>
    </row>
    <row r="60" spans="1:19" hidden="1" outlineLevel="1">
      <c r="A60" s="4" t="s">
        <v>437</v>
      </c>
      <c r="B60" s="64" t="s">
        <v>470</v>
      </c>
      <c r="C60" s="284">
        <f>+HICP!C89</f>
        <v>3.7</v>
      </c>
      <c r="D60" s="284">
        <f>+PPI!D65</f>
        <v>-3.1</v>
      </c>
      <c r="E60" s="64" t="s">
        <v>470</v>
      </c>
      <c r="F60" s="42">
        <f>+'Zam., nezam.'!P184</f>
        <v>12.33</v>
      </c>
      <c r="G60" s="281">
        <f>+'Priemyselná a staveb. produkcia'!D115</f>
        <v>18.700000000000003</v>
      </c>
      <c r="H60" s="65">
        <f>+Tržby!D116</f>
        <v>6.9106264518616456</v>
      </c>
      <c r="I60" s="281">
        <f>+'Konjunkturálne prieskumy'!B115</f>
        <v>100.3</v>
      </c>
      <c r="J60" s="64">
        <v>5.5</v>
      </c>
      <c r="K60" s="19">
        <f>+Úvery!C321</f>
        <v>-2.1</v>
      </c>
      <c r="L60" s="281">
        <f>+Úvery!G321</f>
        <v>10.7</v>
      </c>
      <c r="M60" s="291">
        <f>+ŠR!B100</f>
        <v>-2407.9</v>
      </c>
      <c r="N60" s="283" t="s">
        <v>470</v>
      </c>
      <c r="O60" s="283" t="s">
        <v>470</v>
      </c>
      <c r="P60" s="283" t="s">
        <v>470</v>
      </c>
      <c r="Q60" s="283" t="s">
        <v>470</v>
      </c>
      <c r="R60" s="272">
        <v>1.2769999999999999</v>
      </c>
    </row>
    <row r="61" spans="1:19" hidden="1" outlineLevel="1">
      <c r="A61" s="4" t="s">
        <v>438</v>
      </c>
      <c r="B61" s="64" t="s">
        <v>470</v>
      </c>
      <c r="C61" s="284">
        <f>+HICP!C90</f>
        <v>2.2000000000000002</v>
      </c>
      <c r="D61" s="284">
        <f>+PPI!D66</f>
        <v>-1.9</v>
      </c>
      <c r="E61" s="64" t="s">
        <v>470</v>
      </c>
      <c r="F61" s="42">
        <f>+'Zam., nezam.'!P185</f>
        <v>12.19</v>
      </c>
      <c r="G61" s="281">
        <f>+'Priemyselná a staveb. produkcia'!D116</f>
        <v>15.599999999999994</v>
      </c>
      <c r="H61" s="65">
        <f>+Tržby!D117</f>
        <v>8.3222263184262744</v>
      </c>
      <c r="I61" s="281">
        <f>+'Konjunkturálne prieskumy'!B116</f>
        <v>98.5</v>
      </c>
      <c r="J61" s="64">
        <v>6.9</v>
      </c>
      <c r="K61" s="19">
        <f>+Úvery!C322</f>
        <v>-2.1</v>
      </c>
      <c r="L61" s="281">
        <f>+Úvery!G322</f>
        <v>10.9</v>
      </c>
      <c r="M61" s="291">
        <f>+ŠR!B101</f>
        <v>-2822.5</v>
      </c>
      <c r="N61" s="283" t="s">
        <v>470</v>
      </c>
      <c r="O61" s="283" t="s">
        <v>470</v>
      </c>
      <c r="P61" s="283" t="s">
        <v>470</v>
      </c>
      <c r="Q61" s="283" t="s">
        <v>470</v>
      </c>
      <c r="R61" s="272">
        <v>1.2894000000000001</v>
      </c>
    </row>
    <row r="62" spans="1:19" hidden="1" outlineLevel="1">
      <c r="A62" s="4" t="s">
        <v>648</v>
      </c>
      <c r="B62" s="64" t="s">
        <v>470</v>
      </c>
      <c r="C62" s="284">
        <f>+HICP!C91</f>
        <v>2</v>
      </c>
      <c r="D62" s="284">
        <f>+PPI!D67</f>
        <v>-0.7</v>
      </c>
      <c r="E62" s="64" t="s">
        <v>470</v>
      </c>
      <c r="F62" s="42">
        <f>+'Zam., nezam.'!P186</f>
        <v>12.42</v>
      </c>
      <c r="G62" s="281">
        <f>+'Priemyselná a staveb. produkcia'!D117</f>
        <v>12.400000000000006</v>
      </c>
      <c r="H62" s="65">
        <f>+Tržby!D118</f>
        <v>7.8826021391026728</v>
      </c>
      <c r="I62" s="281">
        <f>+'Konjunkturálne prieskumy'!B117</f>
        <v>96.1</v>
      </c>
      <c r="J62" s="65">
        <v>7.2</v>
      </c>
      <c r="K62" s="19">
        <f>+Úvery!C323</f>
        <v>-1.7</v>
      </c>
      <c r="L62" s="281">
        <f>+Úvery!G323</f>
        <v>11.1</v>
      </c>
      <c r="M62" s="291">
        <f>+ŠR!B102</f>
        <v>-3110.4</v>
      </c>
      <c r="N62" s="283" t="s">
        <v>470</v>
      </c>
      <c r="O62" s="283" t="s">
        <v>470</v>
      </c>
      <c r="P62" s="283" t="s">
        <v>470</v>
      </c>
      <c r="Q62" s="283" t="s">
        <v>470</v>
      </c>
      <c r="R62" s="272">
        <v>1.3067</v>
      </c>
    </row>
    <row r="63" spans="1:19" hidden="1" outlineLevel="1">
      <c r="A63" s="4" t="s">
        <v>440</v>
      </c>
      <c r="B63" s="64" t="s">
        <v>470</v>
      </c>
      <c r="C63" s="284">
        <f>+HICP!C92</f>
        <v>2.1</v>
      </c>
      <c r="D63" s="284">
        <f>+PPI!D68</f>
        <v>-0.4</v>
      </c>
      <c r="E63" s="64" t="s">
        <v>470</v>
      </c>
      <c r="F63" s="42">
        <f>+'Zam., nezam.'!P187</f>
        <v>12.29</v>
      </c>
      <c r="G63" s="281">
        <f>+'Priemyselná a staveb. produkcia'!D118</f>
        <v>12.400000000000006</v>
      </c>
      <c r="H63" s="65">
        <f>+Tržby!D119</f>
        <v>7.4570317400577153</v>
      </c>
      <c r="I63" s="281">
        <f>+'Konjunkturálne prieskumy'!B118</f>
        <v>98.4</v>
      </c>
      <c r="J63" s="64">
        <v>7.9</v>
      </c>
      <c r="K63" s="19">
        <f>+Úvery!C324</f>
        <v>0.1</v>
      </c>
      <c r="L63" s="281">
        <f>+Úvery!G324</f>
        <v>11.4</v>
      </c>
      <c r="M63" s="291">
        <f>+ŠR!B103</f>
        <v>-3373.4</v>
      </c>
      <c r="N63" s="283" t="s">
        <v>470</v>
      </c>
      <c r="O63" s="283" t="s">
        <v>470</v>
      </c>
      <c r="P63" s="283" t="s">
        <v>470</v>
      </c>
      <c r="Q63" s="283" t="s">
        <v>470</v>
      </c>
      <c r="R63" s="1">
        <v>1.3897999999999999</v>
      </c>
    </row>
    <row r="64" spans="1:19" hidden="1" outlineLevel="1">
      <c r="A64" s="4" t="s">
        <v>441</v>
      </c>
      <c r="B64" s="64" t="s">
        <v>470</v>
      </c>
      <c r="C64" s="284">
        <f>+HICP!C93</f>
        <v>2</v>
      </c>
      <c r="D64" s="284">
        <f>+PPI!D69</f>
        <v>-0.7</v>
      </c>
      <c r="E64" s="64" t="s">
        <v>470</v>
      </c>
      <c r="F64" s="42">
        <f>+'Zam., nezam.'!P188</f>
        <v>12.22</v>
      </c>
      <c r="G64" s="281">
        <f>+'Priemyselná a staveb. produkcia'!D119</f>
        <v>16.5</v>
      </c>
      <c r="H64" s="65">
        <f>+Tržby!D120</f>
        <v>10.20276063820846</v>
      </c>
      <c r="I64" s="281">
        <f>+'Konjunkturálne prieskumy'!B119</f>
        <v>100.7</v>
      </c>
      <c r="J64" s="64">
        <v>7.9</v>
      </c>
      <c r="K64" s="19">
        <f>+Úvery!C325</f>
        <v>1.8</v>
      </c>
      <c r="L64" s="281">
        <f>+Úvery!G325</f>
        <v>11.8</v>
      </c>
      <c r="M64" s="291">
        <f>+ŠR!B104</f>
        <v>-3511</v>
      </c>
      <c r="N64" s="283" t="s">
        <v>470</v>
      </c>
      <c r="O64" s="283" t="s">
        <v>470</v>
      </c>
      <c r="P64" s="283" t="s">
        <v>470</v>
      </c>
      <c r="Q64" s="283" t="s">
        <v>470</v>
      </c>
      <c r="R64" s="1">
        <v>1.3661000000000001</v>
      </c>
    </row>
    <row r="65" spans="1:18" hidden="1" outlineLevel="1">
      <c r="A65" s="470" t="s">
        <v>442</v>
      </c>
      <c r="B65" s="471" t="s">
        <v>470</v>
      </c>
      <c r="C65" s="284">
        <f>+HICP!C94</f>
        <v>1.5</v>
      </c>
      <c r="D65" s="284">
        <f>+PPI!D70</f>
        <v>-1</v>
      </c>
      <c r="E65" s="471" t="s">
        <v>470</v>
      </c>
      <c r="F65" s="42">
        <f>+'Zam., nezam.'!P189</f>
        <v>12.46</v>
      </c>
      <c r="G65" s="472">
        <f>+'Priemyselná a staveb. produkcia'!D120</f>
        <v>18.400000000000006</v>
      </c>
      <c r="H65" s="482">
        <f>+Tržby!D121</f>
        <v>10.744144268638138</v>
      </c>
      <c r="I65" s="472">
        <f>+'Konjunkturálne prieskumy'!B120</f>
        <v>103.9</v>
      </c>
      <c r="J65" s="471">
        <v>7.8</v>
      </c>
      <c r="K65" s="416">
        <f>+Úvery!C326</f>
        <v>1.6</v>
      </c>
      <c r="L65" s="472">
        <f>+Úvery!G326</f>
        <v>12.5</v>
      </c>
      <c r="M65" s="558">
        <f>+ŠR!B105</f>
        <v>-4436.1000000000004</v>
      </c>
      <c r="N65" s="473" t="s">
        <v>470</v>
      </c>
      <c r="O65" s="473" t="s">
        <v>470</v>
      </c>
      <c r="P65" s="473" t="s">
        <v>470</v>
      </c>
      <c r="Q65" s="473" t="s">
        <v>470</v>
      </c>
      <c r="R65" s="474">
        <v>1.3220000000000001</v>
      </c>
    </row>
    <row r="66" spans="1:18" hidden="1" outlineLevel="1">
      <c r="A66" s="4" t="s">
        <v>650</v>
      </c>
      <c r="B66" s="64" t="s">
        <v>470</v>
      </c>
      <c r="C66" s="284">
        <f>+HICP!C95</f>
        <v>1.5</v>
      </c>
      <c r="D66" s="284">
        <f>+PPI!D71</f>
        <v>-1</v>
      </c>
      <c r="E66" s="64" t="s">
        <v>470</v>
      </c>
      <c r="F66" s="42">
        <f>+'Zam., nezam.'!P190</f>
        <v>12.98</v>
      </c>
      <c r="G66" s="281">
        <f>+'Priemyselná a staveb. produkcia'!D121</f>
        <v>17.900000000000006</v>
      </c>
      <c r="H66" s="284">
        <f>+Tržby!D122</f>
        <v>13.573350729837713</v>
      </c>
      <c r="I66" s="42">
        <f>+'Konjunkturálne prieskumy'!B121</f>
        <v>105</v>
      </c>
      <c r="J66" s="64">
        <v>9.5</v>
      </c>
      <c r="K66" s="19">
        <f>+Úvery!C327</f>
        <v>3.1</v>
      </c>
      <c r="L66" s="281">
        <f>+Úvery!G327</f>
        <v>12.6</v>
      </c>
      <c r="M66" s="291">
        <f>+ŠR!B106</f>
        <v>-17.7</v>
      </c>
      <c r="N66" s="283" t="s">
        <v>470</v>
      </c>
      <c r="O66" s="283" t="s">
        <v>470</v>
      </c>
      <c r="P66" s="283" t="s">
        <v>470</v>
      </c>
      <c r="Q66" s="283" t="s">
        <v>470</v>
      </c>
      <c r="R66" s="272">
        <v>1.3360000000000001</v>
      </c>
    </row>
    <row r="67" spans="1:18" hidden="1" outlineLevel="1">
      <c r="A67" s="4" t="s">
        <v>653</v>
      </c>
      <c r="B67" s="64" t="s">
        <v>470</v>
      </c>
      <c r="C67" s="284">
        <f>+HICP!C96</f>
        <v>1.2</v>
      </c>
      <c r="D67" s="284">
        <f>+PPI!D72</f>
        <v>-0.7</v>
      </c>
      <c r="E67" s="64" t="s">
        <v>470</v>
      </c>
      <c r="F67" s="42">
        <f>+'Zam., nezam.'!P191</f>
        <v>13.16</v>
      </c>
      <c r="G67" s="281">
        <f>+'Priemyselná a staveb. produkcia'!D122</f>
        <v>10.5</v>
      </c>
      <c r="H67" s="284">
        <f>+Tržby!D123</f>
        <v>11.616072823878753</v>
      </c>
      <c r="I67" s="42">
        <f>+'Konjunkturálne prieskumy'!B122</f>
        <v>101.9</v>
      </c>
      <c r="J67" s="64">
        <v>7.2</v>
      </c>
      <c r="K67" s="19">
        <f>+Úvery!C328</f>
        <v>3.7</v>
      </c>
      <c r="L67" s="281">
        <f>+Úvery!G328</f>
        <v>12.7</v>
      </c>
      <c r="M67" s="291">
        <f>+ŠR!B107</f>
        <v>-344.1</v>
      </c>
      <c r="N67" s="283" t="s">
        <v>470</v>
      </c>
      <c r="O67" s="283" t="s">
        <v>470</v>
      </c>
      <c r="P67" s="283" t="s">
        <v>470</v>
      </c>
      <c r="Q67" s="283" t="s">
        <v>470</v>
      </c>
      <c r="R67" s="272">
        <v>1.3649</v>
      </c>
    </row>
    <row r="68" spans="1:18" hidden="1" outlineLevel="1">
      <c r="A68" s="4" t="s">
        <v>654</v>
      </c>
      <c r="B68" s="64" t="s">
        <v>470</v>
      </c>
      <c r="C68" s="284">
        <f>+HICP!C97</f>
        <v>1.2</v>
      </c>
      <c r="D68" s="284">
        <f>+PPI!D73</f>
        <v>1.8</v>
      </c>
      <c r="E68" s="64" t="s">
        <v>470</v>
      </c>
      <c r="F68" s="42">
        <f>+'Zam., nezam.'!P192</f>
        <v>13.1</v>
      </c>
      <c r="G68" s="281">
        <f>+'Priemyselná a staveb. produkcia'!D123</f>
        <v>7.9000000000000057</v>
      </c>
      <c r="H68" s="284">
        <f>+Tržby!D124</f>
        <v>11.449619936829691</v>
      </c>
      <c r="I68" s="42">
        <f>+'Konjunkturálne prieskumy'!B123</f>
        <v>98.6</v>
      </c>
      <c r="J68" s="64">
        <v>5.8</v>
      </c>
      <c r="K68" s="19">
        <f>+Úvery!C329</f>
        <v>4.3</v>
      </c>
      <c r="L68" s="281">
        <f>+Úvery!G329</f>
        <v>12.7</v>
      </c>
      <c r="M68" s="291">
        <f>+ŠR!B108</f>
        <v>-655.20000000000005</v>
      </c>
      <c r="N68" s="283" t="s">
        <v>470</v>
      </c>
      <c r="O68" s="283" t="s">
        <v>470</v>
      </c>
      <c r="P68" s="283" t="s">
        <v>470</v>
      </c>
      <c r="Q68" s="283" t="s">
        <v>470</v>
      </c>
      <c r="R68" s="272">
        <v>1.3998999999999999</v>
      </c>
    </row>
    <row r="69" spans="1:18" hidden="1" outlineLevel="1">
      <c r="A69" s="4" t="s">
        <v>655</v>
      </c>
      <c r="B69" s="64" t="s">
        <v>470</v>
      </c>
      <c r="C69" s="284">
        <f>+HICP!C98</f>
        <v>1.7</v>
      </c>
      <c r="D69" s="284">
        <f>+PPI!D74</f>
        <v>3.4</v>
      </c>
      <c r="E69" s="64" t="s">
        <v>470</v>
      </c>
      <c r="F69" s="42">
        <f>+'Zam., nezam.'!P193</f>
        <v>12.94</v>
      </c>
      <c r="G69" s="281">
        <f>+'Priemyselná a staveb. produkcia'!D124</f>
        <v>8.9000000000000057</v>
      </c>
      <c r="H69" s="284">
        <f>+Tržby!D125</f>
        <v>8.6708599801738444</v>
      </c>
      <c r="I69" s="42">
        <f>+'Konjunkturálne prieskumy'!B124</f>
        <v>101.1</v>
      </c>
      <c r="J69" s="64">
        <v>4.4000000000000004</v>
      </c>
      <c r="K69" s="19">
        <f>+Úvery!C330</f>
        <v>7</v>
      </c>
      <c r="L69" s="281">
        <f>+Úvery!G330</f>
        <v>12.8</v>
      </c>
      <c r="M69" s="291">
        <f>+ŠR!B109</f>
        <v>-1018.5</v>
      </c>
      <c r="N69" s="283" t="s">
        <v>470</v>
      </c>
      <c r="O69" s="283" t="s">
        <v>470</v>
      </c>
      <c r="P69" s="283" t="s">
        <v>470</v>
      </c>
      <c r="Q69" s="283" t="s">
        <v>470</v>
      </c>
      <c r="R69" s="1">
        <v>1.4441999999999999</v>
      </c>
    </row>
    <row r="70" spans="1:18" hidden="1" outlineLevel="1">
      <c r="A70" s="4" t="s">
        <v>656</v>
      </c>
      <c r="B70" s="64" t="s">
        <v>470</v>
      </c>
      <c r="C70" s="284">
        <f>+HICP!C99</f>
        <v>2.4</v>
      </c>
      <c r="D70" s="284">
        <f>+PPI!D75</f>
        <v>3.3</v>
      </c>
      <c r="E70" s="64" t="s">
        <v>470</v>
      </c>
      <c r="F70" s="42">
        <f>+'Zam., nezam.'!P194</f>
        <v>12.8</v>
      </c>
      <c r="G70" s="281">
        <f>+'Priemyselná a staveb. produkcia'!D125</f>
        <v>11.5</v>
      </c>
      <c r="H70" s="284">
        <f>+Tržby!D126</f>
        <v>12.090106746668511</v>
      </c>
      <c r="I70" s="42">
        <f>+'Konjunkturálne prieskumy'!B125</f>
        <v>104</v>
      </c>
      <c r="J70" s="64">
        <v>4</v>
      </c>
      <c r="K70" s="19">
        <f>+Úvery!C331</f>
        <v>7</v>
      </c>
      <c r="L70" s="281">
        <f>+Úvery!G331</f>
        <v>12.9</v>
      </c>
      <c r="M70" s="291">
        <f>+ŠR!B110</f>
        <v>-1567.5</v>
      </c>
      <c r="N70" s="283" t="s">
        <v>470</v>
      </c>
      <c r="O70" s="283" t="s">
        <v>470</v>
      </c>
      <c r="P70" s="283" t="s">
        <v>470</v>
      </c>
      <c r="Q70" s="283" t="s">
        <v>470</v>
      </c>
      <c r="R70" s="1">
        <v>1.4349000000000001</v>
      </c>
    </row>
    <row r="71" spans="1:18" hidden="1" outlineLevel="1">
      <c r="A71" s="4" t="s">
        <v>657</v>
      </c>
      <c r="B71" s="64" t="s">
        <v>470</v>
      </c>
      <c r="C71" s="284">
        <f>+HICP!C100</f>
        <v>2.2999999999999998</v>
      </c>
      <c r="D71" s="284">
        <f>+PPI!D76</f>
        <v>3.1</v>
      </c>
      <c r="E71" s="64" t="s">
        <v>470</v>
      </c>
      <c r="F71" s="42">
        <f>+'Zam., nezam.'!P195</f>
        <v>12.98</v>
      </c>
      <c r="G71" s="281">
        <f>+'Priemyselná a staveb. produkcia'!D126</f>
        <v>5.7000000000000028</v>
      </c>
      <c r="H71" s="284">
        <f>+Tržby!D127</f>
        <v>7.8436599303600474</v>
      </c>
      <c r="I71" s="42">
        <f>+'Konjunkturálne prieskumy'!B126</f>
        <v>96</v>
      </c>
      <c r="J71" s="64">
        <v>6.7</v>
      </c>
      <c r="K71" s="19">
        <f>+Úvery!C332</f>
        <v>8.6999999999999993</v>
      </c>
      <c r="L71" s="281">
        <f>+Úvery!G332</f>
        <v>13</v>
      </c>
      <c r="M71" s="291">
        <f>+ŠR!B111</f>
        <v>-1577.6</v>
      </c>
      <c r="N71" s="283" t="s">
        <v>470</v>
      </c>
      <c r="O71" s="283" t="s">
        <v>470</v>
      </c>
      <c r="P71" s="283" t="s">
        <v>470</v>
      </c>
      <c r="Q71" s="283" t="s">
        <v>470</v>
      </c>
      <c r="R71" s="1">
        <v>1.4388000000000001</v>
      </c>
    </row>
    <row r="72" spans="1:18" hidden="1" outlineLevel="1">
      <c r="A72" s="4" t="s">
        <v>717</v>
      </c>
      <c r="B72" s="64" t="s">
        <v>470</v>
      </c>
      <c r="C72" s="284">
        <f>+HICP!C101</f>
        <v>2.5</v>
      </c>
      <c r="D72" s="65">
        <f>+PPI!D79</f>
        <v>2.1</v>
      </c>
      <c r="E72" s="64" t="s">
        <v>470</v>
      </c>
      <c r="F72" s="42">
        <f>+'Zam., nezam.'!P196</f>
        <v>13.15</v>
      </c>
      <c r="G72" s="281">
        <f>+'Priemyselná a staveb. produkcia'!D127</f>
        <v>3.2999999999999972</v>
      </c>
      <c r="H72" s="284">
        <f>+Tržby!D128</f>
        <v>5.287789086622638</v>
      </c>
      <c r="I72" s="42">
        <f>+'Konjunkturálne prieskumy'!B127</f>
        <v>93.9</v>
      </c>
      <c r="J72" s="64">
        <v>6.6</v>
      </c>
      <c r="K72" s="19">
        <f>+Úvery!C333</f>
        <v>8.6</v>
      </c>
      <c r="L72" s="281">
        <f>+Úvery!G333</f>
        <v>12.8</v>
      </c>
      <c r="M72" s="291">
        <f>+ŠR!B112</f>
        <v>-1675</v>
      </c>
      <c r="N72" s="283" t="s">
        <v>470</v>
      </c>
      <c r="O72" s="283" t="s">
        <v>470</v>
      </c>
      <c r="P72" s="283" t="s">
        <v>470</v>
      </c>
      <c r="Q72" s="283" t="s">
        <v>470</v>
      </c>
      <c r="R72" s="1">
        <v>1.4263999999999999</v>
      </c>
    </row>
    <row r="73" spans="1:18" hidden="1" outlineLevel="1">
      <c r="A73" s="4" t="s">
        <v>658</v>
      </c>
      <c r="B73" s="64" t="s">
        <v>470</v>
      </c>
      <c r="C73" s="284">
        <f>+HICP!C102</f>
        <v>3.2</v>
      </c>
      <c r="D73" s="65">
        <f>+PPI!D80</f>
        <v>2</v>
      </c>
      <c r="E73" s="64" t="s">
        <v>470</v>
      </c>
      <c r="F73" s="42">
        <f>+'Zam., nezam.'!P197</f>
        <v>13.12</v>
      </c>
      <c r="G73" s="281">
        <f>+'Priemyselná a staveb. produkcia'!D128</f>
        <v>4.2999999999999972</v>
      </c>
      <c r="H73" s="284">
        <f>+Tržby!D129</f>
        <v>9.532868499821106</v>
      </c>
      <c r="I73" s="42">
        <f>+'Konjunkturálne prieskumy'!B128</f>
        <v>97.1</v>
      </c>
      <c r="J73" s="64">
        <v>7.3</v>
      </c>
      <c r="K73" s="19">
        <f>+Úvery!C334</f>
        <v>9.1999999999999993</v>
      </c>
      <c r="L73" s="281">
        <f>+Úvery!G334</f>
        <v>12.6</v>
      </c>
      <c r="M73" s="291">
        <f>+ŠR!B113</f>
        <v>-2022.2</v>
      </c>
      <c r="N73" s="283" t="s">
        <v>470</v>
      </c>
      <c r="O73" s="283" t="s">
        <v>470</v>
      </c>
      <c r="P73" s="283" t="s">
        <v>470</v>
      </c>
      <c r="Q73" s="283" t="s">
        <v>470</v>
      </c>
      <c r="R73" s="1">
        <v>1.4342999999999999</v>
      </c>
    </row>
    <row r="74" spans="1:18" hidden="1" outlineLevel="1">
      <c r="A74" s="4" t="s">
        <v>724</v>
      </c>
      <c r="B74" s="64" t="s">
        <v>470</v>
      </c>
      <c r="C74" s="284">
        <f>+HICP!C103</f>
        <v>3.4</v>
      </c>
      <c r="D74" s="65">
        <f>+PPI!D81</f>
        <v>2.4</v>
      </c>
      <c r="E74" s="64" t="s">
        <v>470</v>
      </c>
      <c r="F74" s="42">
        <f>+'Zam., nezam.'!P198</f>
        <v>13.37</v>
      </c>
      <c r="G74" s="281">
        <f>+'Priemyselná a staveb. produkcia'!D129</f>
        <v>7.0999999999999943</v>
      </c>
      <c r="H74" s="284">
        <f>+Tržby!D130</f>
        <v>7.782553892892949</v>
      </c>
      <c r="I74" s="42">
        <f>+'Konjunkturálne prieskumy'!B129</f>
        <v>93.5</v>
      </c>
      <c r="J74" s="64">
        <v>7</v>
      </c>
      <c r="K74" s="19">
        <f>+Úvery!C335</f>
        <v>8.6999999999999993</v>
      </c>
      <c r="L74" s="281">
        <f>+Úvery!G335</f>
        <v>12.3</v>
      </c>
      <c r="M74" s="291">
        <f>+ŠR!B114</f>
        <v>-2158.9</v>
      </c>
      <c r="N74" s="283" t="s">
        <v>470</v>
      </c>
      <c r="O74" s="283" t="s">
        <v>470</v>
      </c>
      <c r="P74" s="283" t="s">
        <v>470</v>
      </c>
      <c r="Q74" s="283" t="s">
        <v>470</v>
      </c>
      <c r="R74" s="272">
        <v>1.377</v>
      </c>
    </row>
    <row r="75" spans="1:18" hidden="1" outlineLevel="1">
      <c r="A75" s="4" t="s">
        <v>652</v>
      </c>
      <c r="B75" s="64" t="s">
        <v>470</v>
      </c>
      <c r="C75" s="284">
        <f>+HICP!C104</f>
        <v>3.6</v>
      </c>
      <c r="D75" s="65">
        <f>+PPI!D82</f>
        <v>3</v>
      </c>
      <c r="E75" s="64" t="s">
        <v>470</v>
      </c>
      <c r="F75" s="42">
        <f>+'Zam., nezam.'!P199</f>
        <v>13.3</v>
      </c>
      <c r="G75" s="281">
        <f>+'Priemyselná a staveb. produkcia'!D130</f>
        <v>7.5999999999999943</v>
      </c>
      <c r="H75" s="284">
        <f>+Tržby!D131</f>
        <v>7.3940893984324418</v>
      </c>
      <c r="I75" s="42">
        <f>+'Konjunkturálne prieskumy'!B130</f>
        <v>93.5</v>
      </c>
      <c r="J75" s="64">
        <v>6.7</v>
      </c>
      <c r="K75" s="19">
        <f>+Úvery!C336</f>
        <v>6.3</v>
      </c>
      <c r="L75" s="281">
        <f>+Úvery!G336</f>
        <v>12.2</v>
      </c>
      <c r="M75" s="291">
        <f>+ŠR!B115</f>
        <v>-2341.3000000000002</v>
      </c>
      <c r="N75" s="283" t="s">
        <v>470</v>
      </c>
      <c r="O75" s="283" t="s">
        <v>470</v>
      </c>
      <c r="P75" s="283" t="s">
        <v>470</v>
      </c>
      <c r="Q75" s="283" t="s">
        <v>470</v>
      </c>
      <c r="R75" s="1">
        <v>1.3706</v>
      </c>
    </row>
    <row r="76" spans="1:18" hidden="1" outlineLevel="1">
      <c r="A76" s="4" t="s">
        <v>651</v>
      </c>
      <c r="B76" s="64" t="s">
        <v>470</v>
      </c>
      <c r="C76" s="284">
        <f>+HICP!C105</f>
        <v>3.7</v>
      </c>
      <c r="D76" s="65">
        <f>+PPI!D83</f>
        <v>3.1</v>
      </c>
      <c r="E76" s="64" t="s">
        <v>470</v>
      </c>
      <c r="F76" s="42">
        <f>+'Zam., nezam.'!P200</f>
        <v>13.33</v>
      </c>
      <c r="G76" s="281">
        <f>+'Priemyselná a staveb. produkcia'!D131</f>
        <v>1.0999999999999943</v>
      </c>
      <c r="H76" s="284">
        <f>+Tržby!D132</f>
        <v>5.7317212708341287</v>
      </c>
      <c r="I76" s="42">
        <f>+'Konjunkturálne prieskumy'!B131</f>
        <v>95.4</v>
      </c>
      <c r="J76" s="64">
        <v>6.6</v>
      </c>
      <c r="K76" s="19">
        <f>+Úvery!C337</f>
        <v>4.9000000000000004</v>
      </c>
      <c r="L76" s="281">
        <f>+Úvery!G337</f>
        <v>11.8</v>
      </c>
      <c r="M76" s="291">
        <f>+ŠR!B116</f>
        <v>-2665.4</v>
      </c>
      <c r="N76" s="283" t="s">
        <v>470</v>
      </c>
      <c r="O76" s="283" t="s">
        <v>470</v>
      </c>
      <c r="P76" s="283" t="s">
        <v>470</v>
      </c>
      <c r="Q76" s="283" t="s">
        <v>470</v>
      </c>
      <c r="R76" s="1">
        <v>1.3555999999999999</v>
      </c>
    </row>
    <row r="77" spans="1:18" hidden="1" outlineLevel="1">
      <c r="A77" s="470" t="s">
        <v>660</v>
      </c>
      <c r="B77" s="637" t="s">
        <v>470</v>
      </c>
      <c r="C77" s="472">
        <f>+HICP!C149</f>
        <v>4.5999999999999996</v>
      </c>
      <c r="D77" s="482">
        <f>+PPI!D84</f>
        <v>2.4</v>
      </c>
      <c r="E77" s="471" t="s">
        <v>470</v>
      </c>
      <c r="F77" s="472">
        <f>+'Zam., nezam.'!P201</f>
        <v>13.6</v>
      </c>
      <c r="G77" s="482">
        <f>+'Priemyselná a staveb. produkcia'!D132</f>
        <v>2.0999999999999943</v>
      </c>
      <c r="H77" s="482">
        <f>+Tržby!D133</f>
        <v>4.233996755677552</v>
      </c>
      <c r="I77" s="472">
        <f>+'Konjunkturálne prieskumy'!B132</f>
        <v>94.6</v>
      </c>
      <c r="J77" s="471">
        <v>2.9</v>
      </c>
      <c r="K77" s="416">
        <f>+Úvery!C338</f>
        <v>7.6</v>
      </c>
      <c r="L77" s="472">
        <f>+Úvery!G338</f>
        <v>11.1</v>
      </c>
      <c r="M77" s="558">
        <f>+ŠR!B117</f>
        <v>-3275.3</v>
      </c>
      <c r="N77" s="473" t="s">
        <v>470</v>
      </c>
      <c r="O77" s="473" t="s">
        <v>470</v>
      </c>
      <c r="P77" s="473" t="s">
        <v>470</v>
      </c>
      <c r="Q77" s="473" t="s">
        <v>470</v>
      </c>
      <c r="R77" s="477">
        <v>1.3179000000000001</v>
      </c>
    </row>
    <row r="78" spans="1:18" collapsed="1">
      <c r="A78" s="4" t="s">
        <v>738</v>
      </c>
      <c r="B78" s="64" t="s">
        <v>470</v>
      </c>
      <c r="C78" s="42">
        <f>+HICP!C150</f>
        <v>4.052764037143092</v>
      </c>
      <c r="D78" s="65">
        <f>+PPI!D85</f>
        <v>2.7</v>
      </c>
      <c r="E78" s="53" t="s">
        <v>470</v>
      </c>
      <c r="F78" s="42">
        <f>+'Zam., nezam.'!P202</f>
        <v>13.69</v>
      </c>
      <c r="G78" s="284">
        <f>+'Priemyselná a staveb. produkcia'!D133</f>
        <v>5.4000000000000057</v>
      </c>
      <c r="H78" s="284">
        <f>+Tržby!D134</f>
        <v>7.3613354873451726</v>
      </c>
      <c r="I78" s="617">
        <f>+'Konjunkturálne prieskumy'!B133</f>
        <v>96.1</v>
      </c>
      <c r="J78" s="64">
        <v>2.2000000000000002</v>
      </c>
      <c r="K78" s="454">
        <f>+Úvery!C339</f>
        <v>5.3</v>
      </c>
      <c r="L78" s="617">
        <f>+Úvery!G339</f>
        <v>11.6</v>
      </c>
      <c r="M78" s="291">
        <f>+ŠR!B118</f>
        <v>97.9</v>
      </c>
      <c r="N78" s="283" t="s">
        <v>470</v>
      </c>
      <c r="O78" s="283" t="s">
        <v>470</v>
      </c>
      <c r="P78" s="283" t="s">
        <v>470</v>
      </c>
      <c r="Q78" s="283" t="s">
        <v>470</v>
      </c>
      <c r="R78" s="1">
        <v>1.2905</v>
      </c>
    </row>
    <row r="79" spans="1:18">
      <c r="A79" s="4" t="s">
        <v>744</v>
      </c>
      <c r="B79" s="64" t="s">
        <v>470</v>
      </c>
      <c r="C79" s="42">
        <f>+HICP!C151</f>
        <v>3.9892696434752537</v>
      </c>
      <c r="D79" s="65">
        <f>+PPI!D86</f>
        <v>3.8</v>
      </c>
      <c r="E79" s="64" t="s">
        <v>470</v>
      </c>
      <c r="F79" s="42">
        <f>+'Zam., nezam.'!P203</f>
        <v>13.8</v>
      </c>
      <c r="G79" s="284">
        <f>+'Priemyselná a staveb. produkcia'!D134</f>
        <v>9.7000000000000028</v>
      </c>
      <c r="H79" s="284">
        <f>+Tržby!D135</f>
        <v>10.675814030819836</v>
      </c>
      <c r="I79" s="42">
        <f>+'Konjunkturálne prieskumy'!B134</f>
        <v>93.5</v>
      </c>
      <c r="J79" s="64">
        <v>3.7</v>
      </c>
      <c r="K79" s="14">
        <f>+Úvery!C340</f>
        <v>4.8</v>
      </c>
      <c r="L79" s="42">
        <f>+Úvery!G340</f>
        <v>11.5</v>
      </c>
      <c r="M79" s="291">
        <f>+ŠR!B119</f>
        <v>-846</v>
      </c>
      <c r="N79" s="283" t="s">
        <v>470</v>
      </c>
      <c r="O79" s="283" t="s">
        <v>470</v>
      </c>
      <c r="P79" s="283" t="s">
        <v>470</v>
      </c>
      <c r="Q79" s="283" t="s">
        <v>470</v>
      </c>
      <c r="R79" s="1">
        <v>1.3224</v>
      </c>
    </row>
    <row r="80" spans="1:18">
      <c r="A80" s="4" t="s">
        <v>745</v>
      </c>
      <c r="B80" s="64" t="s">
        <v>470</v>
      </c>
      <c r="C80" s="42">
        <f>+HICP!C152</f>
        <v>3.9044992242716745</v>
      </c>
      <c r="D80" s="65">
        <f>+PPI!D87</f>
        <v>4.2</v>
      </c>
      <c r="E80" s="64" t="s">
        <v>470</v>
      </c>
      <c r="F80" s="42">
        <f>+'Zam., nezam.'!P204</f>
        <v>13.69</v>
      </c>
      <c r="G80" s="284">
        <f>+'Priemyselná a staveb. produkcia'!D135</f>
        <v>12.900000000000006</v>
      </c>
      <c r="H80" s="284">
        <f>+Tržby!D136</f>
        <v>7.7787899314071041</v>
      </c>
      <c r="I80" s="42">
        <f>+'Konjunkturálne prieskumy'!B135</f>
        <v>98.4</v>
      </c>
      <c r="J80" s="64">
        <v>5.5</v>
      </c>
      <c r="K80" s="14">
        <f>+Úvery!C341</f>
        <v>4.7</v>
      </c>
      <c r="L80" s="42">
        <f>+Úvery!G341</f>
        <v>11.1</v>
      </c>
      <c r="M80" s="291">
        <f>+ŠR!B120</f>
        <v>-1155.4000000000001</v>
      </c>
      <c r="N80" s="283" t="s">
        <v>470</v>
      </c>
      <c r="O80" s="283" t="s">
        <v>470</v>
      </c>
      <c r="P80" s="283" t="s">
        <v>470</v>
      </c>
      <c r="Q80" s="283" t="s">
        <v>470</v>
      </c>
      <c r="R80" s="1">
        <v>1.3201000000000001</v>
      </c>
    </row>
    <row r="81" spans="1:18">
      <c r="A81" s="4" t="s">
        <v>746</v>
      </c>
      <c r="B81" s="64" t="s">
        <v>470</v>
      </c>
      <c r="C81" s="42">
        <f>+HICP!C153</f>
        <v>3.6630350862143075</v>
      </c>
      <c r="D81" s="65">
        <f>+PPI!D88</f>
        <v>3.8</v>
      </c>
      <c r="E81" s="64" t="s">
        <v>470</v>
      </c>
      <c r="F81" s="42">
        <f>+'Zam., nezam.'!P205</f>
        <v>13.4</v>
      </c>
      <c r="G81" s="284">
        <f>+'Priemyselná a staveb. produkcia'!D136</f>
        <v>13.099999999999994</v>
      </c>
      <c r="H81" s="284">
        <f>+Tržby!D137</f>
        <v>5.076892028254278</v>
      </c>
      <c r="I81" s="42">
        <f>+'Konjunkturálne prieskumy'!B136</f>
        <v>99.4</v>
      </c>
      <c r="J81" s="64">
        <v>5.3</v>
      </c>
      <c r="K81" s="14">
        <f>+Úvery!C342</f>
        <v>4</v>
      </c>
      <c r="L81" s="42">
        <f>+Úvery!G342</f>
        <v>10.8</v>
      </c>
      <c r="M81" s="291">
        <f>+ŠR!B121</f>
        <v>-1171.0999999999999</v>
      </c>
      <c r="N81" s="283" t="s">
        <v>470</v>
      </c>
      <c r="O81" s="283" t="s">
        <v>470</v>
      </c>
      <c r="P81" s="283" t="s">
        <v>470</v>
      </c>
      <c r="Q81" s="283" t="s">
        <v>470</v>
      </c>
      <c r="R81" s="1">
        <v>1.3162</v>
      </c>
    </row>
    <row r="82" spans="1:18">
      <c r="A82" s="4" t="s">
        <v>747</v>
      </c>
      <c r="B82" s="64" t="s">
        <v>470</v>
      </c>
      <c r="C82" s="42">
        <f>+HICP!C154</f>
        <v>3.4288157332193094</v>
      </c>
      <c r="D82" s="65">
        <f>+PPI!D89</f>
        <v>4.2</v>
      </c>
      <c r="E82" s="64" t="s">
        <v>470</v>
      </c>
      <c r="F82" s="42">
        <f>+'Zam., nezam.'!P206</f>
        <v>13.19</v>
      </c>
      <c r="G82" s="284">
        <f>+'Priemyselná a staveb. produkcia'!D137</f>
        <v>12.299999999999997</v>
      </c>
      <c r="H82" s="284">
        <f>+Tržby!D138</f>
        <v>5.1164346790946666</v>
      </c>
      <c r="I82" s="42">
        <f>+'Konjunkturálne prieskumy'!B137</f>
        <v>97.8</v>
      </c>
      <c r="J82" s="64">
        <v>6.3</v>
      </c>
      <c r="K82" s="14">
        <f>+Úvery!C343</f>
        <v>3.4</v>
      </c>
      <c r="L82" s="42">
        <f>+Úvery!G343</f>
        <v>10.4</v>
      </c>
      <c r="M82" s="291">
        <f>+ŠR!B122</f>
        <v>-2159.5</v>
      </c>
      <c r="N82" s="283" t="s">
        <v>470</v>
      </c>
      <c r="O82" s="283" t="s">
        <v>470</v>
      </c>
      <c r="P82" s="283" t="s">
        <v>470</v>
      </c>
      <c r="Q82" s="283" t="s">
        <v>470</v>
      </c>
      <c r="R82" s="1">
        <v>1.2788999999999999</v>
      </c>
    </row>
    <row r="83" spans="1:18">
      <c r="A83" s="4" t="s">
        <v>748</v>
      </c>
      <c r="B83" s="64" t="s">
        <v>470</v>
      </c>
      <c r="C83" s="42">
        <f>+HICP!C155</f>
        <v>3.7214475147574717</v>
      </c>
      <c r="D83" s="65">
        <f>+PPI!D90</f>
        <v>4</v>
      </c>
      <c r="E83" s="64" t="s">
        <v>470</v>
      </c>
      <c r="F83" s="42">
        <f>+'Zam., nezam.'!P207</f>
        <v>13.34</v>
      </c>
      <c r="G83" s="284">
        <f>+'Priemyselná a staveb. produkcia'!D138</f>
        <v>13</v>
      </c>
      <c r="H83" s="284">
        <f>+Tržby!D139</f>
        <v>5.018461015587576</v>
      </c>
      <c r="I83" s="42">
        <f>+'Konjunkturálne prieskumy'!B138</f>
        <v>96.7</v>
      </c>
      <c r="J83" s="64">
        <v>4.2</v>
      </c>
      <c r="K83" s="14">
        <f>+Úvery!C344</f>
        <v>0.2</v>
      </c>
      <c r="L83" s="42">
        <f>+Úvery!G344</f>
        <v>9.9</v>
      </c>
      <c r="M83" s="291">
        <f>+ŠR!B123</f>
        <v>-2325.6999999999998</v>
      </c>
      <c r="N83" s="283" t="s">
        <v>470</v>
      </c>
      <c r="O83" s="283" t="s">
        <v>470</v>
      </c>
      <c r="P83" s="283" t="s">
        <v>470</v>
      </c>
      <c r="Q83" s="283" t="s">
        <v>470</v>
      </c>
      <c r="R83" s="1">
        <v>1.2525999999999999</v>
      </c>
    </row>
    <row r="84" spans="1:18">
      <c r="A84" s="4" t="s">
        <v>749</v>
      </c>
      <c r="B84" s="64" t="s">
        <v>470</v>
      </c>
      <c r="C84" s="42">
        <f>+HICP!C156</f>
        <v>3.8478018681977915</v>
      </c>
      <c r="D84" s="65">
        <f>+PPI!D91</f>
        <v>3.6</v>
      </c>
      <c r="E84" s="64" t="s">
        <v>470</v>
      </c>
      <c r="F84" s="42">
        <f>+'Zam., nezam.'!P208</f>
        <v>13.3</v>
      </c>
      <c r="G84" s="284">
        <f>+'Priemyselná a staveb. produkcia'!D139</f>
        <v>18.5</v>
      </c>
      <c r="H84" s="284">
        <f>+Tržby!D140</f>
        <v>9.4888376445424711</v>
      </c>
      <c r="I84" s="42">
        <f>+'Konjunkturálne prieskumy'!B139</f>
        <v>92.8</v>
      </c>
      <c r="J84" s="64">
        <v>5.6</v>
      </c>
      <c r="K84" s="14">
        <f>+Úvery!C345</f>
        <v>0.8</v>
      </c>
      <c r="L84" s="42">
        <f>+Úvery!G345</f>
        <v>10.1</v>
      </c>
      <c r="M84" s="291">
        <f>+ŠR!B124</f>
        <v>-2238.5</v>
      </c>
      <c r="N84" s="283" t="s">
        <v>470</v>
      </c>
      <c r="O84" s="283" t="s">
        <v>470</v>
      </c>
      <c r="P84" s="283" t="s">
        <v>470</v>
      </c>
      <c r="Q84" s="283" t="s">
        <v>470</v>
      </c>
      <c r="R84" s="242">
        <v>1.2287999999999999</v>
      </c>
    </row>
    <row r="85" spans="1:18">
      <c r="A85" s="4" t="s">
        <v>750</v>
      </c>
      <c r="B85" s="64" t="s">
        <v>470</v>
      </c>
      <c r="C85" s="42">
        <f>+HICP!C157</f>
        <v>3.7572749058541604</v>
      </c>
      <c r="D85" s="65">
        <f>+PPI!D92</f>
        <v>4.0999999999999996</v>
      </c>
      <c r="E85" s="64" t="s">
        <v>470</v>
      </c>
      <c r="F85" s="42">
        <f>+'Zam., nezam.'!P209</f>
        <v>13.2</v>
      </c>
      <c r="G85" s="284">
        <f>+'Priemyselná a staveb. produkcia'!D140</f>
        <v>17.099999999999994</v>
      </c>
      <c r="H85" s="284">
        <f>+Tržby!D141</f>
        <v>4.2599807197431403</v>
      </c>
      <c r="I85" s="42">
        <f>+'Konjunkturálne prieskumy'!B140</f>
        <v>92.3</v>
      </c>
      <c r="J85" s="64">
        <v>3.4</v>
      </c>
      <c r="K85" s="14">
        <f>+Úvery!C346</f>
        <v>-2.2000000000000002</v>
      </c>
      <c r="L85" s="42">
        <f>+Úvery!G346</f>
        <v>9.9</v>
      </c>
      <c r="M85" s="291">
        <f>+ŠR!B125</f>
        <v>-2675.4617520700003</v>
      </c>
      <c r="N85" s="283" t="s">
        <v>470</v>
      </c>
      <c r="O85" s="283" t="s">
        <v>470</v>
      </c>
      <c r="P85" s="283" t="s">
        <v>470</v>
      </c>
      <c r="Q85" s="283" t="s">
        <v>470</v>
      </c>
      <c r="R85" s="644">
        <v>1.24</v>
      </c>
    </row>
    <row r="86" spans="1:18">
      <c r="A86" s="4" t="s">
        <v>763</v>
      </c>
      <c r="B86" s="64" t="s">
        <v>470</v>
      </c>
      <c r="C86" s="42">
        <f>+HICP!C158</f>
        <v>3.7552274472987932</v>
      </c>
      <c r="D86" s="65">
        <f>+PPI!D93</f>
        <v>4.4000000000000004</v>
      </c>
      <c r="E86" s="64" t="s">
        <v>470</v>
      </c>
      <c r="F86" s="42">
        <f>+'Zam., nezam.'!P210</f>
        <v>13.4</v>
      </c>
      <c r="G86" s="284">
        <f>+'Priemyselná a staveb. produkcia'!D141</f>
        <v>12.900000000000006</v>
      </c>
      <c r="H86" s="284">
        <f>+Tržby!D142</f>
        <v>4.1905304506881578</v>
      </c>
      <c r="I86" s="42">
        <f>+'Konjunkturálne prieskumy'!B141</f>
        <v>92.9</v>
      </c>
      <c r="J86" s="64">
        <v>4.3</v>
      </c>
      <c r="K86" s="14">
        <f>+Úvery!C347</f>
        <v>-1.7</v>
      </c>
      <c r="L86" s="42">
        <f>+Úvery!G347</f>
        <v>9.8000000000000007</v>
      </c>
      <c r="M86" s="291">
        <f>+ŠR!B126</f>
        <v>-2585.63086264</v>
      </c>
      <c r="N86" s="283" t="s">
        <v>470</v>
      </c>
      <c r="O86" s="283" t="s">
        <v>470</v>
      </c>
      <c r="P86" s="283" t="s">
        <v>470</v>
      </c>
      <c r="Q86" s="283" t="s">
        <v>470</v>
      </c>
      <c r="R86" s="644">
        <v>1.2856000000000001</v>
      </c>
    </row>
    <row r="87" spans="1:18">
      <c r="A87" s="4" t="s">
        <v>752</v>
      </c>
      <c r="B87" s="64" t="s">
        <v>470</v>
      </c>
      <c r="C87" s="42">
        <f>+HICP!C159</f>
        <v>3.942774418802685</v>
      </c>
      <c r="D87" s="65">
        <f>+PPI!D94</f>
        <v>4.2</v>
      </c>
      <c r="E87" s="64" t="s">
        <v>470</v>
      </c>
      <c r="F87" s="42">
        <f>+'Zam., nezam.'!P211</f>
        <v>13.7</v>
      </c>
      <c r="G87" s="284">
        <f>+'Priemyselná a staveb. produkcia'!D142</f>
        <v>8.0999999999999943</v>
      </c>
      <c r="H87" s="284">
        <f>+Tržby!D143</f>
        <v>5.3434893209934842</v>
      </c>
      <c r="I87" s="42">
        <f>+'Konjunkturálne prieskumy'!B142</f>
        <v>86.5</v>
      </c>
      <c r="J87" s="64">
        <v>4.7</v>
      </c>
      <c r="K87" s="14">
        <f>+Úvery!C348</f>
        <v>-1.7</v>
      </c>
      <c r="L87" s="42">
        <f>+Úvery!G348</f>
        <v>10.1</v>
      </c>
      <c r="M87" s="291">
        <f>+ŠR!B127</f>
        <v>-2465.95606714</v>
      </c>
      <c r="N87" s="283" t="s">
        <v>470</v>
      </c>
      <c r="O87" s="283" t="s">
        <v>470</v>
      </c>
      <c r="P87" s="283" t="s">
        <v>470</v>
      </c>
      <c r="Q87" s="283" t="s">
        <v>470</v>
      </c>
      <c r="R87" s="644">
        <v>1.2974000000000001</v>
      </c>
    </row>
    <row r="88" spans="1:18">
      <c r="A88" s="4" t="s">
        <v>753</v>
      </c>
      <c r="B88" s="64" t="s">
        <v>470</v>
      </c>
      <c r="C88" s="42">
        <f>+HICP!C160</f>
        <v>3.4909337400440563</v>
      </c>
      <c r="D88" s="65">
        <f>+PPI!D95</f>
        <v>3.9</v>
      </c>
      <c r="E88" s="64" t="s">
        <v>470</v>
      </c>
      <c r="F88" s="42">
        <f>+'Zam., nezam.'!P212</f>
        <v>13.9</v>
      </c>
      <c r="G88" s="284">
        <f>+'Priemyselná a staveb. produkcia'!D143</f>
        <v>5.2000000000000028</v>
      </c>
      <c r="H88" s="284">
        <f>+Tržby!D144</f>
        <v>3.4492709708604963</v>
      </c>
      <c r="I88" s="42">
        <f>+'Konjunkturálne prieskumy'!B143</f>
        <v>84.7</v>
      </c>
      <c r="J88" s="64">
        <v>4.5</v>
      </c>
      <c r="K88" s="14">
        <f>+Úvery!C349</f>
        <v>-0.8</v>
      </c>
      <c r="L88" s="42">
        <f>+Úvery!G349</f>
        <v>10.199999999999999</v>
      </c>
      <c r="M88" s="291">
        <f>+ŠR!B128</f>
        <v>-2743.4980456399999</v>
      </c>
      <c r="N88" s="283" t="s">
        <v>470</v>
      </c>
      <c r="O88" s="283" t="s">
        <v>470</v>
      </c>
      <c r="P88" s="283" t="s">
        <v>470</v>
      </c>
      <c r="Q88" s="283" t="s">
        <v>470</v>
      </c>
      <c r="R88" s="644">
        <v>1.2827999999999999</v>
      </c>
    </row>
    <row r="89" spans="1:18">
      <c r="A89" s="470" t="s">
        <v>743</v>
      </c>
      <c r="B89" s="471" t="s">
        <v>470</v>
      </c>
      <c r="C89" s="472">
        <f>+HICP!C161</f>
        <v>3.3705962059620731</v>
      </c>
      <c r="D89" s="482">
        <f>+PPI!D96</f>
        <v>3.9</v>
      </c>
      <c r="E89" s="471" t="s">
        <v>470</v>
      </c>
      <c r="F89" s="482">
        <f>+'Zam., nezam.'!P213</f>
        <v>14.4</v>
      </c>
      <c r="G89" s="482">
        <f>+'Priemyselná a staveb. produkcia'!D144</f>
        <v>-4.4000000000000057</v>
      </c>
      <c r="H89" s="472">
        <f>+Tržby!D145</f>
        <v>8.2302679326318184E-2</v>
      </c>
      <c r="I89" s="472">
        <f>+'Konjunkturálne prieskumy'!B144</f>
        <v>87.4</v>
      </c>
      <c r="J89" s="471">
        <v>8.8000000000000007</v>
      </c>
      <c r="K89" s="14">
        <f>+Úvery!C350</f>
        <v>-2.2999999999999998</v>
      </c>
      <c r="L89" s="42">
        <f>+Úvery!G350</f>
        <v>10.3</v>
      </c>
      <c r="M89" s="558">
        <f>+ŠR!B129</f>
        <v>-3810.6748810000008</v>
      </c>
      <c r="N89" s="473" t="s">
        <v>470</v>
      </c>
      <c r="O89" s="473" t="s">
        <v>470</v>
      </c>
      <c r="P89" s="473" t="s">
        <v>470</v>
      </c>
      <c r="Q89" s="473" t="s">
        <v>470</v>
      </c>
      <c r="R89" s="718">
        <v>1.3119000000000001</v>
      </c>
    </row>
    <row r="90" spans="1:18">
      <c r="A90" s="4" t="s">
        <v>772</v>
      </c>
      <c r="B90" s="64" t="s">
        <v>470</v>
      </c>
      <c r="C90" s="284" t="s">
        <v>241</v>
      </c>
      <c r="D90" s="284" t="s">
        <v>241</v>
      </c>
      <c r="E90" s="64" t="s">
        <v>470</v>
      </c>
      <c r="F90" s="284" t="s">
        <v>241</v>
      </c>
      <c r="G90" s="284" t="s">
        <v>241</v>
      </c>
      <c r="H90" s="284" t="s">
        <v>241</v>
      </c>
      <c r="I90" s="617">
        <f>+'Konjunkturálne prieskumy'!B145</f>
        <v>84.9</v>
      </c>
      <c r="J90" s="64" t="s">
        <v>241</v>
      </c>
      <c r="K90" s="669" t="s">
        <v>241</v>
      </c>
      <c r="L90" s="669" t="s">
        <v>241</v>
      </c>
      <c r="M90" s="729">
        <f>+ŠR!B130</f>
        <v>-62.500802710000073</v>
      </c>
      <c r="N90" s="283" t="s">
        <v>470</v>
      </c>
      <c r="O90" s="283" t="s">
        <v>470</v>
      </c>
      <c r="P90" s="283" t="s">
        <v>470</v>
      </c>
      <c r="Q90" s="283" t="s">
        <v>470</v>
      </c>
      <c r="R90" s="644">
        <v>1.3288</v>
      </c>
    </row>
    <row r="91" spans="1:18">
      <c r="A91" s="63"/>
      <c r="B91" s="64"/>
      <c r="C91" s="42"/>
      <c r="D91" s="284"/>
      <c r="E91" s="64"/>
      <c r="F91" s="284"/>
      <c r="G91" s="64"/>
      <c r="H91" s="64"/>
      <c r="I91" s="42"/>
      <c r="J91" s="64"/>
      <c r="K91" s="53"/>
      <c r="L91" s="53"/>
      <c r="M91" s="291"/>
      <c r="N91" s="283"/>
      <c r="O91" s="283"/>
      <c r="P91" s="283"/>
      <c r="Q91" s="283"/>
      <c r="R91" s="644"/>
    </row>
    <row r="92" spans="1:18">
      <c r="A92" s="63"/>
      <c r="B92" s="19"/>
      <c r="C92" s="42"/>
      <c r="D92" s="19"/>
      <c r="E92" s="19"/>
      <c r="F92" s="19"/>
      <c r="G92" s="19"/>
      <c r="H92" s="19"/>
      <c r="I92" s="281"/>
      <c r="J92" s="19"/>
      <c r="K92" s="19"/>
      <c r="L92" s="281"/>
      <c r="M92" s="281"/>
      <c r="N92" s="283"/>
      <c r="O92" s="283"/>
      <c r="P92" s="283"/>
      <c r="Q92" s="283"/>
    </row>
    <row r="93" spans="1:18">
      <c r="A93" s="286" t="s">
        <v>581</v>
      </c>
      <c r="B93" s="286"/>
      <c r="C93" s="286"/>
      <c r="D93" s="286"/>
      <c r="E93" s="286"/>
      <c r="F93" s="286"/>
      <c r="J93" s="19"/>
      <c r="L93" s="286"/>
      <c r="M93" s="286"/>
      <c r="N93" s="286"/>
      <c r="O93" s="448"/>
      <c r="P93" s="286"/>
      <c r="Q93" s="286"/>
    </row>
    <row r="94" spans="1:18">
      <c r="A94" s="286" t="s">
        <v>718</v>
      </c>
      <c r="B94" s="286"/>
      <c r="C94" s="286"/>
      <c r="D94" s="286"/>
      <c r="E94" s="286"/>
      <c r="F94" s="286"/>
      <c r="J94" s="19"/>
      <c r="L94" s="286"/>
      <c r="M94" s="286"/>
      <c r="N94" s="286"/>
      <c r="O94" s="286"/>
      <c r="P94" s="286"/>
      <c r="Q94" s="286"/>
    </row>
    <row r="95" spans="1:18">
      <c r="A95" s="724" t="s">
        <v>811</v>
      </c>
      <c r="B95" s="724"/>
      <c r="C95" s="724"/>
      <c r="D95" s="286"/>
      <c r="E95" s="286"/>
      <c r="F95" s="286"/>
      <c r="J95" s="19"/>
      <c r="L95" s="286"/>
      <c r="M95" s="286"/>
      <c r="N95" s="286"/>
      <c r="O95" s="286"/>
      <c r="P95" s="286"/>
      <c r="Q95" s="286"/>
    </row>
    <row r="96" spans="1:18">
      <c r="A96" s="286"/>
      <c r="B96" s="286"/>
      <c r="C96" s="286"/>
      <c r="D96" s="286"/>
      <c r="E96" s="286"/>
      <c r="F96" s="286"/>
      <c r="J96" s="19"/>
    </row>
    <row r="97" spans="1:10">
      <c r="A97" s="286"/>
      <c r="B97" s="286"/>
      <c r="C97" s="286"/>
      <c r="D97" s="286"/>
      <c r="E97" s="286"/>
      <c r="F97" s="286"/>
      <c r="J97" s="19"/>
    </row>
    <row r="98" spans="1:10">
      <c r="A98" s="286"/>
      <c r="B98" s="286"/>
      <c r="C98" s="286"/>
      <c r="D98" s="286"/>
      <c r="E98" s="286"/>
      <c r="F98" s="286"/>
      <c r="J98" s="19"/>
    </row>
    <row r="99" spans="1:10">
      <c r="J99" s="19"/>
    </row>
    <row r="100" spans="1:10">
      <c r="J100" s="19"/>
    </row>
    <row r="101" spans="1:10">
      <c r="J101" s="19"/>
    </row>
    <row r="102" spans="1:10">
      <c r="J102" s="19"/>
    </row>
    <row r="107" spans="1:10">
      <c r="J107" s="19"/>
    </row>
    <row r="108" spans="1:10">
      <c r="J108" s="19"/>
    </row>
    <row r="109" spans="1:10">
      <c r="J109" s="19"/>
    </row>
    <row r="110" spans="1:10">
      <c r="J110" s="19"/>
    </row>
    <row r="111" spans="1:10">
      <c r="J111" s="19"/>
    </row>
    <row r="112" spans="1:10">
      <c r="J112" s="19"/>
    </row>
    <row r="113" spans="10:10">
      <c r="J113" s="19"/>
    </row>
    <row r="114" spans="10:10">
      <c r="J114" s="19"/>
    </row>
    <row r="115" spans="10:10">
      <c r="J115" s="19"/>
    </row>
    <row r="116" spans="10:10">
      <c r="J116" s="19"/>
    </row>
    <row r="117" spans="10:10">
      <c r="J117" s="19"/>
    </row>
    <row r="118" spans="10:10">
      <c r="J118" s="19"/>
    </row>
    <row r="119" spans="10:10">
      <c r="J119" s="19"/>
    </row>
    <row r="120" spans="10:10">
      <c r="J120" s="19"/>
    </row>
    <row r="121" spans="10:10">
      <c r="J121" s="19"/>
    </row>
    <row r="122" spans="10:10">
      <c r="J122" s="19"/>
    </row>
    <row r="123" spans="10:10">
      <c r="J123" s="19"/>
    </row>
    <row r="124" spans="10:10">
      <c r="J124" s="19"/>
    </row>
    <row r="125" spans="10:10">
      <c r="J125" s="19"/>
    </row>
    <row r="126" spans="10:10">
      <c r="J126" s="19"/>
    </row>
    <row r="127" spans="10:10">
      <c r="J127" s="19"/>
    </row>
    <row r="128" spans="10:10">
      <c r="J128" s="19"/>
    </row>
    <row r="129" spans="10:10">
      <c r="J129" s="19"/>
    </row>
    <row r="130" spans="10:10">
      <c r="J130" s="19"/>
    </row>
  </sheetData>
  <phoneticPr fontId="2" type="noConversion"/>
  <pageMargins left="0.37" right="0.22" top="0.88" bottom="0.87" header="0.5" footer="0.5"/>
  <pageSetup paperSize="9" scale="70" fitToHeight="2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M193"/>
  <sheetViews>
    <sheetView workbookViewId="0">
      <selection activeCell="M180" sqref="M180"/>
    </sheetView>
  </sheetViews>
  <sheetFormatPr defaultRowHeight="12.75" outlineLevelRow="1"/>
  <cols>
    <col min="1" max="1" width="7.75" style="1" customWidth="1"/>
    <col min="2" max="2" width="9" style="1"/>
    <col min="3" max="3" width="15.375" style="1" customWidth="1"/>
    <col min="4" max="4" width="9" style="1"/>
    <col min="5" max="5" width="10.625" style="1" customWidth="1"/>
    <col min="6" max="6" width="12.875" style="1" customWidth="1"/>
    <col min="7" max="7" width="13.125" style="1" customWidth="1"/>
    <col min="8" max="8" width="15.375" style="1" customWidth="1"/>
    <col min="9" max="9" width="10.875" style="1" customWidth="1"/>
    <col min="10" max="10" width="10.25" style="1" customWidth="1"/>
    <col min="11" max="11" width="9.875" style="1" customWidth="1"/>
    <col min="12" max="16384" width="9" style="1"/>
  </cols>
  <sheetData>
    <row r="1" spans="1:12" ht="15">
      <c r="A1" s="57" t="s">
        <v>355</v>
      </c>
    </row>
    <row r="2" spans="1:12" ht="15.75">
      <c r="A2" s="58" t="s">
        <v>297</v>
      </c>
    </row>
    <row r="3" spans="1:12">
      <c r="A3" s="1" t="s">
        <v>324</v>
      </c>
    </row>
    <row r="4" spans="1:12" ht="12.75" customHeight="1"/>
    <row r="5" spans="1:12" ht="90" customHeight="1">
      <c r="A5" s="549"/>
      <c r="B5" s="548" t="s">
        <v>85</v>
      </c>
      <c r="C5" s="517" t="s">
        <v>603</v>
      </c>
      <c r="D5" s="517" t="s">
        <v>348</v>
      </c>
      <c r="E5" s="517" t="s">
        <v>319</v>
      </c>
      <c r="F5" s="517" t="s">
        <v>698</v>
      </c>
      <c r="G5" s="517" t="s">
        <v>579</v>
      </c>
      <c r="H5" s="517" t="s">
        <v>594</v>
      </c>
      <c r="I5" s="517" t="s">
        <v>595</v>
      </c>
      <c r="J5" s="517" t="s">
        <v>703</v>
      </c>
      <c r="K5" s="517" t="s">
        <v>349</v>
      </c>
      <c r="L5" s="550" t="s">
        <v>700</v>
      </c>
    </row>
    <row r="6" spans="1:12" ht="16.5" customHeight="1">
      <c r="A6" s="113"/>
      <c r="B6" s="46">
        <v>1</v>
      </c>
      <c r="C6" s="46">
        <v>2</v>
      </c>
      <c r="D6" s="46">
        <v>3</v>
      </c>
      <c r="E6" s="46">
        <v>4</v>
      </c>
      <c r="F6" s="46">
        <v>5</v>
      </c>
      <c r="G6" s="46">
        <v>6</v>
      </c>
      <c r="H6" s="46">
        <v>7</v>
      </c>
      <c r="I6" s="46">
        <v>8</v>
      </c>
      <c r="J6" s="46">
        <v>9</v>
      </c>
      <c r="K6" s="46">
        <v>10</v>
      </c>
      <c r="L6" s="551">
        <v>11</v>
      </c>
    </row>
    <row r="7" spans="1:12" ht="12.75" customHeight="1">
      <c r="A7" s="89"/>
      <c r="B7" s="863" t="s">
        <v>370</v>
      </c>
      <c r="C7" s="864"/>
      <c r="D7" s="864"/>
      <c r="E7" s="864"/>
      <c r="F7" s="864"/>
      <c r="G7" s="864"/>
      <c r="H7" s="864"/>
      <c r="I7" s="865"/>
      <c r="J7" s="865"/>
      <c r="K7" s="865"/>
      <c r="L7" s="865"/>
    </row>
    <row r="8" spans="1:12" hidden="1" outlineLevel="1">
      <c r="A8" s="114">
        <v>2001</v>
      </c>
      <c r="B8" s="33">
        <v>2.6769399952856929</v>
      </c>
      <c r="C8" s="33">
        <v>-13.730224643268443</v>
      </c>
      <c r="D8" s="33">
        <v>1.867739804581575</v>
      </c>
      <c r="E8" s="33">
        <v>21.500811127783237</v>
      </c>
      <c r="F8" s="33">
        <v>-4.8773772984769579</v>
      </c>
      <c r="G8" s="33">
        <v>11.506800836094897</v>
      </c>
      <c r="H8" s="33">
        <v>11.99848378127912</v>
      </c>
      <c r="I8" s="19">
        <v>4.4208580613845214</v>
      </c>
      <c r="J8" s="19">
        <v>10.695334655765421</v>
      </c>
      <c r="K8" s="19">
        <v>-0.38697300050375816</v>
      </c>
      <c r="L8" s="19">
        <v>0.20639026197848409</v>
      </c>
    </row>
    <row r="9" spans="1:12" hidden="1" outlineLevel="1">
      <c r="A9" s="114">
        <v>2002</v>
      </c>
      <c r="B9" s="33">
        <v>4.1852313467499016</v>
      </c>
      <c r="C9" s="33">
        <v>-14.985946022102041</v>
      </c>
      <c r="D9" s="33">
        <v>0.53088373254055909</v>
      </c>
      <c r="E9" s="33">
        <v>-16.880309065354908</v>
      </c>
      <c r="F9" s="33">
        <v>20.043980416431339</v>
      </c>
      <c r="G9" s="33">
        <v>-10.997880998311999</v>
      </c>
      <c r="H9" s="33">
        <v>-31.580040458118148</v>
      </c>
      <c r="I9" s="19">
        <v>-1.8739570957407352</v>
      </c>
      <c r="J9" s="19">
        <v>2.4771213253662125</v>
      </c>
      <c r="K9" s="19">
        <v>14.541865081782305</v>
      </c>
      <c r="L9" s="19">
        <v>-2.8145254685068437</v>
      </c>
    </row>
    <row r="10" spans="1:12" hidden="1" outlineLevel="1">
      <c r="A10" s="114">
        <v>2003</v>
      </c>
      <c r="B10" s="33">
        <v>3.9971549673696813</v>
      </c>
      <c r="C10" s="33">
        <v>0.27444086323534123</v>
      </c>
      <c r="D10" s="33">
        <v>-6.4794613394258818</v>
      </c>
      <c r="E10" s="33">
        <v>44.066111798473315</v>
      </c>
      <c r="F10" s="33">
        <v>1.6002948279039515</v>
      </c>
      <c r="G10" s="33">
        <v>6.0282587643370533</v>
      </c>
      <c r="H10" s="33">
        <v>11.885019958754484</v>
      </c>
      <c r="I10" s="19">
        <v>18.107258403918621</v>
      </c>
      <c r="J10" s="19">
        <v>7.1560552396144175</v>
      </c>
      <c r="K10" s="19">
        <v>7.3376978738078975</v>
      </c>
      <c r="L10" s="19">
        <v>22.586197289069659</v>
      </c>
    </row>
    <row r="11" spans="1:12" hidden="1" outlineLevel="1">
      <c r="A11" s="114">
        <v>2004</v>
      </c>
      <c r="B11" s="168">
        <v>2.6344183480631074</v>
      </c>
      <c r="C11" s="168">
        <v>4.6216222026899771</v>
      </c>
      <c r="D11" s="168">
        <v>-9.526662290467641</v>
      </c>
      <c r="E11" s="168">
        <v>10.267018923727704</v>
      </c>
      <c r="F11" s="168">
        <v>4.9062430126113838</v>
      </c>
      <c r="G11" s="168">
        <v>11.5745738259387</v>
      </c>
      <c r="H11" s="168">
        <v>6.7897472266307517</v>
      </c>
      <c r="I11" s="19">
        <v>6.8549100067971267</v>
      </c>
      <c r="J11" s="19">
        <v>28.83205961176202</v>
      </c>
      <c r="K11" s="19">
        <v>7.9632983264322377</v>
      </c>
      <c r="L11" s="19">
        <v>30.016361379772633</v>
      </c>
    </row>
    <row r="12" spans="1:12" hidden="1" outlineLevel="1">
      <c r="A12" s="114">
        <v>2005</v>
      </c>
      <c r="B12" s="168">
        <v>3.9474448279899406</v>
      </c>
      <c r="C12" s="168">
        <v>10.679159245135537</v>
      </c>
      <c r="D12" s="168">
        <v>1.2319226490761395</v>
      </c>
      <c r="E12" s="168">
        <v>0.53332573617814205</v>
      </c>
      <c r="F12" s="168">
        <v>4.1096417320037943</v>
      </c>
      <c r="G12" s="168">
        <v>13.319255469701474</v>
      </c>
      <c r="H12" s="168">
        <v>-4.8742432929783348</v>
      </c>
      <c r="I12" s="19">
        <v>40.53993376378034</v>
      </c>
      <c r="J12" s="19">
        <v>1.2272375781235496</v>
      </c>
      <c r="K12" s="19">
        <v>6.1822908285532634</v>
      </c>
      <c r="L12" s="19">
        <v>-3.9989647871478411</v>
      </c>
    </row>
    <row r="13" spans="1:12" hidden="1" outlineLevel="1">
      <c r="A13" s="114">
        <v>2006</v>
      </c>
      <c r="B13" s="168">
        <v>1.6856854589139374</v>
      </c>
      <c r="C13" s="168">
        <v>-7.9086693347476711</v>
      </c>
      <c r="D13" s="168">
        <v>-5.9737840937214486</v>
      </c>
      <c r="E13" s="168">
        <v>-1.8333682437871346</v>
      </c>
      <c r="F13" s="168">
        <v>11.049694786524384</v>
      </c>
      <c r="G13" s="168">
        <v>1.9040618479660054</v>
      </c>
      <c r="H13" s="168">
        <v>16.814390069246258</v>
      </c>
      <c r="I13" s="19">
        <v>-4.0352348386923182</v>
      </c>
      <c r="J13" s="19">
        <v>-21.793752050994513</v>
      </c>
      <c r="K13" s="19">
        <v>6.8489212669479116</v>
      </c>
      <c r="L13" s="19">
        <v>-10.315420889192694</v>
      </c>
    </row>
    <row r="14" spans="1:12" hidden="1" outlineLevel="1">
      <c r="A14" s="540">
        <v>2007</v>
      </c>
      <c r="B14" s="541">
        <v>0.45677871041198159</v>
      </c>
      <c r="C14" s="541">
        <v>-7.9995586940808465</v>
      </c>
      <c r="D14" s="541">
        <v>-2.2739659744072043</v>
      </c>
      <c r="E14" s="541">
        <v>-9.2550794838942636</v>
      </c>
      <c r="F14" s="541">
        <v>13.965846569378698</v>
      </c>
      <c r="G14" s="541">
        <v>-8.4598313370543252</v>
      </c>
      <c r="H14" s="541">
        <v>20.388206584721999</v>
      </c>
      <c r="I14" s="253">
        <v>-12.693018170602059</v>
      </c>
      <c r="J14" s="253">
        <v>-2.9872888967372688</v>
      </c>
      <c r="K14" s="253">
        <v>-0.1055515172075161</v>
      </c>
      <c r="L14" s="253">
        <v>-20.336873229549241</v>
      </c>
    </row>
    <row r="15" spans="1:12" collapsed="1">
      <c r="A15" s="114">
        <v>2008</v>
      </c>
      <c r="B15" s="168">
        <v>4.4499619106712913</v>
      </c>
      <c r="C15" s="168">
        <v>-7.5469702203867683</v>
      </c>
      <c r="D15" s="168">
        <v>6.7600431748411296</v>
      </c>
      <c r="E15" s="168">
        <v>2.2697895430045634</v>
      </c>
      <c r="F15" s="168">
        <v>-9.3495374194727958</v>
      </c>
      <c r="G15" s="168">
        <v>22.834955993336564</v>
      </c>
      <c r="H15" s="168">
        <v>7.4982749730093445</v>
      </c>
      <c r="I15" s="14">
        <v>22.410308777045344</v>
      </c>
      <c r="J15" s="14">
        <v>8.9664577860132653</v>
      </c>
      <c r="K15" s="14">
        <v>12.028912492065629</v>
      </c>
      <c r="L15" s="14">
        <v>27.07155469642062</v>
      </c>
    </row>
    <row r="16" spans="1:12">
      <c r="A16" s="114">
        <v>2009</v>
      </c>
      <c r="B16" s="168">
        <v>5.6919905202126984</v>
      </c>
      <c r="C16" s="168">
        <v>25.111915955353197</v>
      </c>
      <c r="D16" s="168">
        <v>2.3230412296078953</v>
      </c>
      <c r="E16" s="168">
        <v>9.6338891959913013</v>
      </c>
      <c r="F16" s="168">
        <v>13.808980100505465</v>
      </c>
      <c r="G16" s="168">
        <v>-7.799022642774446</v>
      </c>
      <c r="H16" s="168">
        <v>-5.8391170451325536</v>
      </c>
      <c r="I16" s="14">
        <v>-14.240887355721114</v>
      </c>
      <c r="J16" s="14">
        <v>12.965152040214249</v>
      </c>
      <c r="K16" s="14">
        <v>1.4615349154738482</v>
      </c>
      <c r="L16" s="14">
        <v>-16.574904545231803</v>
      </c>
    </row>
    <row r="17" spans="1:12">
      <c r="A17" s="114">
        <v>2010</v>
      </c>
      <c r="B17" s="168">
        <v>-0.87911336659708184</v>
      </c>
      <c r="C17" s="168">
        <v>11.062317784303957</v>
      </c>
      <c r="D17" s="168">
        <v>-9.2296966472164286</v>
      </c>
      <c r="E17" s="168">
        <v>5.7881078462056053</v>
      </c>
      <c r="F17" s="168">
        <v>1.0322210129861702</v>
      </c>
      <c r="G17" s="168">
        <v>6.6692492063041442</v>
      </c>
      <c r="H17" s="168">
        <v>2.4320888737113791</v>
      </c>
      <c r="I17" s="14">
        <v>21.378610858339925</v>
      </c>
      <c r="J17" s="14">
        <v>-1.4428595408619884</v>
      </c>
      <c r="K17" s="14">
        <v>1.3882476398732848</v>
      </c>
      <c r="L17" s="14">
        <v>-2.8909582937130693</v>
      </c>
    </row>
    <row r="18" spans="1:12">
      <c r="A18" s="117">
        <v>2011</v>
      </c>
      <c r="B18" s="92">
        <v>-0.35217263578122981</v>
      </c>
      <c r="C18" s="23">
        <v>-13.033406722445847</v>
      </c>
      <c r="D18" s="23">
        <v>0.9047941707900975</v>
      </c>
      <c r="E18" s="23">
        <v>-6.2177388103686582</v>
      </c>
      <c r="F18" s="23">
        <v>5.5809457174325985</v>
      </c>
      <c r="G18" s="23">
        <v>4.6137219116261008</v>
      </c>
      <c r="H18" s="23">
        <v>1.6196660199517652</v>
      </c>
      <c r="I18" s="23">
        <v>-4.5920097601850358</v>
      </c>
      <c r="J18" s="23">
        <v>2.9621376642886617</v>
      </c>
      <c r="K18" s="23">
        <v>3.7328218560388251</v>
      </c>
      <c r="L18" s="23">
        <v>-7.023962976079531</v>
      </c>
    </row>
    <row r="19" spans="1:12" ht="12.75" hidden="1" customHeight="1" outlineLevel="1">
      <c r="A19" s="115" t="s">
        <v>142</v>
      </c>
      <c r="B19" s="33">
        <v>4.2992071111398076</v>
      </c>
      <c r="C19" s="33">
        <v>-12.095210441571027</v>
      </c>
      <c r="D19" s="33">
        <v>5.4881001469301935</v>
      </c>
      <c r="E19" s="33">
        <v>18.835077013412999</v>
      </c>
      <c r="F19" s="33">
        <v>2.6112489008812219</v>
      </c>
      <c r="G19" s="33">
        <v>10.647973146177534</v>
      </c>
      <c r="H19" s="33">
        <v>12.187403645877652</v>
      </c>
      <c r="I19" s="19">
        <v>9.817107468598067</v>
      </c>
      <c r="J19" s="19">
        <v>8.9494007214738502</v>
      </c>
      <c r="K19" s="19">
        <v>-5.8983647576675224</v>
      </c>
      <c r="L19" s="19">
        <v>-5.1803374376283102</v>
      </c>
    </row>
    <row r="20" spans="1:12" ht="12.75" hidden="1" customHeight="1" outlineLevel="1">
      <c r="A20" s="115" t="s">
        <v>143</v>
      </c>
      <c r="B20" s="33">
        <v>4.5188274986118557</v>
      </c>
      <c r="C20" s="33">
        <v>-17.925062482022255</v>
      </c>
      <c r="D20" s="33">
        <v>1.7583706227398892</v>
      </c>
      <c r="E20" s="33">
        <v>23.465819323353344</v>
      </c>
      <c r="F20" s="33">
        <v>-3.0926289310149571</v>
      </c>
      <c r="G20" s="33">
        <v>11.456070090128392</v>
      </c>
      <c r="H20" s="33">
        <v>19.465045178070127</v>
      </c>
      <c r="I20" s="19">
        <v>0.64539640089114414</v>
      </c>
      <c r="J20" s="19">
        <v>9.0329874807453905</v>
      </c>
      <c r="K20" s="19">
        <v>-0.42653325885316917</v>
      </c>
      <c r="L20" s="19">
        <v>10.750853885957227</v>
      </c>
    </row>
    <row r="21" spans="1:12" ht="12.75" hidden="1" customHeight="1" outlineLevel="1">
      <c r="A21" s="115" t="s">
        <v>144</v>
      </c>
      <c r="B21" s="33">
        <v>3.0235459124129562</v>
      </c>
      <c r="C21" s="33">
        <v>-15.146566069847154</v>
      </c>
      <c r="D21" s="33">
        <v>-3.7656415611047436</v>
      </c>
      <c r="E21" s="33">
        <v>17.71228692453812</v>
      </c>
      <c r="F21" s="33">
        <v>-3.3520853851616863</v>
      </c>
      <c r="G21" s="33">
        <v>14.428320486399414</v>
      </c>
      <c r="H21" s="33">
        <v>5.797459182262358</v>
      </c>
      <c r="I21" s="19">
        <v>11.110023416127675</v>
      </c>
      <c r="J21" s="19">
        <v>20.625438491430927</v>
      </c>
      <c r="K21" s="19">
        <v>-0.19269860954189255</v>
      </c>
      <c r="L21" s="19">
        <v>2.5530626309779194</v>
      </c>
    </row>
    <row r="22" spans="1:12" ht="12.75" hidden="1" customHeight="1" outlineLevel="1">
      <c r="A22" s="115" t="s">
        <v>145</v>
      </c>
      <c r="B22" s="33">
        <v>-0.86287003929835748</v>
      </c>
      <c r="C22" s="33">
        <v>-9.0144004301700846</v>
      </c>
      <c r="D22" s="33">
        <v>4.0612301900516741</v>
      </c>
      <c r="E22" s="33">
        <v>27.258092093027429</v>
      </c>
      <c r="F22" s="33">
        <v>-17.406052785117254</v>
      </c>
      <c r="G22" s="33">
        <v>9.7939146271260853</v>
      </c>
      <c r="H22" s="33">
        <v>8.6651856224860637</v>
      </c>
      <c r="I22" s="19">
        <v>-2.4756744909967381</v>
      </c>
      <c r="J22" s="19">
        <v>5.5359043276613278</v>
      </c>
      <c r="K22" s="19">
        <v>3.2613977586977541</v>
      </c>
      <c r="L22" s="19">
        <v>-7.9276792561132936</v>
      </c>
    </row>
    <row r="23" spans="1:12" ht="12.75" hidden="1" customHeight="1" outlineLevel="1">
      <c r="A23" s="115" t="s">
        <v>146</v>
      </c>
      <c r="B23" s="33">
        <v>4.6242720830840938</v>
      </c>
      <c r="C23" s="33">
        <v>-13.657358704406207</v>
      </c>
      <c r="D23" s="33">
        <v>-2.0269710631727094</v>
      </c>
      <c r="E23" s="33">
        <v>-23.789005505992705</v>
      </c>
      <c r="F23" s="33">
        <v>33.074776609522331</v>
      </c>
      <c r="G23" s="33">
        <v>-12.245536290144514</v>
      </c>
      <c r="H23" s="33">
        <v>-26.300111832534739</v>
      </c>
      <c r="I23" s="19">
        <v>-3.0753422109346218</v>
      </c>
      <c r="J23" s="19">
        <v>1.7352942224761989</v>
      </c>
      <c r="K23" s="19">
        <v>4.4697432147630565</v>
      </c>
      <c r="L23" s="19">
        <v>11.436811727729761</v>
      </c>
    </row>
    <row r="24" spans="1:12" ht="12.75" hidden="1" customHeight="1" outlineLevel="1">
      <c r="A24" s="115" t="s">
        <v>147</v>
      </c>
      <c r="B24" s="33">
        <v>6.7487332719235127</v>
      </c>
      <c r="C24" s="33">
        <v>-14.729961948975117</v>
      </c>
      <c r="D24" s="33">
        <v>-9.5147750444297685E-2</v>
      </c>
      <c r="E24" s="33">
        <v>-24.687489267731451</v>
      </c>
      <c r="F24" s="33">
        <v>29.237294808278278</v>
      </c>
      <c r="G24" s="33">
        <v>-7.8876508632961873</v>
      </c>
      <c r="H24" s="33">
        <v>-31.082645167852391</v>
      </c>
      <c r="I24" s="19">
        <v>6.4002526724308666</v>
      </c>
      <c r="J24" s="19">
        <v>11.292125663559858</v>
      </c>
      <c r="K24" s="19">
        <v>14.215328115145965</v>
      </c>
      <c r="L24" s="19">
        <v>4.7841740834431192</v>
      </c>
    </row>
    <row r="25" spans="1:12" ht="12.75" hidden="1" customHeight="1" outlineLevel="1">
      <c r="A25" s="115" t="s">
        <v>148</v>
      </c>
      <c r="B25" s="33">
        <v>0.10838877236307098</v>
      </c>
      <c r="C25" s="33">
        <v>-15.356576000996839</v>
      </c>
      <c r="D25" s="33">
        <v>3.1044944718665306</v>
      </c>
      <c r="E25" s="33">
        <v>-9.6374327075757833</v>
      </c>
      <c r="F25" s="33">
        <v>6.4247341541299647</v>
      </c>
      <c r="G25" s="33">
        <v>-11.949054515989076</v>
      </c>
      <c r="H25" s="33">
        <v>-33.637739721594826</v>
      </c>
      <c r="I25" s="19">
        <v>-6.3839765745939587</v>
      </c>
      <c r="J25" s="19">
        <v>-1.1689513882405294</v>
      </c>
      <c r="K25" s="19">
        <v>9.6332061729124092</v>
      </c>
      <c r="L25" s="19">
        <v>-4.2237311012204941</v>
      </c>
    </row>
    <row r="26" spans="1:12" ht="12.75" hidden="1" customHeight="1" outlineLevel="1">
      <c r="A26" s="115" t="s">
        <v>149</v>
      </c>
      <c r="B26" s="33">
        <v>5.3906396188256878</v>
      </c>
      <c r="C26" s="33">
        <v>-15.931999784953646</v>
      </c>
      <c r="D26" s="33">
        <v>1.2846016519567911</v>
      </c>
      <c r="E26" s="33">
        <v>-13.521537853020121</v>
      </c>
      <c r="F26" s="33">
        <v>15.445946828848278</v>
      </c>
      <c r="G26" s="33">
        <v>-11.714680782257986</v>
      </c>
      <c r="H26" s="33">
        <v>-35.004381386013677</v>
      </c>
      <c r="I26" s="19">
        <v>-4.0648297238268185</v>
      </c>
      <c r="J26" s="19">
        <v>-1.3370925521297892</v>
      </c>
      <c r="K26" s="19">
        <v>26.998222109190422</v>
      </c>
      <c r="L26" s="19">
        <v>-18.760723584669293</v>
      </c>
    </row>
    <row r="27" spans="1:12" ht="12.75" hidden="1" customHeight="1" outlineLevel="1">
      <c r="A27" s="115" t="s">
        <v>150</v>
      </c>
      <c r="B27" s="33">
        <v>2.960959134116294</v>
      </c>
      <c r="C27" s="33">
        <v>-1.0488547354321867</v>
      </c>
      <c r="D27" s="33">
        <v>-5.9595707968411347</v>
      </c>
      <c r="E27" s="33">
        <v>47.770394483927248</v>
      </c>
      <c r="F27" s="33">
        <v>-9.549463632754339</v>
      </c>
      <c r="G27" s="33">
        <v>9.3201544782398855</v>
      </c>
      <c r="H27" s="33">
        <v>10.16069685395648</v>
      </c>
      <c r="I27" s="19">
        <v>17.085556628043477</v>
      </c>
      <c r="J27" s="19">
        <v>0.53367169242410739</v>
      </c>
      <c r="K27" s="19">
        <v>14.264800789694718</v>
      </c>
      <c r="L27" s="19">
        <v>15.965671603318881</v>
      </c>
    </row>
    <row r="28" spans="1:12" ht="12.75" hidden="1" customHeight="1" outlineLevel="1">
      <c r="A28" s="115" t="s">
        <v>151</v>
      </c>
      <c r="B28" s="33">
        <v>3.4162054336247252</v>
      </c>
      <c r="C28" s="33">
        <v>7.4891438063647229</v>
      </c>
      <c r="D28" s="33">
        <v>-8.1662286502161265</v>
      </c>
      <c r="E28" s="33">
        <v>26.7338207012982</v>
      </c>
      <c r="F28" s="33">
        <v>1.8347741345843218</v>
      </c>
      <c r="G28" s="33">
        <v>0.82272419864905544</v>
      </c>
      <c r="H28" s="33">
        <v>15.592483910227386</v>
      </c>
      <c r="I28" s="19">
        <v>21.228017717019924</v>
      </c>
      <c r="J28" s="19">
        <v>12.652053675337456</v>
      </c>
      <c r="K28" s="19">
        <v>12.726278647498404</v>
      </c>
      <c r="L28" s="19">
        <v>25.736222935625278</v>
      </c>
    </row>
    <row r="29" spans="1:12" ht="12.75" hidden="1" customHeight="1" outlineLevel="1">
      <c r="A29" s="115" t="s">
        <v>152</v>
      </c>
      <c r="B29" s="33">
        <v>5.3054447611962559</v>
      </c>
      <c r="C29" s="33">
        <v>-3.459361823884791</v>
      </c>
      <c r="D29" s="33">
        <v>-7.2969716374373377</v>
      </c>
      <c r="E29" s="33">
        <v>54.893230642811091</v>
      </c>
      <c r="F29" s="33">
        <v>4.5854230258876925</v>
      </c>
      <c r="G29" s="33">
        <v>5.2542404531718176</v>
      </c>
      <c r="H29" s="33">
        <v>27.512151081739788</v>
      </c>
      <c r="I29" s="19">
        <v>17.407953935769811</v>
      </c>
      <c r="J29" s="19">
        <v>9.8786555106134699</v>
      </c>
      <c r="K29" s="19">
        <v>3.2332084418304845</v>
      </c>
      <c r="L29" s="19">
        <v>20.946000954817421</v>
      </c>
    </row>
    <row r="30" spans="1:12" ht="12.75" hidden="1" customHeight="1" outlineLevel="1">
      <c r="A30" s="115" t="s">
        <v>153</v>
      </c>
      <c r="B30" s="33">
        <v>4.2279425562694826</v>
      </c>
      <c r="C30" s="33">
        <v>-1.3149137668670363</v>
      </c>
      <c r="D30" s="33">
        <v>-4.5679773079170616</v>
      </c>
      <c r="E30" s="33">
        <v>43.951831493471275</v>
      </c>
      <c r="F30" s="33">
        <v>10.059857548871449</v>
      </c>
      <c r="G30" s="33">
        <v>8.7485412083234166</v>
      </c>
      <c r="H30" s="33">
        <v>-2.4526221422132863</v>
      </c>
      <c r="I30" s="19">
        <v>16.911011091115995</v>
      </c>
      <c r="J30" s="19">
        <v>6.9018170593018198</v>
      </c>
      <c r="K30" s="19">
        <v>1.7249260901529766</v>
      </c>
      <c r="L30" s="19">
        <v>26.842820589125523</v>
      </c>
    </row>
    <row r="31" spans="1:12" ht="12.75" hidden="1" customHeight="1" outlineLevel="1">
      <c r="A31" s="115" t="s">
        <v>154</v>
      </c>
      <c r="B31" s="33">
        <v>4.0776377742920431</v>
      </c>
      <c r="C31" s="33">
        <v>-2.2157620328835037</v>
      </c>
      <c r="D31" s="33">
        <v>-8.5696778966768363</v>
      </c>
      <c r="E31" s="33">
        <v>12.942411786516516</v>
      </c>
      <c r="F31" s="33">
        <v>18.063828230350794</v>
      </c>
      <c r="G31" s="33">
        <v>26.678223909968011</v>
      </c>
      <c r="H31" s="33">
        <v>1.424356480662766</v>
      </c>
      <c r="I31" s="19">
        <v>1.5959448407892864</v>
      </c>
      <c r="J31" s="19">
        <v>40.4249585169093</v>
      </c>
      <c r="K31" s="19">
        <v>16.066619033659578</v>
      </c>
      <c r="L31" s="19">
        <v>30.558032621764966</v>
      </c>
    </row>
    <row r="32" spans="1:12" ht="12.75" hidden="1" customHeight="1" outlineLevel="1">
      <c r="A32" s="115" t="s">
        <v>155</v>
      </c>
      <c r="B32" s="33">
        <v>3.9933748967902432</v>
      </c>
      <c r="C32" s="33">
        <v>-2.6952330165777738</v>
      </c>
      <c r="D32" s="33">
        <v>-6.9585295883744607</v>
      </c>
      <c r="E32" s="33">
        <v>12.882471480408569</v>
      </c>
      <c r="F32" s="33">
        <v>3.513968969382347</v>
      </c>
      <c r="G32" s="33">
        <v>11.31918087199648</v>
      </c>
      <c r="H32" s="33">
        <v>12.594652498138629</v>
      </c>
      <c r="I32" s="19">
        <v>2.281821672800973</v>
      </c>
      <c r="J32" s="19">
        <v>21.64105817061693</v>
      </c>
      <c r="K32" s="19">
        <v>8.4532021665253581</v>
      </c>
      <c r="L32" s="19">
        <v>31.640138692847842</v>
      </c>
    </row>
    <row r="33" spans="1:12" ht="12.75" hidden="1" customHeight="1" outlineLevel="1">
      <c r="A33" s="115" t="s">
        <v>156</v>
      </c>
      <c r="B33" s="33">
        <v>-1.3452469992318896</v>
      </c>
      <c r="C33" s="33">
        <v>11.713278794369899</v>
      </c>
      <c r="D33" s="33">
        <v>-11.534318329514235</v>
      </c>
      <c r="E33" s="33">
        <v>16.099853146438534</v>
      </c>
      <c r="F33" s="33">
        <v>-6.6206832007000571</v>
      </c>
      <c r="G33" s="33">
        <v>6.2294896150141312</v>
      </c>
      <c r="H33" s="33">
        <v>4.4044994307863163</v>
      </c>
      <c r="I33" s="19">
        <v>9.8571453266214775</v>
      </c>
      <c r="J33" s="19">
        <v>18.801271715987312</v>
      </c>
      <c r="K33" s="19">
        <v>4.4531381081489627</v>
      </c>
      <c r="L33" s="19">
        <v>25.481530579203309</v>
      </c>
    </row>
    <row r="34" spans="1:12" ht="12.75" hidden="1" customHeight="1" outlineLevel="1">
      <c r="A34" s="115" t="s">
        <v>157</v>
      </c>
      <c r="B34" s="33">
        <v>3.8648658307342032</v>
      </c>
      <c r="C34" s="33">
        <v>9.0667908205351182</v>
      </c>
      <c r="D34" s="33">
        <v>-11.102632814106059</v>
      </c>
      <c r="E34" s="33">
        <v>2.0291625401808204</v>
      </c>
      <c r="F34" s="33">
        <v>8.1977273971094462</v>
      </c>
      <c r="G34" s="33">
        <v>4.114440137843971</v>
      </c>
      <c r="H34" s="33">
        <v>10.728556937142471</v>
      </c>
      <c r="I34" s="19">
        <v>13.147876028655332</v>
      </c>
      <c r="J34" s="19">
        <v>33.741035416348353</v>
      </c>
      <c r="K34" s="19">
        <v>5.1988457821467335</v>
      </c>
      <c r="L34" s="19">
        <v>31.74656482882142</v>
      </c>
    </row>
    <row r="35" spans="1:12" ht="12.75" hidden="1" customHeight="1" outlineLevel="1">
      <c r="A35" s="115" t="s">
        <v>158</v>
      </c>
      <c r="B35" s="33">
        <v>8.1240197747118259</v>
      </c>
      <c r="C35" s="33">
        <v>18.252768226594412</v>
      </c>
      <c r="D35" s="33">
        <v>2.7265246343722396</v>
      </c>
      <c r="E35" s="33">
        <v>-2.0766777027531873</v>
      </c>
      <c r="F35" s="33">
        <v>10.340212168601809</v>
      </c>
      <c r="G35" s="33">
        <v>33.95068509881591</v>
      </c>
      <c r="H35" s="33">
        <v>-1.8154146978572498</v>
      </c>
      <c r="I35" s="19">
        <v>44.787934620891605</v>
      </c>
      <c r="J35" s="19">
        <v>-2.3797041973224964E-2</v>
      </c>
      <c r="K35" s="19">
        <v>9.1331802977322951</v>
      </c>
      <c r="L35" s="19">
        <v>2.5315106127188614</v>
      </c>
    </row>
    <row r="36" spans="1:12" ht="12.75" hidden="1" customHeight="1" outlineLevel="1">
      <c r="A36" s="115" t="s">
        <v>159</v>
      </c>
      <c r="B36" s="33">
        <v>0.88997084378654279</v>
      </c>
      <c r="C36" s="33">
        <v>14.01805767328166</v>
      </c>
      <c r="D36" s="33">
        <v>-0.17402267907657176</v>
      </c>
      <c r="E36" s="33">
        <v>-2.3895397535189034</v>
      </c>
      <c r="F36" s="33">
        <v>2.5430689569961231</v>
      </c>
      <c r="G36" s="33">
        <v>19.190316784626859</v>
      </c>
      <c r="H36" s="33">
        <v>-11.419331155017147</v>
      </c>
      <c r="I36" s="19">
        <v>35.858184097582466</v>
      </c>
      <c r="J36" s="19">
        <v>-2.8586375945615998</v>
      </c>
      <c r="K36" s="19">
        <v>-0.54137309498122477</v>
      </c>
      <c r="L36" s="19">
        <v>0.43715793990439522</v>
      </c>
    </row>
    <row r="37" spans="1:12" ht="12.75" hidden="1" customHeight="1" outlineLevel="1">
      <c r="A37" s="115" t="s">
        <v>160</v>
      </c>
      <c r="B37" s="33">
        <v>2.665585163811258</v>
      </c>
      <c r="C37" s="33">
        <v>10.760320707102423</v>
      </c>
      <c r="D37" s="33">
        <v>1.0559022762418806</v>
      </c>
      <c r="E37" s="33">
        <v>-3.3823311172605628</v>
      </c>
      <c r="F37" s="33">
        <v>4.7818237786193549</v>
      </c>
      <c r="G37" s="33">
        <v>8.709800312403047</v>
      </c>
      <c r="H37" s="33">
        <v>-10.999033293997201</v>
      </c>
      <c r="I37" s="19">
        <v>39.417166599131377</v>
      </c>
      <c r="J37" s="19">
        <v>0.55156898941287125</v>
      </c>
      <c r="K37" s="19">
        <v>0.28822684206109273</v>
      </c>
      <c r="L37" s="19">
        <v>-9.0032721563379283</v>
      </c>
    </row>
    <row r="38" spans="1:12" ht="12.75" hidden="1" customHeight="1" outlineLevel="1">
      <c r="A38" s="115" t="s">
        <v>161</v>
      </c>
      <c r="B38" s="33">
        <v>4.4275122744837461</v>
      </c>
      <c r="C38" s="33">
        <v>1.2012357439375307</v>
      </c>
      <c r="D38" s="33">
        <v>1.7203371543394184</v>
      </c>
      <c r="E38" s="33">
        <v>8.560198033184335</v>
      </c>
      <c r="F38" s="33">
        <v>0.17546353866188724</v>
      </c>
      <c r="G38" s="33">
        <v>-0.9831816142622074</v>
      </c>
      <c r="H38" s="33">
        <v>7.3565847508409092</v>
      </c>
      <c r="I38" s="19">
        <v>41.087008123132847</v>
      </c>
      <c r="J38" s="19">
        <v>6.5627423240633789</v>
      </c>
      <c r="K38" s="19">
        <v>14.555673268071942</v>
      </c>
      <c r="L38" s="19">
        <v>-8.4513514511128989</v>
      </c>
    </row>
    <row r="39" spans="1:12" ht="12.75" hidden="1" customHeight="1" outlineLevel="1">
      <c r="A39" s="115" t="s">
        <v>162</v>
      </c>
      <c r="B39" s="33">
        <v>1.4336890960827304</v>
      </c>
      <c r="C39" s="33">
        <v>-8.3620291669050317</v>
      </c>
      <c r="D39" s="33">
        <v>-6.677452757902671</v>
      </c>
      <c r="E39" s="33">
        <v>-4.2206227596933985</v>
      </c>
      <c r="F39" s="33">
        <v>7.298356574504524</v>
      </c>
      <c r="G39" s="33">
        <v>-4.6523561431706497</v>
      </c>
      <c r="H39" s="33">
        <v>16.4818810384822</v>
      </c>
      <c r="I39" s="19">
        <v>-5.750953442045514</v>
      </c>
      <c r="J39" s="19">
        <v>-17.553325665245197</v>
      </c>
      <c r="K39" s="19">
        <v>3.975481801981104</v>
      </c>
      <c r="L39" s="19">
        <v>-9.9049376885702856</v>
      </c>
    </row>
    <row r="40" spans="1:12" ht="12.75" hidden="1" customHeight="1" outlineLevel="1">
      <c r="A40" s="115" t="s">
        <v>163</v>
      </c>
      <c r="B40" s="33">
        <v>2.581608218268741</v>
      </c>
      <c r="C40" s="33">
        <v>-9.9444366886295228</v>
      </c>
      <c r="D40" s="33">
        <v>-5.271656216794284</v>
      </c>
      <c r="E40" s="33">
        <v>-3.9645016564390403</v>
      </c>
      <c r="F40" s="33">
        <v>12.594314260018365</v>
      </c>
      <c r="G40" s="33">
        <v>-1.4245281697054821</v>
      </c>
      <c r="H40" s="33">
        <v>21.671178318202649</v>
      </c>
      <c r="I40" s="19">
        <v>-5.5338350110170609</v>
      </c>
      <c r="J40" s="19">
        <v>-21.830053785034082</v>
      </c>
      <c r="K40" s="19">
        <v>18.112824635221642</v>
      </c>
      <c r="L40" s="19">
        <v>-13.49642073498994</v>
      </c>
    </row>
    <row r="41" spans="1:12" ht="12.75" hidden="1" customHeight="1" outlineLevel="1">
      <c r="A41" s="115" t="s">
        <v>164</v>
      </c>
      <c r="B41" s="33">
        <v>3.3706525844309425</v>
      </c>
      <c r="C41" s="33">
        <v>-9.5520798209185926</v>
      </c>
      <c r="D41" s="33">
        <v>-6.6845641924100079</v>
      </c>
      <c r="E41" s="33">
        <v>1.4855377688969043</v>
      </c>
      <c r="F41" s="33">
        <v>21.655917876327507</v>
      </c>
      <c r="G41" s="33">
        <v>4.4134770963932795</v>
      </c>
      <c r="H41" s="33">
        <v>7.6065723355837918</v>
      </c>
      <c r="I41" s="19">
        <v>-1.9848402803492604</v>
      </c>
      <c r="J41" s="19">
        <v>-20.347319740109171</v>
      </c>
      <c r="K41" s="19">
        <v>9.708798810264426</v>
      </c>
      <c r="L41" s="19">
        <v>-0.61909874145656829</v>
      </c>
    </row>
    <row r="42" spans="1:12" ht="12.75" hidden="1" customHeight="1" outlineLevel="1">
      <c r="A42" s="115" t="s">
        <v>165</v>
      </c>
      <c r="B42" s="33">
        <v>-0.37410979314819315</v>
      </c>
      <c r="C42" s="33">
        <v>-3.9409071732578411</v>
      </c>
      <c r="D42" s="33">
        <v>-5.700147254300532</v>
      </c>
      <c r="E42" s="33">
        <v>-1.9493056831729376</v>
      </c>
      <c r="F42" s="33">
        <v>-8.8167553114047337E-2</v>
      </c>
      <c r="G42" s="33">
        <v>8.0053170434413232</v>
      </c>
      <c r="H42" s="33">
        <v>19.42815619906122</v>
      </c>
      <c r="I42" s="19">
        <v>-2.0409464023750701</v>
      </c>
      <c r="J42" s="19">
        <v>-26.480278540968939</v>
      </c>
      <c r="K42" s="19">
        <v>-1.7801574368839965</v>
      </c>
      <c r="L42" s="19">
        <v>-15.517018002879439</v>
      </c>
    </row>
    <row r="43" spans="1:12" ht="12.75" hidden="1" customHeight="1" outlineLevel="1">
      <c r="A43" s="115" t="s">
        <v>166</v>
      </c>
      <c r="B43" s="33">
        <v>1.6405568791354312</v>
      </c>
      <c r="C43" s="33">
        <v>-9.8886462797548376</v>
      </c>
      <c r="D43" s="33">
        <v>5.4240549829108318</v>
      </c>
      <c r="E43" s="33">
        <v>-10.879681951725274</v>
      </c>
      <c r="F43" s="33">
        <v>3.5051977678054413</v>
      </c>
      <c r="G43" s="33">
        <v>-12.574167461512303</v>
      </c>
      <c r="H43" s="33">
        <v>37.737951779629526</v>
      </c>
      <c r="I43" s="19">
        <v>1.4280994126499849</v>
      </c>
      <c r="J43" s="19">
        <v>6.5999776294569017</v>
      </c>
      <c r="K43" s="19">
        <v>-4.4987379964862697</v>
      </c>
      <c r="L43" s="19">
        <v>-14.826570791874644</v>
      </c>
    </row>
    <row r="44" spans="1:12" ht="12.75" hidden="1" customHeight="1" outlineLevel="1">
      <c r="A44" s="115" t="s">
        <v>167</v>
      </c>
      <c r="B44" s="33">
        <v>1.0040134118863335</v>
      </c>
      <c r="C44" s="33">
        <v>8.4578263764882422E-2</v>
      </c>
      <c r="D44" s="33">
        <v>-2.6270588801478141</v>
      </c>
      <c r="E44" s="33">
        <v>-12.896045668262232</v>
      </c>
      <c r="F44" s="33">
        <v>16.84016575971259</v>
      </c>
      <c r="G44" s="33">
        <v>-15.284285747592563</v>
      </c>
      <c r="H44" s="33">
        <v>31.094850609976135</v>
      </c>
      <c r="I44" s="19">
        <v>-12.345651783608119</v>
      </c>
      <c r="J44" s="19">
        <v>-7.9463013521686321</v>
      </c>
      <c r="K44" s="19">
        <v>-4.4686085208796413</v>
      </c>
      <c r="L44" s="19">
        <v>-26.439305487823944</v>
      </c>
    </row>
    <row r="45" spans="1:12" hidden="1" outlineLevel="1">
      <c r="A45" s="115" t="s">
        <v>168</v>
      </c>
      <c r="B45" s="33">
        <v>2.2045985181634364E-2</v>
      </c>
      <c r="C45" s="33">
        <v>-6.0643378005876372</v>
      </c>
      <c r="D45" s="33">
        <v>-6.731140644120714</v>
      </c>
      <c r="E45" s="33">
        <v>-7.3197303356322152</v>
      </c>
      <c r="F45" s="33">
        <v>20.589792198441728</v>
      </c>
      <c r="G45" s="33">
        <v>-10.147423486962836</v>
      </c>
      <c r="H45" s="33">
        <v>6.9481362163650999</v>
      </c>
      <c r="I45" s="19">
        <v>-17.054734208424023</v>
      </c>
      <c r="J45" s="19">
        <v>-7.8250106659203738</v>
      </c>
      <c r="K45" s="19">
        <v>-5.4414763021441104E-2</v>
      </c>
      <c r="L45" s="19">
        <v>-30.520098783648109</v>
      </c>
    </row>
    <row r="46" spans="1:12" hidden="1" outlineLevel="1">
      <c r="A46" s="115" t="s">
        <v>26</v>
      </c>
      <c r="B46" s="33">
        <v>-0.73623333901015542</v>
      </c>
      <c r="C46" s="33">
        <v>-14.856610796745301</v>
      </c>
      <c r="D46" s="33">
        <v>-4.2282022887203539</v>
      </c>
      <c r="E46" s="33">
        <v>-6.0425538900491063</v>
      </c>
      <c r="F46" s="33">
        <v>12.686868573165015</v>
      </c>
      <c r="G46" s="33">
        <v>4.1341886642032506</v>
      </c>
      <c r="H46" s="33">
        <v>8.6650463604998293</v>
      </c>
      <c r="I46" s="19">
        <v>-20.59478997232992</v>
      </c>
      <c r="J46" s="19">
        <v>-1.17272042617941</v>
      </c>
      <c r="K46" s="19">
        <v>6.7078854942270709</v>
      </c>
      <c r="L46" s="19">
        <v>-7.8934933985353695</v>
      </c>
    </row>
    <row r="47" spans="1:12" hidden="1" outlineLevel="1">
      <c r="A47" s="115" t="s">
        <v>27</v>
      </c>
      <c r="B47" s="33">
        <v>2.7215346534583205</v>
      </c>
      <c r="C47" s="33">
        <v>-8.5867286405762258</v>
      </c>
      <c r="D47" s="33">
        <v>-2.6489686791350522</v>
      </c>
      <c r="E47" s="33">
        <v>18.933992178785459</v>
      </c>
      <c r="F47" s="33">
        <v>-6.0285060134071813</v>
      </c>
      <c r="G47" s="33">
        <v>14.068530691630386</v>
      </c>
      <c r="H47" s="33">
        <v>25.018155013074377</v>
      </c>
      <c r="I47" s="19">
        <v>21.178669959600555</v>
      </c>
      <c r="J47" s="19">
        <v>10.92933963462022</v>
      </c>
      <c r="K47" s="19">
        <v>6.9307405180812935</v>
      </c>
      <c r="L47" s="19">
        <v>7.745341424875491</v>
      </c>
    </row>
    <row r="48" spans="1:12" hidden="1" outlineLevel="1">
      <c r="A48" s="115" t="s">
        <v>28</v>
      </c>
      <c r="B48" s="33">
        <v>6.31720183469848</v>
      </c>
      <c r="C48" s="33">
        <v>8.2052047921530544</v>
      </c>
      <c r="D48" s="33">
        <v>3.5410196011439865</v>
      </c>
      <c r="E48" s="33">
        <v>22.67075404269076</v>
      </c>
      <c r="F48" s="33">
        <v>-5.3146903742619003</v>
      </c>
      <c r="G48" s="33">
        <v>46.090562477589089</v>
      </c>
      <c r="H48" s="33">
        <v>15.589235823035821</v>
      </c>
      <c r="I48" s="19">
        <v>33.230288400961399</v>
      </c>
      <c r="J48" s="19">
        <v>12.161063592338479</v>
      </c>
      <c r="K48" s="19">
        <v>3.792313578972653</v>
      </c>
      <c r="L48" s="19">
        <v>36.870235830759441</v>
      </c>
    </row>
    <row r="49" spans="1:12" hidden="1" outlineLevel="1">
      <c r="A49" s="115" t="s">
        <v>29</v>
      </c>
      <c r="B49" s="33">
        <v>5.8226406057582807</v>
      </c>
      <c r="C49" s="33">
        <v>-4.0471062912499036</v>
      </c>
      <c r="D49" s="33">
        <v>16.933232800575681</v>
      </c>
      <c r="E49" s="33">
        <v>5.8119091239440479</v>
      </c>
      <c r="F49" s="33">
        <v>-10.463680100320772</v>
      </c>
      <c r="G49" s="33">
        <v>18.408787973859447</v>
      </c>
      <c r="H49" s="33">
        <v>19.10734701389643</v>
      </c>
      <c r="I49" s="19">
        <v>19.878366965877859</v>
      </c>
      <c r="J49" s="19">
        <v>1.465326462592941</v>
      </c>
      <c r="K49" s="19">
        <v>9.315473385337981</v>
      </c>
      <c r="L49" s="19">
        <v>25.589516236558012</v>
      </c>
    </row>
    <row r="50" spans="1:12" hidden="1" outlineLevel="1">
      <c r="A50" s="115" t="s">
        <v>30</v>
      </c>
      <c r="B50" s="14">
        <v>3.5957893158974343</v>
      </c>
      <c r="C50" s="14">
        <v>-20.290020723316559</v>
      </c>
      <c r="D50" s="14">
        <v>12.537046439049519</v>
      </c>
      <c r="E50" s="14">
        <v>-22.83629171635657</v>
      </c>
      <c r="F50" s="14">
        <v>-13.550653898385335</v>
      </c>
      <c r="G50" s="14">
        <v>16.675352574654909</v>
      </c>
      <c r="H50" s="14">
        <v>-19.996941293272016</v>
      </c>
      <c r="I50" s="19">
        <v>18.001070762718058</v>
      </c>
      <c r="J50" s="19">
        <v>14.469986327538265</v>
      </c>
      <c r="K50" s="19">
        <v>25.925495178459329</v>
      </c>
      <c r="L50" s="19">
        <v>40.025994974895127</v>
      </c>
    </row>
    <row r="51" spans="1:12" hidden="1" outlineLevel="1">
      <c r="A51" s="7" t="s">
        <v>31</v>
      </c>
      <c r="B51" s="14">
        <v>8.5639810882141063</v>
      </c>
      <c r="C51" s="14">
        <v>1.8379098122757398</v>
      </c>
      <c r="D51" s="14">
        <v>22.180808102539089</v>
      </c>
      <c r="E51" s="14">
        <v>30.868912749069722</v>
      </c>
      <c r="F51" s="14">
        <v>22.973110631732638</v>
      </c>
      <c r="G51" s="14">
        <v>-10.232103481967087</v>
      </c>
      <c r="H51" s="14">
        <v>-12.704530755032962</v>
      </c>
      <c r="I51" s="19">
        <v>-17.928732187906022</v>
      </c>
      <c r="J51" s="19">
        <v>-0.89210174528881225</v>
      </c>
      <c r="K51" s="19">
        <v>-7.264819626867137</v>
      </c>
      <c r="L51" s="19">
        <v>-10.772495012831527</v>
      </c>
    </row>
    <row r="52" spans="1:12" s="6" customFormat="1" hidden="1" outlineLevel="1">
      <c r="A52" s="7" t="s">
        <v>32</v>
      </c>
      <c r="B52" s="14">
        <v>7.7703884746486978</v>
      </c>
      <c r="C52" s="14">
        <v>61.81016870210351</v>
      </c>
      <c r="D52" s="14">
        <v>5.9938546116210318</v>
      </c>
      <c r="E52" s="14">
        <v>0.90765115841409738</v>
      </c>
      <c r="F52" s="14">
        <v>10.232931142078598</v>
      </c>
      <c r="G52" s="14">
        <v>-14.667216410545009</v>
      </c>
      <c r="H52" s="14">
        <v>-16.339046068139808</v>
      </c>
      <c r="I52" s="14">
        <v>-12.603564303584506</v>
      </c>
      <c r="J52" s="14">
        <v>14.189314900680444</v>
      </c>
      <c r="K52" s="14">
        <v>13.912903324402009</v>
      </c>
      <c r="L52" s="14">
        <v>-18.655941208848375</v>
      </c>
    </row>
    <row r="53" spans="1:12" s="6" customFormat="1" hidden="1" outlineLevel="1">
      <c r="A53" s="114" t="s">
        <v>33</v>
      </c>
      <c r="B53" s="168">
        <v>3.6394435738122723</v>
      </c>
      <c r="C53" s="168">
        <v>4.472413232590938</v>
      </c>
      <c r="D53" s="168">
        <v>-10.063598113500461</v>
      </c>
      <c r="E53" s="168">
        <v>-2.1336521915551145</v>
      </c>
      <c r="F53" s="168">
        <v>11.097597787092425</v>
      </c>
      <c r="G53" s="168">
        <v>3.4994404875623957</v>
      </c>
      <c r="H53" s="168">
        <v>-3.9587854881879139</v>
      </c>
      <c r="I53" s="14">
        <v>-9.0114835446052837</v>
      </c>
      <c r="J53" s="14">
        <v>24.480780208646308</v>
      </c>
      <c r="K53" s="14">
        <v>8.7348999471093691</v>
      </c>
      <c r="L53" s="14">
        <v>-8.5361527392960141</v>
      </c>
    </row>
    <row r="54" spans="1:12" s="6" customFormat="1" hidden="1" outlineLevel="1">
      <c r="A54" s="114" t="s">
        <v>34</v>
      </c>
      <c r="B54" s="168">
        <v>3.1973302694659651</v>
      </c>
      <c r="C54" s="168">
        <v>55.26961543328639</v>
      </c>
      <c r="D54" s="168">
        <v>-5.9482636253546275</v>
      </c>
      <c r="E54" s="168">
        <v>13.662888663673129</v>
      </c>
      <c r="F54" s="168">
        <v>12.546996746771583</v>
      </c>
      <c r="G54" s="168">
        <v>-9.717948963543023</v>
      </c>
      <c r="H54" s="168">
        <v>7.0189593635369789</v>
      </c>
      <c r="I54" s="14">
        <v>-17.625358480146431</v>
      </c>
      <c r="J54" s="14">
        <v>12.260229621808634</v>
      </c>
      <c r="K54" s="14">
        <v>-6.7719802971529646</v>
      </c>
      <c r="L54" s="14">
        <v>-27.414786102828884</v>
      </c>
    </row>
    <row r="55" spans="1:12" s="6" customFormat="1" hidden="1" outlineLevel="1">
      <c r="A55" s="114" t="s">
        <v>35</v>
      </c>
      <c r="B55" s="17">
        <v>-3.8985529885087402</v>
      </c>
      <c r="C55" s="14">
        <v>10.116402881808398</v>
      </c>
      <c r="D55" s="14">
        <v>-14.61091696336392</v>
      </c>
      <c r="E55" s="14">
        <v>6.8304037055332003</v>
      </c>
      <c r="F55" s="14">
        <v>-11.373700091236387</v>
      </c>
      <c r="G55" s="14">
        <v>11.238146953803025</v>
      </c>
      <c r="H55" s="14">
        <v>-1.6742942234573235</v>
      </c>
      <c r="I55" s="14">
        <v>3.3673606009046324</v>
      </c>
      <c r="J55" s="14">
        <v>-8.4689843732065242</v>
      </c>
      <c r="K55" s="14">
        <v>11.894415853148473</v>
      </c>
      <c r="L55" s="14">
        <v>-4.7600449960512634</v>
      </c>
    </row>
    <row r="56" spans="1:12" s="6" customFormat="1" hidden="1" outlineLevel="1">
      <c r="A56" s="7" t="s">
        <v>36</v>
      </c>
      <c r="B56" s="17">
        <v>-0.50502632529722291</v>
      </c>
      <c r="C56" s="14">
        <v>-23.029762407425466</v>
      </c>
      <c r="D56" s="14">
        <v>2.2024289414375176</v>
      </c>
      <c r="E56" s="14">
        <v>14.502124691136615</v>
      </c>
      <c r="F56" s="14">
        <v>-1.9585699591959838</v>
      </c>
      <c r="G56" s="14">
        <v>4.2869930836990591</v>
      </c>
      <c r="H56" s="14">
        <v>-5.251556228059556</v>
      </c>
      <c r="I56" s="14">
        <v>16.954441829097135</v>
      </c>
      <c r="J56" s="14">
        <v>-3.5364855685337204</v>
      </c>
      <c r="K56" s="14">
        <v>-3.2198505304492073</v>
      </c>
      <c r="L56" s="14">
        <v>2.5756875554510543</v>
      </c>
    </row>
    <row r="57" spans="1:12" s="6" customFormat="1" hidden="1" outlineLevel="1">
      <c r="A57" s="7" t="s">
        <v>37</v>
      </c>
      <c r="B57" s="17">
        <v>0.93154520683249586</v>
      </c>
      <c r="C57" s="14">
        <v>17.136485830295186</v>
      </c>
      <c r="D57" s="14">
        <v>-10.359768942947568</v>
      </c>
      <c r="E57" s="14">
        <v>5.9119163613574841</v>
      </c>
      <c r="F57" s="14">
        <v>9.4123272480060933</v>
      </c>
      <c r="G57" s="14">
        <v>-6.2413416657890082</v>
      </c>
      <c r="H57" s="14">
        <v>8.6859032185864606</v>
      </c>
      <c r="I57" s="14">
        <v>31.047005435754642</v>
      </c>
      <c r="J57" s="14">
        <v>12.226147252944756</v>
      </c>
      <c r="K57" s="14">
        <v>-0.71986320393179426</v>
      </c>
      <c r="L57" s="14">
        <v>-10.963982104563996</v>
      </c>
    </row>
    <row r="58" spans="1:12" s="6" customFormat="1" hidden="1" outlineLevel="1">
      <c r="A58" s="483" t="s">
        <v>38</v>
      </c>
      <c r="B58" s="415">
        <v>-0.29750572138992482</v>
      </c>
      <c r="C58" s="416">
        <v>45.533115263397775</v>
      </c>
      <c r="D58" s="416">
        <v>-12.886637977231686</v>
      </c>
      <c r="E58" s="416">
        <v>1.9411037672024491</v>
      </c>
      <c r="F58" s="416">
        <v>8.8549651816229584</v>
      </c>
      <c r="G58" s="416">
        <v>18.912757728992545</v>
      </c>
      <c r="H58" s="416">
        <v>9.7304235747948553</v>
      </c>
      <c r="I58" s="416">
        <v>33.038332620748008</v>
      </c>
      <c r="J58" s="416">
        <v>-3.988787406025196</v>
      </c>
      <c r="K58" s="416">
        <v>-0.47215307248696092</v>
      </c>
      <c r="L58" s="416">
        <v>1.8176659963252462</v>
      </c>
    </row>
    <row r="59" spans="1:12" s="6" customFormat="1" hidden="1" outlineLevel="1">
      <c r="A59" s="7" t="s">
        <v>667</v>
      </c>
      <c r="B59" s="17">
        <v>0.7071980835550562</v>
      </c>
      <c r="C59" s="14">
        <v>14.022977453086554</v>
      </c>
      <c r="D59" s="14">
        <v>-8.4839956916533481</v>
      </c>
      <c r="E59" s="14">
        <v>-13.873747899425567</v>
      </c>
      <c r="F59" s="14">
        <v>9.256382278533053</v>
      </c>
      <c r="G59" s="14">
        <v>7.1492500225679834</v>
      </c>
      <c r="H59" s="14">
        <v>6.4698905295266513</v>
      </c>
      <c r="I59" s="14">
        <v>8.7160208026093358</v>
      </c>
      <c r="J59" s="14">
        <v>6.8221264738140377</v>
      </c>
      <c r="K59" s="14">
        <v>11.327305701297803</v>
      </c>
      <c r="L59" s="14">
        <v>-8.4827298796104316</v>
      </c>
    </row>
    <row r="60" spans="1:12" s="6" customFormat="1" hidden="1" outlineLevel="1">
      <c r="A60" s="7" t="s">
        <v>670</v>
      </c>
      <c r="B60" s="17">
        <v>-0.82575506137190757</v>
      </c>
      <c r="C60" s="14">
        <v>-16.093172484142059</v>
      </c>
      <c r="D60" s="14">
        <v>-6.9794537086376778</v>
      </c>
      <c r="E60" s="14">
        <v>1.9103368102344973</v>
      </c>
      <c r="F60" s="14">
        <v>14.67571807872487</v>
      </c>
      <c r="G60" s="14">
        <v>9.9300188294962197</v>
      </c>
      <c r="H60" s="14">
        <v>2.2942341532586426</v>
      </c>
      <c r="I60" s="14">
        <v>-2.2033295126088746</v>
      </c>
      <c r="J60" s="14">
        <v>9.2483371654598017</v>
      </c>
      <c r="K60" s="14">
        <v>-6.3266583690252673</v>
      </c>
      <c r="L60" s="14">
        <v>-1.2465476205467354</v>
      </c>
    </row>
    <row r="61" spans="1:12" s="6" customFormat="1" hidden="1" outlineLevel="1">
      <c r="A61" s="7" t="s">
        <v>671</v>
      </c>
      <c r="B61" s="17">
        <v>1.0896592859714644</v>
      </c>
      <c r="C61" s="14">
        <v>-14.942673811784005</v>
      </c>
      <c r="D61" s="14">
        <v>11.514267999783456</v>
      </c>
      <c r="E61" s="14">
        <v>-9.6308544087575996</v>
      </c>
      <c r="F61" s="14">
        <v>1.4393875019935649</v>
      </c>
      <c r="G61" s="14">
        <v>8.2777322173206898</v>
      </c>
      <c r="H61" s="14">
        <v>-4.2476018659710491</v>
      </c>
      <c r="I61" s="14">
        <v>-11.483886894000221</v>
      </c>
      <c r="J61" s="14">
        <v>-9.7046211604550052</v>
      </c>
      <c r="K61" s="14">
        <v>5.0837889696656617</v>
      </c>
      <c r="L61" s="14">
        <v>3.259507397831257</v>
      </c>
    </row>
    <row r="62" spans="1:12" s="6" customFormat="1" collapsed="1">
      <c r="A62" s="483" t="s">
        <v>672</v>
      </c>
      <c r="B62" s="415">
        <v>-2.1302730099044851</v>
      </c>
      <c r="C62" s="416">
        <v>-31.571796747350604</v>
      </c>
      <c r="D62" s="416">
        <v>7.5037952560009842</v>
      </c>
      <c r="E62" s="416">
        <v>-4.4560409185987169</v>
      </c>
      <c r="F62" s="416">
        <v>-2.6700052808792947</v>
      </c>
      <c r="G62" s="416">
        <v>-5.3702240308856801</v>
      </c>
      <c r="H62" s="416">
        <v>2.1346921844491646</v>
      </c>
      <c r="I62" s="416">
        <v>-10.410039841510596</v>
      </c>
      <c r="J62" s="416">
        <v>7.2521913203270003</v>
      </c>
      <c r="K62" s="416">
        <v>6.7319093348382921</v>
      </c>
      <c r="L62" s="416">
        <v>-18.117746427773525</v>
      </c>
    </row>
    <row r="63" spans="1:12" s="6" customFormat="1">
      <c r="A63" s="7" t="s">
        <v>741</v>
      </c>
      <c r="B63" s="17">
        <v>-0.76927813969754766</v>
      </c>
      <c r="C63" s="14">
        <v>6.3799424351484362</v>
      </c>
      <c r="D63" s="14">
        <v>-3.8528806938240621</v>
      </c>
      <c r="E63" s="14">
        <v>33.720598001056914</v>
      </c>
      <c r="F63" s="14">
        <v>2.3868193975498144</v>
      </c>
      <c r="G63" s="14">
        <v>-11.669326444126099</v>
      </c>
      <c r="H63" s="14">
        <v>13.901919741767955</v>
      </c>
      <c r="I63" s="14">
        <v>-7.8056031376577835</v>
      </c>
      <c r="J63" s="14">
        <v>1.2582363542672539</v>
      </c>
      <c r="K63" s="14">
        <v>-8.6256427314625199</v>
      </c>
      <c r="L63" s="14">
        <v>-0.83683584168149139</v>
      </c>
    </row>
    <row r="64" spans="1:12" s="6" customFormat="1">
      <c r="A64" s="7" t="s">
        <v>742</v>
      </c>
      <c r="B64" s="17">
        <v>-0.24659695889984334</v>
      </c>
      <c r="C64" s="14">
        <v>6.4243636335523036</v>
      </c>
      <c r="D64" s="14">
        <v>-5.5997955835999988</v>
      </c>
      <c r="E64" s="14">
        <v>-3.4942740389433169</v>
      </c>
      <c r="F64" s="14">
        <v>-5.1602514591822342</v>
      </c>
      <c r="G64" s="14">
        <v>-6.7878356734091341</v>
      </c>
      <c r="H64" s="14">
        <v>8.6992610586005554</v>
      </c>
      <c r="I64" s="14">
        <v>10.880022743739673</v>
      </c>
      <c r="J64" s="14">
        <v>-5.3899643567454234</v>
      </c>
      <c r="K64" s="14">
        <v>14.253629444692066</v>
      </c>
      <c r="L64" s="14">
        <v>6.3066385579876112</v>
      </c>
    </row>
    <row r="65" spans="1:13" s="6" customFormat="1">
      <c r="A65" s="21" t="s">
        <v>739</v>
      </c>
      <c r="B65" s="92">
        <v>-0.8117679981101702</v>
      </c>
      <c r="C65" s="23">
        <v>0.36668181884013507</v>
      </c>
      <c r="D65" s="23">
        <v>-6.806371800753908</v>
      </c>
      <c r="E65" s="23">
        <v>0.89867207936245563</v>
      </c>
      <c r="F65" s="23">
        <v>3.6969555719545042</v>
      </c>
      <c r="G65" s="23">
        <v>-2.7475199719770984</v>
      </c>
      <c r="H65" s="23">
        <v>5.9203235935659109</v>
      </c>
      <c r="I65" s="23">
        <v>-3.9969189292196177</v>
      </c>
      <c r="J65" s="23">
        <v>2.9489234393697501</v>
      </c>
      <c r="K65" s="23">
        <v>0.13330015202406287</v>
      </c>
      <c r="L65" s="23">
        <v>-2.175413398600341</v>
      </c>
    </row>
    <row r="66" spans="1:13" ht="14.25">
      <c r="A66" s="116"/>
      <c r="B66" s="863" t="s">
        <v>715</v>
      </c>
      <c r="C66" s="864"/>
      <c r="D66" s="864"/>
      <c r="E66" s="864"/>
      <c r="F66" s="864"/>
      <c r="G66" s="864"/>
      <c r="H66" s="864"/>
      <c r="I66" s="865"/>
      <c r="J66" s="865"/>
      <c r="K66" s="865"/>
      <c r="L66" s="865"/>
    </row>
    <row r="67" spans="1:13" ht="12.75" hidden="1" customHeight="1" outlineLevel="1">
      <c r="A67" s="114">
        <v>2001</v>
      </c>
      <c r="B67" s="37">
        <v>5.6435491304883953</v>
      </c>
      <c r="C67" s="33">
        <v>10.597757677123539</v>
      </c>
      <c r="D67" s="33">
        <v>8.2652527024660998</v>
      </c>
      <c r="E67" s="33">
        <v>10.09041620560383</v>
      </c>
      <c r="F67" s="33">
        <v>-1.2042521057324365</v>
      </c>
      <c r="G67" s="33">
        <v>18.268424189741197</v>
      </c>
      <c r="H67" s="14">
        <v>9.4998762772548986</v>
      </c>
      <c r="I67" s="14">
        <v>11.73210247630476</v>
      </c>
      <c r="J67" s="14">
        <v>-3.3987939311359412</v>
      </c>
      <c r="K67" s="14">
        <v>6.936154038805725</v>
      </c>
      <c r="L67" s="253">
        <v>2.9992300411167747</v>
      </c>
      <c r="M67" s="19"/>
    </row>
    <row r="68" spans="1:13" ht="12.75" hidden="1" customHeight="1" outlineLevel="1">
      <c r="A68" s="114">
        <v>2002</v>
      </c>
      <c r="B68" s="37">
        <v>8.8583270784795758</v>
      </c>
      <c r="C68" s="33">
        <v>2.5917354621244044</v>
      </c>
      <c r="D68" s="33">
        <v>7.4423744887297261</v>
      </c>
      <c r="E68" s="33">
        <v>-0.78346910445053197</v>
      </c>
      <c r="F68" s="33">
        <v>9.8007491624817931</v>
      </c>
      <c r="G68" s="33">
        <v>4.5064159200600074</v>
      </c>
      <c r="H68" s="14">
        <v>13.526692967306801</v>
      </c>
      <c r="I68" s="14">
        <v>2.1136294652690992</v>
      </c>
      <c r="J68" s="14">
        <v>18.445947697927551</v>
      </c>
      <c r="K68" s="14">
        <v>12.284381085995037</v>
      </c>
      <c r="L68" s="14">
        <v>6.8927811332656574E-2</v>
      </c>
      <c r="M68" s="19"/>
    </row>
    <row r="69" spans="1:13" ht="12.75" hidden="1" customHeight="1" outlineLevel="1">
      <c r="A69" s="114">
        <v>2003</v>
      </c>
      <c r="B69" s="169">
        <v>7.7968511806747642</v>
      </c>
      <c r="C69" s="33">
        <v>14.495856132348536</v>
      </c>
      <c r="D69" s="33">
        <v>9.5238731175379883</v>
      </c>
      <c r="E69" s="33">
        <v>11.413020269444019</v>
      </c>
      <c r="F69" s="33">
        <v>3.5940452364353774</v>
      </c>
      <c r="G69" s="33">
        <v>7.7438323763230414</v>
      </c>
      <c r="H69" s="14">
        <v>7.6555254078186152</v>
      </c>
      <c r="I69" s="14">
        <v>1.3541124932467739</v>
      </c>
      <c r="J69" s="14">
        <v>1.6002481569962583</v>
      </c>
      <c r="K69" s="14">
        <v>8.7138269890942013</v>
      </c>
      <c r="L69" s="14">
        <v>15.955028035122027</v>
      </c>
      <c r="M69" s="19"/>
    </row>
    <row r="70" spans="1:13" hidden="1" outlineLevel="1">
      <c r="A70" s="114">
        <v>2004</v>
      </c>
      <c r="B70" s="37">
        <v>8.0740853487257596</v>
      </c>
      <c r="C70" s="33">
        <v>7.3875005432097964</v>
      </c>
      <c r="D70" s="33">
        <v>7.8086349536778101</v>
      </c>
      <c r="E70" s="33">
        <v>17.094722891618048</v>
      </c>
      <c r="F70" s="33">
        <v>7.7530827799035933</v>
      </c>
      <c r="G70" s="33">
        <v>15.510119173549299</v>
      </c>
      <c r="H70" s="14">
        <v>9.593447088280783</v>
      </c>
      <c r="I70" s="14">
        <v>6.0444910603456776</v>
      </c>
      <c r="J70" s="14">
        <v>15.992587390147378</v>
      </c>
      <c r="K70" s="14">
        <v>2.7714382976016907</v>
      </c>
      <c r="L70" s="14">
        <v>16.643539720708958</v>
      </c>
      <c r="M70" s="19"/>
    </row>
    <row r="71" spans="1:13" hidden="1" outlineLevel="1">
      <c r="A71" s="114">
        <v>2005</v>
      </c>
      <c r="B71" s="37">
        <v>9.1042538177993322</v>
      </c>
      <c r="C71" s="33">
        <v>7.827897634540733</v>
      </c>
      <c r="D71" s="33">
        <v>6.4597285957247408</v>
      </c>
      <c r="E71" s="33">
        <v>0.70390162703417047</v>
      </c>
      <c r="F71" s="33">
        <v>9.4813421304194918</v>
      </c>
      <c r="G71" s="33">
        <v>15.135025108617512</v>
      </c>
      <c r="H71" s="14">
        <v>8.4908796333428285</v>
      </c>
      <c r="I71" s="14">
        <v>16.798999725243348</v>
      </c>
      <c r="J71" s="14">
        <v>-6.955903268438135E-2</v>
      </c>
      <c r="K71" s="14">
        <v>13.74023504615613</v>
      </c>
      <c r="L71" s="14">
        <v>26.248338472623217</v>
      </c>
      <c r="M71" s="19"/>
    </row>
    <row r="72" spans="1:13" hidden="1" outlineLevel="1">
      <c r="A72" s="114">
        <v>2006</v>
      </c>
      <c r="B72" s="37">
        <v>7.9254261653915421</v>
      </c>
      <c r="C72" s="33">
        <v>9.1705886520556277</v>
      </c>
      <c r="D72" s="33">
        <v>8.9563281997542674</v>
      </c>
      <c r="E72" s="33">
        <v>12.075846006476041</v>
      </c>
      <c r="F72" s="33">
        <v>6.338725644102567</v>
      </c>
      <c r="G72" s="33">
        <v>4.5809954866779918</v>
      </c>
      <c r="H72" s="14">
        <v>11.946273799845102</v>
      </c>
      <c r="I72" s="14">
        <v>-5.9031905785357708</v>
      </c>
      <c r="J72" s="14">
        <v>2.4099729887699226</v>
      </c>
      <c r="K72" s="14">
        <v>9.3856178126841598</v>
      </c>
      <c r="L72" s="14">
        <v>-3.758341952541798</v>
      </c>
      <c r="M72" s="19"/>
    </row>
    <row r="73" spans="1:13" hidden="1" outlineLevel="1">
      <c r="A73" s="114">
        <v>2007</v>
      </c>
      <c r="B73" s="37">
        <v>8.7255773086381225</v>
      </c>
      <c r="C73" s="33">
        <v>9.7026614256222103</v>
      </c>
      <c r="D73" s="33">
        <v>8.222593053213842</v>
      </c>
      <c r="E73" s="33">
        <v>-1.1563662093088993</v>
      </c>
      <c r="F73" s="33">
        <v>19.235819875295306</v>
      </c>
      <c r="G73" s="33">
        <v>-0.72122526139253296</v>
      </c>
      <c r="H73" s="14">
        <v>14.717933305626033</v>
      </c>
      <c r="I73" s="14">
        <v>-11.602550033485144</v>
      </c>
      <c r="J73" s="14">
        <v>5.2240696218139249</v>
      </c>
      <c r="K73" s="14">
        <v>3.9256296240540678</v>
      </c>
      <c r="L73" s="14">
        <v>3.1455381140605283</v>
      </c>
      <c r="M73" s="19"/>
    </row>
    <row r="74" spans="1:13" collapsed="1">
      <c r="A74" s="114">
        <v>2008</v>
      </c>
      <c r="B74" s="37">
        <v>7.0071218351802003</v>
      </c>
      <c r="C74" s="33">
        <v>4.3860073243067887</v>
      </c>
      <c r="D74" s="33">
        <v>8.0177025472527106</v>
      </c>
      <c r="E74" s="33">
        <v>12.548044337794906</v>
      </c>
      <c r="F74" s="33">
        <v>-2.5432325379163387</v>
      </c>
      <c r="G74" s="33">
        <v>15.189799991762044</v>
      </c>
      <c r="H74" s="14">
        <v>-4.7201532876899392</v>
      </c>
      <c r="I74" s="14">
        <v>42.997281293727525</v>
      </c>
      <c r="J74" s="14">
        <v>16.985239458556592</v>
      </c>
      <c r="K74" s="14">
        <v>12.922254039862651</v>
      </c>
      <c r="L74" s="14">
        <v>-6.3234612765974845</v>
      </c>
      <c r="M74" s="19"/>
    </row>
    <row r="75" spans="1:13">
      <c r="A75" s="114">
        <v>2009</v>
      </c>
      <c r="B75" s="37">
        <v>2.4812080409723336</v>
      </c>
      <c r="C75" s="33">
        <v>0.37152730571735049</v>
      </c>
      <c r="D75" s="33">
        <v>0.61402898229655989</v>
      </c>
      <c r="E75" s="33">
        <v>0.510212585430736</v>
      </c>
      <c r="F75" s="33">
        <v>-1.7222708576431529</v>
      </c>
      <c r="G75" s="33">
        <v>-3.425143406159961</v>
      </c>
      <c r="H75" s="14">
        <v>0.49887107959915511</v>
      </c>
      <c r="I75" s="14">
        <v>-0.26806621304396572</v>
      </c>
      <c r="J75" s="14">
        <v>9.2244501976260551</v>
      </c>
      <c r="K75" s="14">
        <v>8.7493089093114946</v>
      </c>
      <c r="L75" s="14">
        <v>5.4112331795505213</v>
      </c>
      <c r="M75" s="19"/>
    </row>
    <row r="76" spans="1:13">
      <c r="A76" s="114">
        <v>2010</v>
      </c>
      <c r="B76" s="37">
        <v>5.0541078756210567</v>
      </c>
      <c r="C76" s="33">
        <v>5.2652166897273673</v>
      </c>
      <c r="D76" s="33">
        <v>6.5837521442983586</v>
      </c>
      <c r="E76" s="33">
        <v>6.2013145633458038</v>
      </c>
      <c r="F76" s="33">
        <v>5.1293674986614377</v>
      </c>
      <c r="G76" s="33">
        <v>10.611034169184023</v>
      </c>
      <c r="H76" s="14">
        <v>2.6817251789709786</v>
      </c>
      <c r="I76" s="14">
        <v>17.478510575862273</v>
      </c>
      <c r="J76" s="14">
        <v>1.8073627162422667E-2</v>
      </c>
      <c r="K76" s="14">
        <v>4.4615093603755724</v>
      </c>
      <c r="L76" s="14">
        <v>-9.530900370219797E-2</v>
      </c>
      <c r="M76" s="19"/>
    </row>
    <row r="77" spans="1:13">
      <c r="A77" s="117">
        <v>2011</v>
      </c>
      <c r="B77" s="92">
        <v>1.0698707154579665</v>
      </c>
      <c r="C77" s="23">
        <v>4.826675817705862</v>
      </c>
      <c r="D77" s="23">
        <v>2.6204611108610294</v>
      </c>
      <c r="E77" s="23">
        <v>0.97698683306516898</v>
      </c>
      <c r="F77" s="23">
        <v>0.89835884946234046</v>
      </c>
      <c r="G77" s="23">
        <v>2.446958130796915</v>
      </c>
      <c r="H77" s="23">
        <v>5.8430428440348976</v>
      </c>
      <c r="I77" s="23">
        <v>-0.42930546609838416</v>
      </c>
      <c r="J77" s="23">
        <v>-2.7476877748005109</v>
      </c>
      <c r="K77" s="23">
        <v>-0.31558603285036213</v>
      </c>
      <c r="L77" s="23">
        <v>-0.36230299425955081</v>
      </c>
      <c r="M77" s="19"/>
    </row>
    <row r="78" spans="1:13" ht="12.75" hidden="1" customHeight="1" outlineLevel="1">
      <c r="A78" s="115" t="s">
        <v>142</v>
      </c>
      <c r="B78" s="35">
        <v>4.451859814737162</v>
      </c>
      <c r="C78" s="36">
        <v>10.230415693847618</v>
      </c>
      <c r="D78" s="36">
        <v>7.3149424166840191</v>
      </c>
      <c r="E78" s="36">
        <v>9.1292527553916472</v>
      </c>
      <c r="F78" s="36">
        <v>-0.29858135554047749</v>
      </c>
      <c r="G78" s="36">
        <v>14.75543085246133</v>
      </c>
      <c r="H78" s="36">
        <v>2.0509917306701198</v>
      </c>
      <c r="I78" s="253">
        <v>10.78003234074454</v>
      </c>
      <c r="J78" s="253">
        <v>-4.9877862780439983</v>
      </c>
      <c r="K78" s="253">
        <v>5.0450858972192805</v>
      </c>
      <c r="L78" s="253">
        <v>-8.143259300600235</v>
      </c>
    </row>
    <row r="79" spans="1:13" ht="12.75" hidden="1" customHeight="1" outlineLevel="1">
      <c r="A79" s="115" t="s">
        <v>143</v>
      </c>
      <c r="B79" s="37">
        <v>4.5681031370848046</v>
      </c>
      <c r="C79" s="33">
        <v>7.1399675456867726</v>
      </c>
      <c r="D79" s="33">
        <v>7.1377505756846631</v>
      </c>
      <c r="E79" s="33">
        <v>9.965968632702868</v>
      </c>
      <c r="F79" s="33">
        <v>-3.0719044040692012</v>
      </c>
      <c r="G79" s="33">
        <v>14.285863810240954</v>
      </c>
      <c r="H79" s="33">
        <v>18.777100302680168</v>
      </c>
      <c r="I79" s="14">
        <v>11.716180272146786</v>
      </c>
      <c r="J79" s="14">
        <v>-5.7332010781419598</v>
      </c>
      <c r="K79" s="14">
        <v>8.1351759530146239</v>
      </c>
      <c r="L79" s="14">
        <v>-21.510114696135005</v>
      </c>
    </row>
    <row r="80" spans="1:13" ht="12.75" hidden="1" customHeight="1" outlineLevel="1">
      <c r="A80" s="115" t="s">
        <v>144</v>
      </c>
      <c r="B80" s="37">
        <v>5.3235745603456621</v>
      </c>
      <c r="C80" s="33">
        <v>9.2708907567506884</v>
      </c>
      <c r="D80" s="33">
        <v>5.9338625173993336</v>
      </c>
      <c r="E80" s="33">
        <v>7.6961035757599774</v>
      </c>
      <c r="F80" s="33">
        <v>-0.43476035383440603</v>
      </c>
      <c r="G80" s="33">
        <v>19.543090035619002</v>
      </c>
      <c r="H80" s="33">
        <v>8.2510879576746561</v>
      </c>
      <c r="I80" s="14">
        <v>15.147745994267538</v>
      </c>
      <c r="J80" s="14">
        <v>-0.12239652711221538</v>
      </c>
      <c r="K80" s="14">
        <v>7.0264544178547652</v>
      </c>
      <c r="L80" s="14">
        <v>7.8122958444433124</v>
      </c>
    </row>
    <row r="81" spans="1:12" ht="12.75" hidden="1" customHeight="1" outlineLevel="1">
      <c r="A81" s="115" t="s">
        <v>145</v>
      </c>
      <c r="B81" s="37">
        <v>8.2772732834767169</v>
      </c>
      <c r="C81" s="33">
        <v>15.455187272719101</v>
      </c>
      <c r="D81" s="33">
        <v>12.546384452110289</v>
      </c>
      <c r="E81" s="33">
        <v>14.619328732181231</v>
      </c>
      <c r="F81" s="33">
        <v>-0.98698969910896039</v>
      </c>
      <c r="G81" s="33">
        <v>24.794387252427271</v>
      </c>
      <c r="H81" s="33">
        <v>8.3891269668105082</v>
      </c>
      <c r="I81" s="14">
        <v>10.163791934260431</v>
      </c>
      <c r="J81" s="14">
        <v>-2.0389862117958728</v>
      </c>
      <c r="K81" s="14">
        <v>7.4921314231568772</v>
      </c>
      <c r="L81" s="14">
        <v>33.189509553447181</v>
      </c>
    </row>
    <row r="82" spans="1:12" ht="12.75" hidden="1" customHeight="1" outlineLevel="1">
      <c r="A82" s="115" t="s">
        <v>146</v>
      </c>
      <c r="B82" s="37">
        <v>9.2119593195539693</v>
      </c>
      <c r="C82" s="33">
        <v>6.6606910278996594</v>
      </c>
      <c r="D82" s="33">
        <v>9.5051302830050304</v>
      </c>
      <c r="E82" s="33">
        <v>-2.5053397207558561</v>
      </c>
      <c r="F82" s="33">
        <v>9.8282137299772927</v>
      </c>
      <c r="G82" s="33">
        <v>4.4927329512248093</v>
      </c>
      <c r="H82" s="33">
        <v>18.863167550808882</v>
      </c>
      <c r="I82" s="14">
        <v>0.53570369449245447</v>
      </c>
      <c r="J82" s="14">
        <v>16.556617156881842</v>
      </c>
      <c r="K82" s="14">
        <v>9.5831295639202381</v>
      </c>
      <c r="L82" s="14">
        <v>3.6267623697155074</v>
      </c>
    </row>
    <row r="83" spans="1:12" ht="12.75" hidden="1" customHeight="1" outlineLevel="1">
      <c r="A83" s="115" t="s">
        <v>147</v>
      </c>
      <c r="B83" s="37">
        <v>9.4812676207659052</v>
      </c>
      <c r="C83" s="33">
        <v>2.3283290840586659</v>
      </c>
      <c r="D83" s="33">
        <v>6.4691823244862832</v>
      </c>
      <c r="E83" s="33">
        <v>-2.6333116910127501</v>
      </c>
      <c r="F83" s="33">
        <v>12.000332273137218</v>
      </c>
      <c r="G83" s="33">
        <v>8.8123439733425215</v>
      </c>
      <c r="H83" s="33">
        <v>9.9539428096612852</v>
      </c>
      <c r="I83" s="14">
        <v>8.9513030110761207</v>
      </c>
      <c r="J83" s="14">
        <v>26.746655923139315</v>
      </c>
      <c r="K83" s="14">
        <v>11.296488984423306</v>
      </c>
      <c r="L83" s="14">
        <v>10.286371425611662</v>
      </c>
    </row>
    <row r="84" spans="1:12" ht="12.75" hidden="1" customHeight="1" outlineLevel="1">
      <c r="A84" s="115" t="s">
        <v>148</v>
      </c>
      <c r="B84" s="37">
        <v>7.367992382795066</v>
      </c>
      <c r="C84" s="33">
        <v>1.2040198715867518</v>
      </c>
      <c r="D84" s="33">
        <v>8.0456920133775469</v>
      </c>
      <c r="E84" s="33">
        <v>2.3191816373750527</v>
      </c>
      <c r="F84" s="33">
        <v>8.9037512926237099</v>
      </c>
      <c r="G84" s="33">
        <v>1.8921589854306262</v>
      </c>
      <c r="H84" s="33">
        <v>10.543459825338573</v>
      </c>
      <c r="I84" s="14">
        <v>-3.0208474068558218</v>
      </c>
      <c r="J84" s="14">
        <v>12.748276235403594</v>
      </c>
      <c r="K84" s="14">
        <v>8.6947741911344707</v>
      </c>
      <c r="L84" s="14">
        <v>-5.2129070883756583</v>
      </c>
    </row>
    <row r="85" spans="1:12" ht="12.75" hidden="1" customHeight="1" outlineLevel="1">
      <c r="A85" s="115" t="s">
        <v>149</v>
      </c>
      <c r="B85" s="37">
        <v>9.2951897877546088</v>
      </c>
      <c r="C85" s="33">
        <v>1.5095271007168094</v>
      </c>
      <c r="D85" s="33">
        <v>5.9988725645030456</v>
      </c>
      <c r="E85" s="33">
        <v>-1.6603690885080766</v>
      </c>
      <c r="F85" s="33">
        <v>9.0301420948636064</v>
      </c>
      <c r="G85" s="33">
        <v>3.1263893645241865</v>
      </c>
      <c r="H85" s="33">
        <v>15.837235265091039</v>
      </c>
      <c r="I85" s="14">
        <v>2.2950362017217572</v>
      </c>
      <c r="J85" s="14">
        <v>18.154047470449484</v>
      </c>
      <c r="K85" s="14">
        <v>18.085668119368094</v>
      </c>
      <c r="L85" s="14">
        <v>-6.6361755185175326</v>
      </c>
    </row>
    <row r="86" spans="1:12" ht="12.75" hidden="1" customHeight="1" outlineLevel="1">
      <c r="A86" s="115" t="s">
        <v>150</v>
      </c>
      <c r="B86" s="37">
        <v>7.2299599926496825</v>
      </c>
      <c r="C86" s="33">
        <v>12.999899334728866</v>
      </c>
      <c r="D86" s="33">
        <v>7.4394312844623443</v>
      </c>
      <c r="E86" s="33">
        <v>16.910854447109244</v>
      </c>
      <c r="F86" s="33">
        <v>2.8873743428165994</v>
      </c>
      <c r="G86" s="33">
        <v>6.151425458492497</v>
      </c>
      <c r="H86" s="33">
        <v>8.65970286887692</v>
      </c>
      <c r="I86" s="14">
        <v>1.4292693308969575</v>
      </c>
      <c r="J86" s="14">
        <v>1.2723271903410875</v>
      </c>
      <c r="K86" s="14">
        <v>10.645906369406347</v>
      </c>
      <c r="L86" s="14">
        <v>5.5633621475139989</v>
      </c>
    </row>
    <row r="87" spans="1:12" ht="12.75" hidden="1" customHeight="1" outlineLevel="1">
      <c r="A87" s="115" t="s">
        <v>151</v>
      </c>
      <c r="B87" s="37">
        <v>7.9037098320016099</v>
      </c>
      <c r="C87" s="33">
        <v>22.374646855014404</v>
      </c>
      <c r="D87" s="33">
        <v>10.967162327645326</v>
      </c>
      <c r="E87" s="33">
        <v>15.251867119027025</v>
      </c>
      <c r="F87" s="33">
        <v>3.4509983552965195</v>
      </c>
      <c r="G87" s="33">
        <v>5.1947590825478471</v>
      </c>
      <c r="H87" s="33">
        <v>8.2778327049693559</v>
      </c>
      <c r="I87" s="14">
        <v>-2.4419869122695275</v>
      </c>
      <c r="J87" s="14">
        <v>-2.0905953275570965</v>
      </c>
      <c r="K87" s="14">
        <v>6.7618270978260853</v>
      </c>
      <c r="L87" s="14">
        <v>17.737864475801189</v>
      </c>
    </row>
    <row r="88" spans="1:12" ht="12.75" hidden="1" customHeight="1" outlineLevel="1">
      <c r="A88" s="115" t="s">
        <v>152</v>
      </c>
      <c r="B88" s="37">
        <v>8.1263409469342065</v>
      </c>
      <c r="C88" s="33">
        <v>9.9679481377877153</v>
      </c>
      <c r="D88" s="33">
        <v>10.050201369751321</v>
      </c>
      <c r="E88" s="33">
        <v>4.8423539616999847</v>
      </c>
      <c r="F88" s="33">
        <v>4.2532014574025823</v>
      </c>
      <c r="G88" s="33">
        <v>8.0522548072535187</v>
      </c>
      <c r="H88" s="33">
        <v>18.485102523728571</v>
      </c>
      <c r="I88" s="14">
        <v>1.0840049874044126</v>
      </c>
      <c r="J88" s="14">
        <v>1.7708224737548619</v>
      </c>
      <c r="K88" s="14">
        <v>8.4462708080962727</v>
      </c>
      <c r="L88" s="14">
        <v>22.809005628734425</v>
      </c>
    </row>
    <row r="89" spans="1:12" ht="12.75" hidden="1" customHeight="1" outlineLevel="1">
      <c r="A89" s="115" t="s">
        <v>153</v>
      </c>
      <c r="B89" s="37">
        <v>7.9292911962496078</v>
      </c>
      <c r="C89" s="33">
        <v>13.740909034941467</v>
      </c>
      <c r="D89" s="33">
        <v>9.5099359450052248</v>
      </c>
      <c r="E89" s="33">
        <v>9.5815959981664633</v>
      </c>
      <c r="F89" s="33">
        <v>3.709309580676063</v>
      </c>
      <c r="G89" s="33">
        <v>11.285211939046349</v>
      </c>
      <c r="H89" s="33">
        <v>-2.6925527136008895</v>
      </c>
      <c r="I89" s="14">
        <v>5.6768776165328205</v>
      </c>
      <c r="J89" s="14">
        <v>5.7138706713854219</v>
      </c>
      <c r="K89" s="14">
        <v>9.2527598161003937</v>
      </c>
      <c r="L89" s="14">
        <v>17.013522856213541</v>
      </c>
    </row>
    <row r="90" spans="1:12" ht="12.75" hidden="1" customHeight="1" outlineLevel="1">
      <c r="A90" s="115" t="s">
        <v>154</v>
      </c>
      <c r="B90" s="37">
        <v>8.8811758774921543</v>
      </c>
      <c r="C90" s="33">
        <v>2.3638898490173261</v>
      </c>
      <c r="D90" s="33">
        <v>8.6282636046028074</v>
      </c>
      <c r="E90" s="33">
        <v>14.406667609022335</v>
      </c>
      <c r="F90" s="33">
        <v>9.9109186586763656</v>
      </c>
      <c r="G90" s="33">
        <v>18.561521410879877</v>
      </c>
      <c r="H90" s="33">
        <v>15.622384168646335</v>
      </c>
      <c r="I90" s="14">
        <v>9.4242045807550312</v>
      </c>
      <c r="J90" s="14">
        <v>19.404379246321454</v>
      </c>
      <c r="K90" s="14">
        <v>2.3493412131044806</v>
      </c>
      <c r="L90" s="14">
        <v>17.564142298822489</v>
      </c>
    </row>
    <row r="91" spans="1:12" ht="12.75" hidden="1" customHeight="1" outlineLevel="1">
      <c r="A91" s="115" t="s">
        <v>155</v>
      </c>
      <c r="B91" s="37">
        <v>7.8871794973823768</v>
      </c>
      <c r="C91" s="33">
        <v>3.0256744173152299</v>
      </c>
      <c r="D91" s="33">
        <v>6.5422957346581256</v>
      </c>
      <c r="E91" s="33">
        <v>21.626275639300303</v>
      </c>
      <c r="F91" s="33">
        <v>8.1110209306055197</v>
      </c>
      <c r="G91" s="33">
        <v>15.619199015616701</v>
      </c>
      <c r="H91" s="33">
        <v>13.247010251209872</v>
      </c>
      <c r="I91" s="14">
        <v>4.0821020746528234</v>
      </c>
      <c r="J91" s="14">
        <v>14.012627895313329</v>
      </c>
      <c r="K91" s="14">
        <v>2.7175338962669287</v>
      </c>
      <c r="L91" s="14">
        <v>19.588048913481643</v>
      </c>
    </row>
    <row r="92" spans="1:12" ht="12.75" hidden="1" customHeight="1" outlineLevel="1">
      <c r="A92" s="115" t="s">
        <v>156</v>
      </c>
      <c r="B92" s="37">
        <v>6.0931615892758373</v>
      </c>
      <c r="C92" s="33">
        <v>9.3676418793833278</v>
      </c>
      <c r="D92" s="33">
        <v>6.0329199006167613</v>
      </c>
      <c r="E92" s="33">
        <v>17.618771268944329</v>
      </c>
      <c r="F92" s="33">
        <v>2.9249284581530191</v>
      </c>
      <c r="G92" s="33">
        <v>14.217159003652654</v>
      </c>
      <c r="H92" s="33">
        <v>3.8752623385682909</v>
      </c>
      <c r="I92" s="14">
        <v>5.3263746639340468</v>
      </c>
      <c r="J92" s="14">
        <v>15.277079954024543</v>
      </c>
      <c r="K92" s="14">
        <v>2.2084210837798963</v>
      </c>
      <c r="L92" s="14">
        <v>12.684870891886874</v>
      </c>
    </row>
    <row r="93" spans="1:12" ht="12.75" hidden="1" customHeight="1" outlineLevel="1">
      <c r="A93" s="115" t="s">
        <v>157</v>
      </c>
      <c r="B93" s="37">
        <v>9.2115888913767492</v>
      </c>
      <c r="C93" s="33">
        <v>13.338984623248081</v>
      </c>
      <c r="D93" s="33">
        <v>9.8150623000625217</v>
      </c>
      <c r="E93" s="33">
        <v>16.948011382352206</v>
      </c>
      <c r="F93" s="33">
        <v>9.6469247432368235</v>
      </c>
      <c r="G93" s="33">
        <v>13.272660427037763</v>
      </c>
      <c r="H93" s="33">
        <v>6.2324921654447962</v>
      </c>
      <c r="I93" s="14">
        <v>4.3772849997482552</v>
      </c>
      <c r="J93" s="14">
        <v>14.274138010563192</v>
      </c>
      <c r="K93" s="14">
        <v>3.7698675965311281</v>
      </c>
      <c r="L93" s="14">
        <v>16.128534476924187</v>
      </c>
    </row>
    <row r="94" spans="1:12" ht="12.75" hidden="1" customHeight="1" outlineLevel="1">
      <c r="A94" s="115" t="s">
        <v>158</v>
      </c>
      <c r="B94" s="37">
        <v>11.444172691007154</v>
      </c>
      <c r="C94" s="33">
        <v>17.661805897664792</v>
      </c>
      <c r="D94" s="33">
        <v>10.839470311729229</v>
      </c>
      <c r="E94" s="33">
        <v>4.3442646805683438</v>
      </c>
      <c r="F94" s="33">
        <v>9.0407092992827813</v>
      </c>
      <c r="G94" s="33">
        <v>17.19967689777242</v>
      </c>
      <c r="H94" s="33">
        <v>13.492046217358777</v>
      </c>
      <c r="I94" s="14">
        <v>21.544113659403607</v>
      </c>
      <c r="J94" s="14">
        <v>3.4778973793454355</v>
      </c>
      <c r="K94" s="14">
        <v>14.095775316809011</v>
      </c>
      <c r="L94" s="14">
        <v>19.580864314460484</v>
      </c>
    </row>
    <row r="95" spans="1:12" ht="12.75" hidden="1" customHeight="1" outlineLevel="1">
      <c r="A95" s="115" t="s">
        <v>159</v>
      </c>
      <c r="B95" s="37">
        <v>8.0654065063353357</v>
      </c>
      <c r="C95" s="33">
        <v>6.2587521561078034</v>
      </c>
      <c r="D95" s="33">
        <v>5.6151127594856263</v>
      </c>
      <c r="E95" s="33">
        <v>-4.0799877077127036</v>
      </c>
      <c r="F95" s="33">
        <v>6.6317956466050276</v>
      </c>
      <c r="G95" s="33">
        <v>15.548099878208404</v>
      </c>
      <c r="H95" s="33">
        <v>6.9110749855744018</v>
      </c>
      <c r="I95" s="14">
        <v>19.048421642030348</v>
      </c>
      <c r="J95" s="14">
        <v>1.6293994155039542</v>
      </c>
      <c r="K95" s="14">
        <v>14.149343629808357</v>
      </c>
      <c r="L95" s="14">
        <v>28.22343562876307</v>
      </c>
    </row>
    <row r="96" spans="1:12" ht="12.75" hidden="1" customHeight="1" outlineLevel="1">
      <c r="A96" s="115" t="s">
        <v>160</v>
      </c>
      <c r="B96" s="37">
        <v>8.8895281060778188</v>
      </c>
      <c r="C96" s="33">
        <v>9.079050197904067</v>
      </c>
      <c r="D96" s="33">
        <v>4.0792775449193641</v>
      </c>
      <c r="E96" s="33">
        <v>4.151519638590969</v>
      </c>
      <c r="F96" s="33">
        <v>12.425998516802977</v>
      </c>
      <c r="G96" s="33">
        <v>13.829656048106528</v>
      </c>
      <c r="H96" s="33">
        <v>4.3779316831287218</v>
      </c>
      <c r="I96" s="14">
        <v>15.187855315140283</v>
      </c>
      <c r="J96" s="14">
        <v>-1.3756365376840733</v>
      </c>
      <c r="K96" s="14">
        <v>13.483231712133346</v>
      </c>
      <c r="L96" s="14">
        <v>27.844096407001359</v>
      </c>
    </row>
    <row r="97" spans="1:12" ht="12.75" hidden="1" customHeight="1" outlineLevel="1">
      <c r="A97" s="115" t="s">
        <v>161</v>
      </c>
      <c r="B97" s="37">
        <v>8.0912533524833492</v>
      </c>
      <c r="C97" s="33">
        <v>-7.7110958191298096E-2</v>
      </c>
      <c r="D97" s="33">
        <v>5.8852964730877773</v>
      </c>
      <c r="E97" s="33">
        <v>-1.7317267429385765</v>
      </c>
      <c r="F97" s="33">
        <v>9.671491648021032</v>
      </c>
      <c r="G97" s="33">
        <v>13.912769731020575</v>
      </c>
      <c r="H97" s="33">
        <v>9.2360505902542798</v>
      </c>
      <c r="I97" s="14">
        <v>11.416957392256435</v>
      </c>
      <c r="J97" s="14">
        <v>-4.1034614148637019</v>
      </c>
      <c r="K97" s="14">
        <v>13.14525403052771</v>
      </c>
      <c r="L97" s="14">
        <v>28.916100308893931</v>
      </c>
    </row>
    <row r="98" spans="1:12" ht="12.75" hidden="1" customHeight="1" outlineLevel="1">
      <c r="A98" s="115" t="s">
        <v>162</v>
      </c>
      <c r="B98" s="37">
        <v>6.8942637282296744</v>
      </c>
      <c r="C98" s="33">
        <v>7.7507717944771457</v>
      </c>
      <c r="D98" s="33">
        <v>6.1856266167500848</v>
      </c>
      <c r="E98" s="33">
        <v>10.440321753358631</v>
      </c>
      <c r="F98" s="33">
        <v>8.7866907360937461</v>
      </c>
      <c r="G98" s="33">
        <v>1.7651162304944421</v>
      </c>
      <c r="H98" s="33">
        <v>10.119246550360401</v>
      </c>
      <c r="I98" s="14">
        <v>-11.086713694886399</v>
      </c>
      <c r="J98" s="14">
        <v>-2.9428953429733156</v>
      </c>
      <c r="K98" s="14">
        <v>8.7915401929401327</v>
      </c>
      <c r="L98" s="14">
        <v>-2.7073531614585704</v>
      </c>
    </row>
    <row r="99" spans="1:12" ht="12.75" hidden="1" customHeight="1" outlineLevel="1">
      <c r="A99" s="115" t="s">
        <v>163</v>
      </c>
      <c r="B99" s="37">
        <v>8.8092596866148938</v>
      </c>
      <c r="C99" s="33">
        <v>1.8906227104091187</v>
      </c>
      <c r="D99" s="33">
        <v>9.1108526162005461</v>
      </c>
      <c r="E99" s="33">
        <v>12.065235532652068</v>
      </c>
      <c r="F99" s="33">
        <v>5.8545998224855538</v>
      </c>
      <c r="G99" s="33">
        <v>3.1998673283819556</v>
      </c>
      <c r="H99" s="33">
        <v>9.3280824622236764</v>
      </c>
      <c r="I99" s="14">
        <v>-7.1196133560054307</v>
      </c>
      <c r="J99" s="14">
        <v>1.1092891646775342</v>
      </c>
      <c r="K99" s="14">
        <v>16.186695144857509</v>
      </c>
      <c r="L99" s="14">
        <v>-8.7815579341297507</v>
      </c>
    </row>
    <row r="100" spans="1:12" ht="12.75" hidden="1" customHeight="1" outlineLevel="1">
      <c r="A100" s="115" t="s">
        <v>164</v>
      </c>
      <c r="B100" s="37">
        <v>9.0256778660444752</v>
      </c>
      <c r="C100" s="33">
        <v>8.8781512593905489</v>
      </c>
      <c r="D100" s="33">
        <v>10.603800018836338</v>
      </c>
      <c r="E100" s="33">
        <v>11.889105918144452</v>
      </c>
      <c r="F100" s="33">
        <v>6.0599881036392134</v>
      </c>
      <c r="G100" s="33">
        <v>7.9626580232039004</v>
      </c>
      <c r="H100" s="33">
        <v>12.624297710983029</v>
      </c>
      <c r="I100" s="14">
        <v>-1.5914439664319247</v>
      </c>
      <c r="J100" s="14">
        <v>7.0554955515782751</v>
      </c>
      <c r="K100" s="14">
        <v>9.9440817849917948</v>
      </c>
      <c r="L100" s="14">
        <v>1.174807509149673</v>
      </c>
    </row>
    <row r="101" spans="1:12" ht="12.75" hidden="1" customHeight="1" outlineLevel="1">
      <c r="A101" s="115" t="s">
        <v>165</v>
      </c>
      <c r="B101" s="37">
        <v>7.1264849734237146</v>
      </c>
      <c r="C101" s="33">
        <v>17.075581379796589</v>
      </c>
      <c r="D101" s="33">
        <v>9.3818050143817118</v>
      </c>
      <c r="E101" s="33">
        <v>12.884719527868668</v>
      </c>
      <c r="F101" s="33">
        <v>5.2295346104836113</v>
      </c>
      <c r="G101" s="33">
        <v>5.6902126829795776</v>
      </c>
      <c r="H101" s="33">
        <v>15.772220656590406</v>
      </c>
      <c r="I101" s="14">
        <v>-3.3387253417183302</v>
      </c>
      <c r="J101" s="14">
        <v>4.9293830278078303</v>
      </c>
      <c r="K101" s="14">
        <v>4.0173166788379717</v>
      </c>
      <c r="L101" s="14">
        <v>-3.8452996894887974</v>
      </c>
    </row>
    <row r="102" spans="1:12" ht="12.75" hidden="1" customHeight="1" outlineLevel="1">
      <c r="A102" s="115" t="s">
        <v>166</v>
      </c>
      <c r="B102" s="37">
        <v>8.5299530361254199</v>
      </c>
      <c r="C102" s="33">
        <v>10.028206973334889</v>
      </c>
      <c r="D102" s="33">
        <v>7.8407287474124132</v>
      </c>
      <c r="E102" s="33">
        <v>1.6923044199030528</v>
      </c>
      <c r="F102" s="33">
        <v>15.212408242842002</v>
      </c>
      <c r="G102" s="33">
        <v>1.4465921493487741</v>
      </c>
      <c r="H102" s="33">
        <v>19.720531911231888</v>
      </c>
      <c r="I102" s="14">
        <v>-7.5151118646906525</v>
      </c>
      <c r="J102" s="14">
        <v>10.144678434011723</v>
      </c>
      <c r="K102" s="14">
        <v>3.2670253174298125</v>
      </c>
      <c r="L102" s="14">
        <v>7.8683012054160599</v>
      </c>
    </row>
    <row r="103" spans="1:12" ht="12.75" hidden="1" customHeight="1" outlineLevel="1">
      <c r="A103" s="115" t="s">
        <v>167</v>
      </c>
      <c r="B103" s="37">
        <v>7.6818426130877953</v>
      </c>
      <c r="C103" s="33">
        <v>13.419119977544199</v>
      </c>
      <c r="D103" s="33">
        <v>6.7818403820185438</v>
      </c>
      <c r="E103" s="33">
        <v>-3.0435666404176658</v>
      </c>
      <c r="F103" s="33">
        <v>19.571130103178703</v>
      </c>
      <c r="G103" s="33">
        <v>-1.2082349055380774</v>
      </c>
      <c r="H103" s="33">
        <v>11.774474740819713</v>
      </c>
      <c r="I103" s="14">
        <v>-13.019196258750881</v>
      </c>
      <c r="J103" s="14">
        <v>3.5480023112202304</v>
      </c>
      <c r="K103" s="14">
        <v>2.4062603247755305</v>
      </c>
      <c r="L103" s="14">
        <v>1.667040543003111</v>
      </c>
    </row>
    <row r="104" spans="1:12" hidden="1" outlineLevel="1">
      <c r="A104" s="115" t="s">
        <v>168</v>
      </c>
      <c r="B104" s="37">
        <v>8.5792167135848985</v>
      </c>
      <c r="C104" s="33">
        <v>7.9593197522750359</v>
      </c>
      <c r="D104" s="33">
        <v>7.8773509532589259</v>
      </c>
      <c r="E104" s="33">
        <v>-0.87711473468235113</v>
      </c>
      <c r="F104" s="33">
        <v>19.73311896545242</v>
      </c>
      <c r="G104" s="33">
        <v>-1.6928563266180561</v>
      </c>
      <c r="H104" s="33">
        <v>12.817043237998888</v>
      </c>
      <c r="I104" s="14">
        <v>-12.787022066427582</v>
      </c>
      <c r="J104" s="14">
        <v>3.7352809460616783</v>
      </c>
      <c r="K104" s="14">
        <v>4.4338838830019256</v>
      </c>
      <c r="L104" s="14">
        <v>1.1505494907944041</v>
      </c>
    </row>
    <row r="105" spans="1:12" hidden="1" outlineLevel="1">
      <c r="A105" s="115" t="s">
        <v>26</v>
      </c>
      <c r="B105" s="37">
        <v>9.8921265608931606</v>
      </c>
      <c r="C105" s="33">
        <v>8.0611088053449009</v>
      </c>
      <c r="D105" s="33">
        <v>10.06415330329267</v>
      </c>
      <c r="E105" s="33">
        <v>-1.8250539913353947</v>
      </c>
      <c r="F105" s="33">
        <v>21.610725837524441</v>
      </c>
      <c r="G105" s="33">
        <v>-1.0757936152639047</v>
      </c>
      <c r="H105" s="33">
        <v>14.882199044504802</v>
      </c>
      <c r="I105" s="14">
        <v>-12.416937666396649</v>
      </c>
      <c r="J105" s="14">
        <v>4.256063163264983</v>
      </c>
      <c r="K105" s="14">
        <v>5.3923085233986541</v>
      </c>
      <c r="L105" s="14">
        <v>2.5431750049766748</v>
      </c>
    </row>
    <row r="106" spans="1:12" hidden="1" outlineLevel="1">
      <c r="A106" s="115" t="s">
        <v>27</v>
      </c>
      <c r="B106" s="37">
        <v>9.0029260009597749</v>
      </c>
      <c r="C106" s="33">
        <v>4.4687482136066166</v>
      </c>
      <c r="D106" s="33">
        <v>12.84970010894861</v>
      </c>
      <c r="E106" s="33">
        <v>13.268151564037737</v>
      </c>
      <c r="F106" s="33">
        <v>4.8397721706921999</v>
      </c>
      <c r="G106" s="33">
        <v>12.232559704255252</v>
      </c>
      <c r="H106" s="33">
        <v>-0.94006838472782306</v>
      </c>
      <c r="I106" s="14">
        <v>36.691948709384008</v>
      </c>
      <c r="J106" s="14">
        <v>21.320339619639356</v>
      </c>
      <c r="K106" s="14">
        <v>5.8240466944258173</v>
      </c>
      <c r="L106" s="14">
        <v>-11.110433862647071</v>
      </c>
    </row>
    <row r="107" spans="1:12" hidden="1" outlineLevel="1">
      <c r="A107" s="115" t="s">
        <v>28</v>
      </c>
      <c r="B107" s="37">
        <v>9.8172106903571432</v>
      </c>
      <c r="C107" s="33">
        <v>9.2852554767649735</v>
      </c>
      <c r="D107" s="33">
        <v>14.76836044948206</v>
      </c>
      <c r="E107" s="33">
        <v>19.754882243269734</v>
      </c>
      <c r="F107" s="33">
        <v>1.7514327914817756</v>
      </c>
      <c r="G107" s="33">
        <v>20.053978964609257</v>
      </c>
      <c r="H107" s="33">
        <v>-4.1997787581269961</v>
      </c>
      <c r="I107" s="14">
        <v>54.52855317148817</v>
      </c>
      <c r="J107" s="14">
        <v>14.396606665361247</v>
      </c>
      <c r="K107" s="14">
        <v>8.341742688596284</v>
      </c>
      <c r="L107" s="14">
        <v>4.2029313252096614</v>
      </c>
    </row>
    <row r="108" spans="1:12" hidden="1" outlineLevel="1">
      <c r="A108" s="115" t="s">
        <v>29</v>
      </c>
      <c r="B108" s="37">
        <v>8.474347454828262</v>
      </c>
      <c r="C108" s="33">
        <v>9.1038562832577554</v>
      </c>
      <c r="D108" s="33">
        <v>10.179249693502967</v>
      </c>
      <c r="E108" s="33">
        <v>12.71255066246944</v>
      </c>
      <c r="F108" s="33">
        <v>-2.4290588291707849</v>
      </c>
      <c r="G108" s="33">
        <v>21.972395049527279</v>
      </c>
      <c r="H108" s="33">
        <v>-0.80252549312265842</v>
      </c>
      <c r="I108" s="14">
        <v>45.169926827350196</v>
      </c>
      <c r="J108" s="14">
        <v>17.890017247526572</v>
      </c>
      <c r="K108" s="14">
        <v>14.305287869053984</v>
      </c>
      <c r="L108" s="14">
        <v>-7.6777347233671804</v>
      </c>
    </row>
    <row r="109" spans="1:12" hidden="1" outlineLevel="1">
      <c r="A109" s="115" t="s">
        <v>30</v>
      </c>
      <c r="B109" s="37">
        <v>2.0887597007474881</v>
      </c>
      <c r="C109" s="33">
        <v>-3.4730342005171764</v>
      </c>
      <c r="D109" s="33">
        <v>-2.4389315261807951</v>
      </c>
      <c r="E109" s="33">
        <v>6.4158256087352186</v>
      </c>
      <c r="F109" s="33">
        <v>-11.691116748803239</v>
      </c>
      <c r="G109" s="33">
        <v>7.5910114461548801</v>
      </c>
      <c r="H109" s="33">
        <v>-12.126419722130606</v>
      </c>
      <c r="I109" s="14">
        <v>37.562274834335739</v>
      </c>
      <c r="J109" s="14">
        <v>15.20626322623842</v>
      </c>
      <c r="K109" s="14">
        <v>20.76351027998524</v>
      </c>
      <c r="L109" s="14">
        <v>-9.9852011423710962</v>
      </c>
    </row>
    <row r="110" spans="1:12" hidden="1" outlineLevel="1">
      <c r="A110" s="115" t="s">
        <v>31</v>
      </c>
      <c r="B110" s="37">
        <v>2.7802975966963857</v>
      </c>
      <c r="C110" s="33">
        <v>-1.1897262803325646</v>
      </c>
      <c r="D110" s="33">
        <v>0.20092441162505281</v>
      </c>
      <c r="E110" s="33">
        <v>6.6471038249732715</v>
      </c>
      <c r="F110" s="33">
        <v>-6.191712418560428</v>
      </c>
      <c r="G110" s="33">
        <v>5.2666567024617734</v>
      </c>
      <c r="H110" s="33">
        <v>-1.1576162935895127</v>
      </c>
      <c r="I110" s="14">
        <v>7.3339739245174655</v>
      </c>
      <c r="J110" s="14">
        <v>11.675336519804816</v>
      </c>
      <c r="K110" s="14">
        <v>13.041751112255028</v>
      </c>
      <c r="L110" s="14">
        <v>9.0528330521040488</v>
      </c>
    </row>
    <row r="111" spans="1:12" hidden="1" outlineLevel="1">
      <c r="A111" s="115" t="s">
        <v>32</v>
      </c>
      <c r="B111" s="37">
        <v>2.6200335995314248</v>
      </c>
      <c r="C111" s="33">
        <v>3.7428512031348617</v>
      </c>
      <c r="D111" s="33">
        <v>-1.6330879512350123</v>
      </c>
      <c r="E111" s="33">
        <v>-3.9932450680944953</v>
      </c>
      <c r="F111" s="33">
        <v>-2.5386323898908216</v>
      </c>
      <c r="G111" s="33">
        <v>-0.87451481553405586</v>
      </c>
      <c r="H111" s="33">
        <v>3.7643769492864863</v>
      </c>
      <c r="I111" s="14">
        <v>-7.2597301602804976</v>
      </c>
      <c r="J111" s="14">
        <v>12.449178805310709</v>
      </c>
      <c r="K111" s="14">
        <v>14.209091769758601</v>
      </c>
      <c r="L111" s="14">
        <v>-5.8725894754654888</v>
      </c>
    </row>
    <row r="112" spans="1:12" hidden="1" outlineLevel="1">
      <c r="A112" s="115" t="s">
        <v>33</v>
      </c>
      <c r="B112" s="37">
        <v>1.5084973842143512</v>
      </c>
      <c r="C112" s="33">
        <v>-2.2568632281083865</v>
      </c>
      <c r="D112" s="33">
        <v>0.59676916399689617</v>
      </c>
      <c r="E112" s="33">
        <v>-4.7935551190669656</v>
      </c>
      <c r="F112" s="33">
        <v>-1.0885854806933537</v>
      </c>
      <c r="G112" s="33">
        <v>-9.7256793655174505</v>
      </c>
      <c r="H112" s="33">
        <v>0.10214620608053337</v>
      </c>
      <c r="I112" s="14">
        <v>-1.1945764148322269E-2</v>
      </c>
      <c r="J112" s="14">
        <v>4.6279171140482589</v>
      </c>
      <c r="K112" s="14">
        <v>8.238050333348383</v>
      </c>
      <c r="L112" s="14">
        <v>10.831622149677855</v>
      </c>
    </row>
    <row r="113" spans="1:12" hidden="1" outlineLevel="1">
      <c r="A113" s="115" t="s">
        <v>34</v>
      </c>
      <c r="B113" s="17">
        <v>3.2540866212062554</v>
      </c>
      <c r="C113" s="14">
        <v>1.4844575540857505</v>
      </c>
      <c r="D113" s="14">
        <v>3.6550835146137928</v>
      </c>
      <c r="E113" s="14">
        <v>5.4714595716096142</v>
      </c>
      <c r="F113" s="14">
        <v>2.977203253146115</v>
      </c>
      <c r="G113" s="14">
        <v>-6.5218339585883029</v>
      </c>
      <c r="H113" s="14">
        <v>-1.4214275830499332</v>
      </c>
      <c r="I113" s="14">
        <v>-0.45981995202110681</v>
      </c>
      <c r="J113" s="14">
        <v>8.081618249110889</v>
      </c>
      <c r="K113" s="14">
        <v>2.120349835697894</v>
      </c>
      <c r="L113" s="14">
        <v>8.2349219914722909</v>
      </c>
    </row>
    <row r="114" spans="1:12" hidden="1" outlineLevel="1">
      <c r="A114" s="115" t="s">
        <v>35</v>
      </c>
      <c r="B114" s="17">
        <v>4.2918733213953146</v>
      </c>
      <c r="C114" s="14">
        <v>8.1996908471751766</v>
      </c>
      <c r="D114" s="14">
        <v>6.8909173184594579</v>
      </c>
      <c r="E114" s="14">
        <v>-6.6302000467139806</v>
      </c>
      <c r="F114" s="14">
        <v>5.6617499907581532</v>
      </c>
      <c r="G114" s="14">
        <v>6.5250772143897109</v>
      </c>
      <c r="H114" s="14">
        <v>1.3010587654295449</v>
      </c>
      <c r="I114" s="14">
        <v>12.628361177597782</v>
      </c>
      <c r="J114" s="14">
        <v>-5.3907109791686594</v>
      </c>
      <c r="K114" s="14">
        <v>6.6273242554106844</v>
      </c>
      <c r="L114" s="14">
        <v>-1.1857470943714503</v>
      </c>
    </row>
    <row r="115" spans="1:12" hidden="1" outlineLevel="1">
      <c r="A115" s="115" t="s">
        <v>36</v>
      </c>
      <c r="B115" s="17">
        <v>6.6549183492423651</v>
      </c>
      <c r="C115" s="14">
        <v>2.699734102478061</v>
      </c>
      <c r="D115" s="14">
        <v>9.3996039784865388</v>
      </c>
      <c r="E115" s="14">
        <v>10.764528762476218</v>
      </c>
      <c r="F115" s="14">
        <v>5.2866989084075584</v>
      </c>
      <c r="G115" s="14">
        <v>7.1155799327242732</v>
      </c>
      <c r="H115" s="14">
        <v>9.6891132424744342E-2</v>
      </c>
      <c r="I115" s="14">
        <v>22.127810876330756</v>
      </c>
      <c r="J115" s="14">
        <v>6.8260925440118712</v>
      </c>
      <c r="K115" s="14">
        <v>4.8168656183438401</v>
      </c>
      <c r="L115" s="14">
        <v>7.6429905639625133</v>
      </c>
    </row>
    <row r="116" spans="1:12" hidden="1" outlineLevel="1">
      <c r="A116" s="115" t="s">
        <v>37</v>
      </c>
      <c r="B116" s="17">
        <v>5.9225939658368816</v>
      </c>
      <c r="C116" s="14">
        <v>4.6191250861060524</v>
      </c>
      <c r="D116" s="14">
        <v>5.585390750104267</v>
      </c>
      <c r="E116" s="14">
        <v>12.287657153277195</v>
      </c>
      <c r="F116" s="14">
        <v>7.5245930097656668</v>
      </c>
      <c r="G116" s="14">
        <v>9.1167137408140491</v>
      </c>
      <c r="H116" s="14">
        <v>3.7434921961416023</v>
      </c>
      <c r="I116" s="14">
        <v>15.600467699547551</v>
      </c>
      <c r="J116" s="14">
        <v>3.5140947046487838</v>
      </c>
      <c r="K116" s="14">
        <v>4.5063388226190568</v>
      </c>
      <c r="L116" s="14">
        <v>-4.0487201022236263</v>
      </c>
    </row>
    <row r="117" spans="1:12" hidden="1" outlineLevel="1">
      <c r="A117" s="542" t="s">
        <v>38</v>
      </c>
      <c r="B117" s="415">
        <v>3.1468712998449035</v>
      </c>
      <c r="C117" s="416">
        <v>5.9698292768161281</v>
      </c>
      <c r="D117" s="416">
        <v>3.786750520275703</v>
      </c>
      <c r="E117" s="416">
        <v>7.5032841146757789</v>
      </c>
      <c r="F117" s="416">
        <v>2.1375630698183841</v>
      </c>
      <c r="G117" s="416">
        <v>19.33362962706768</v>
      </c>
      <c r="H117" s="416">
        <v>6.4232706846309782</v>
      </c>
      <c r="I117" s="416">
        <v>17.873855281036327</v>
      </c>
      <c r="J117" s="416">
        <v>-3.9217062530119762</v>
      </c>
      <c r="K117" s="416">
        <v>2.6556258241994044</v>
      </c>
      <c r="L117" s="416">
        <v>-2.7223062821456097</v>
      </c>
    </row>
    <row r="118" spans="1:12" hidden="1" outlineLevel="1">
      <c r="A118" s="7" t="s">
        <v>667</v>
      </c>
      <c r="B118" s="17">
        <v>1.5844561274124942</v>
      </c>
      <c r="C118" s="14">
        <v>-0.84095958516972757</v>
      </c>
      <c r="D118" s="14">
        <v>1.0626066473753895</v>
      </c>
      <c r="E118" s="14">
        <v>4.1453016958368636</v>
      </c>
      <c r="F118" s="14">
        <v>2.2960948375881713</v>
      </c>
      <c r="G118" s="14">
        <v>3.8535430481939699</v>
      </c>
      <c r="H118" s="14">
        <v>4.3625603233313512</v>
      </c>
      <c r="I118" s="14">
        <v>-5.1303138223510842</v>
      </c>
      <c r="J118" s="14">
        <v>-2.1041650712535045</v>
      </c>
      <c r="K118" s="14">
        <v>1.4284004290012575</v>
      </c>
      <c r="L118" s="14">
        <v>3.3248631357403013</v>
      </c>
    </row>
    <row r="119" spans="1:12" hidden="1" outlineLevel="1">
      <c r="A119" s="7" t="s">
        <v>670</v>
      </c>
      <c r="B119" s="17">
        <v>0.26425477056528734</v>
      </c>
      <c r="C119" s="14">
        <v>3.6872466715856262</v>
      </c>
      <c r="D119" s="14">
        <v>1.8789055374624866</v>
      </c>
      <c r="E119" s="14">
        <v>-0.81236342790627702</v>
      </c>
      <c r="F119" s="14">
        <v>0.92104340952003838</v>
      </c>
      <c r="G119" s="14">
        <v>4.5286412464815129</v>
      </c>
      <c r="H119" s="14">
        <v>8.0473008525428185</v>
      </c>
      <c r="I119" s="14">
        <v>3.0264155848869621</v>
      </c>
      <c r="J119" s="14">
        <v>-1.7691783098001395</v>
      </c>
      <c r="K119" s="14">
        <v>-2.9478290538171592</v>
      </c>
      <c r="L119" s="14">
        <v>-5.5310671171689307</v>
      </c>
    </row>
    <row r="120" spans="1:12" hidden="1" outlineLevel="1">
      <c r="A120" s="7" t="s">
        <v>671</v>
      </c>
      <c r="B120" s="17">
        <v>1.9873861730252713</v>
      </c>
      <c r="C120" s="14">
        <v>7.9519389760439765</v>
      </c>
      <c r="D120" s="14">
        <v>4.2511143293043148</v>
      </c>
      <c r="E120" s="14">
        <v>-3.0698616357908577</v>
      </c>
      <c r="F120" s="14">
        <v>1.265802031122206</v>
      </c>
      <c r="G120" s="14">
        <v>6.7741503192537209</v>
      </c>
      <c r="H120" s="14">
        <v>7.460333470626864</v>
      </c>
      <c r="I120" s="14">
        <v>-1.7162977530266801</v>
      </c>
      <c r="J120" s="14">
        <v>-4.6302042818051916</v>
      </c>
      <c r="K120" s="14">
        <v>1.7198101611362944</v>
      </c>
      <c r="L120" s="14">
        <v>3.0603025541534663</v>
      </c>
    </row>
    <row r="121" spans="1:12" collapsed="1">
      <c r="A121" s="483" t="s">
        <v>672</v>
      </c>
      <c r="B121" s="415">
        <v>0.68254845928021268</v>
      </c>
      <c r="C121" s="416">
        <v>9.6251306196914754</v>
      </c>
      <c r="D121" s="416">
        <v>3.2523480792869321</v>
      </c>
      <c r="E121" s="416">
        <v>3.731199483827055</v>
      </c>
      <c r="F121" s="416">
        <v>-0.63280896008434695</v>
      </c>
      <c r="G121" s="416">
        <v>-3.9874800235125178</v>
      </c>
      <c r="H121" s="416">
        <v>3.657826866065335</v>
      </c>
      <c r="I121" s="416">
        <v>2.4899094214739392</v>
      </c>
      <c r="J121" s="416">
        <v>-2.216752172504016</v>
      </c>
      <c r="K121" s="416">
        <v>-0.85979435378087032</v>
      </c>
      <c r="L121" s="416">
        <v>-0.67619271211619036</v>
      </c>
    </row>
    <row r="122" spans="1:12">
      <c r="A122" s="7" t="s">
        <v>741</v>
      </c>
      <c r="B122" s="17">
        <v>1.4547728130768718</v>
      </c>
      <c r="C122" s="14">
        <v>4.4381102621434678</v>
      </c>
      <c r="D122" s="14">
        <v>5.1206597960880202</v>
      </c>
      <c r="E122" s="14">
        <v>5.5156838964587109</v>
      </c>
      <c r="F122" s="14">
        <v>-2.9495701847943678</v>
      </c>
      <c r="G122" s="14">
        <v>4.9936927288990915</v>
      </c>
      <c r="H122" s="14">
        <v>8.2923763380972701</v>
      </c>
      <c r="I122" s="14">
        <v>1.9716335514414709</v>
      </c>
      <c r="J122" s="14">
        <v>-4.2024064525599982</v>
      </c>
      <c r="K122" s="14">
        <v>1.3643785991547901</v>
      </c>
      <c r="L122" s="14">
        <v>1.037014105589634</v>
      </c>
    </row>
    <row r="123" spans="1:12" ht="14.25">
      <c r="A123" s="7" t="s">
        <v>742</v>
      </c>
      <c r="B123" s="183">
        <v>2.0616464483596388</v>
      </c>
      <c r="C123" s="183">
        <v>6.817001064286174</v>
      </c>
      <c r="D123" s="183">
        <v>5.5301686269593802</v>
      </c>
      <c r="E123" s="183">
        <v>3.4107764569353662</v>
      </c>
      <c r="F123" s="183">
        <v>1.0388337574574109</v>
      </c>
      <c r="G123" s="183">
        <v>0.44365677851982355</v>
      </c>
      <c r="H123" s="183">
        <v>0.12250207697147175</v>
      </c>
      <c r="I123" s="183">
        <v>1.4649686059103857</v>
      </c>
      <c r="J123" s="183">
        <v>-10.030255154087698</v>
      </c>
      <c r="K123" s="183">
        <v>3.7984744930583929</v>
      </c>
      <c r="L123" s="183">
        <v>0.94140776123158787</v>
      </c>
    </row>
    <row r="124" spans="1:12" ht="14.25">
      <c r="A124" s="21" t="s">
        <v>739</v>
      </c>
      <c r="B124" s="183">
        <v>1.3755065071379562</v>
      </c>
      <c r="C124" s="183">
        <v>3.3190652145740813</v>
      </c>
      <c r="D124" s="183">
        <v>3.7846776625556089</v>
      </c>
      <c r="E124" s="183">
        <v>3.9055773699551537</v>
      </c>
      <c r="F124" s="183">
        <v>-0.46494450339842786</v>
      </c>
      <c r="G124" s="183">
        <v>0.75077628671600394</v>
      </c>
      <c r="H124" s="183">
        <v>1.4073994089123261</v>
      </c>
      <c r="I124" s="183">
        <v>1.9303977959711034</v>
      </c>
      <c r="J124" s="183">
        <v>-3.7604530629803605</v>
      </c>
      <c r="K124" s="183">
        <v>2.1525483352069017</v>
      </c>
      <c r="L124" s="183">
        <v>0.41229210401270677</v>
      </c>
    </row>
    <row r="125" spans="1:12" ht="14.25">
      <c r="A125" s="116"/>
      <c r="B125" s="863" t="s">
        <v>716</v>
      </c>
      <c r="C125" s="864"/>
      <c r="D125" s="864"/>
      <c r="E125" s="864"/>
      <c r="F125" s="864"/>
      <c r="G125" s="864"/>
      <c r="H125" s="864"/>
      <c r="I125" s="865"/>
      <c r="J125" s="865"/>
      <c r="K125" s="865"/>
      <c r="L125" s="865"/>
    </row>
    <row r="126" spans="1:12" ht="12.75" hidden="1" customHeight="1" outlineLevel="1">
      <c r="A126" s="540">
        <v>2001</v>
      </c>
      <c r="B126" s="35">
        <v>2.8892652384643611</v>
      </c>
      <c r="C126" s="36">
        <v>28.199890656715013</v>
      </c>
      <c r="D126" s="36">
        <v>6.280214825770372</v>
      </c>
      <c r="E126" s="36">
        <v>-9.3912088456586673</v>
      </c>
      <c r="F126" s="36">
        <v>3.8614633285187097</v>
      </c>
      <c r="G126" s="36">
        <v>6.0638663318708979</v>
      </c>
      <c r="H126" s="36">
        <v>-2.2309297587489993</v>
      </c>
      <c r="I126" s="253">
        <v>7.0017088067043716</v>
      </c>
      <c r="J126" s="253">
        <v>-12.732360068046717</v>
      </c>
      <c r="K126" s="253">
        <v>7.3515756521950806</v>
      </c>
      <c r="L126" s="253">
        <v>2.7870875019414711</v>
      </c>
    </row>
    <row r="127" spans="1:12" ht="12.75" hidden="1" customHeight="1" outlineLevel="1">
      <c r="A127" s="114">
        <v>2002</v>
      </c>
      <c r="B127" s="37">
        <v>4.4853725152048014</v>
      </c>
      <c r="C127" s="33">
        <v>20.676206652603952</v>
      </c>
      <c r="D127" s="33">
        <v>6.8749925391852713</v>
      </c>
      <c r="E127" s="33">
        <v>19.365856369173585</v>
      </c>
      <c r="F127" s="33">
        <v>-8.5328987079701051</v>
      </c>
      <c r="G127" s="33">
        <v>17.420143578916324</v>
      </c>
      <c r="H127" s="33">
        <v>65.926279008998563</v>
      </c>
      <c r="I127" s="14">
        <v>4.0637392918213351</v>
      </c>
      <c r="J127" s="14">
        <v>15.582820990706892</v>
      </c>
      <c r="K127" s="14">
        <v>-1.970881122090546</v>
      </c>
      <c r="L127" s="14">
        <v>2.9669590993303387</v>
      </c>
    </row>
    <row r="128" spans="1:12" ht="12.75" hidden="1" customHeight="1" outlineLevel="1">
      <c r="A128" s="114">
        <v>2003</v>
      </c>
      <c r="B128" s="37">
        <v>3.65365400091693</v>
      </c>
      <c r="C128" s="33">
        <v>14.182492713681484</v>
      </c>
      <c r="D128" s="33">
        <v>17.112106801530302</v>
      </c>
      <c r="E128" s="33">
        <v>-22.665352122993383</v>
      </c>
      <c r="F128" s="33">
        <v>1.9623470698668228</v>
      </c>
      <c r="G128" s="33">
        <v>1.6180343164920714</v>
      </c>
      <c r="H128" s="33">
        <v>-3.7802152178147139</v>
      </c>
      <c r="I128" s="14">
        <v>-14.184687831273891</v>
      </c>
      <c r="J128" s="14">
        <v>-5.1847812708247716</v>
      </c>
      <c r="K128" s="14">
        <v>1.2820557386130673</v>
      </c>
      <c r="L128" s="14">
        <v>-5.4093930643029182</v>
      </c>
    </row>
    <row r="129" spans="1:12" hidden="1" outlineLevel="1">
      <c r="A129" s="114">
        <v>2004</v>
      </c>
      <c r="B129" s="37">
        <v>5.3000417289014621</v>
      </c>
      <c r="C129" s="33">
        <v>2.6436966683247363</v>
      </c>
      <c r="D129" s="33">
        <v>19.160669522109373</v>
      </c>
      <c r="E129" s="33">
        <v>6.191972934910936</v>
      </c>
      <c r="F129" s="33">
        <v>2.7136990950576489</v>
      </c>
      <c r="G129" s="33">
        <v>3.5272779564905505</v>
      </c>
      <c r="H129" s="33">
        <v>2.6254391778828534</v>
      </c>
      <c r="I129" s="14">
        <v>-0.75842930044102275</v>
      </c>
      <c r="J129" s="14">
        <v>-9.9660536828384494</v>
      </c>
      <c r="K129" s="14">
        <v>-4.8089120185386633</v>
      </c>
      <c r="L129" s="14">
        <v>-10.285491392888773</v>
      </c>
    </row>
    <row r="130" spans="1:12" hidden="1" outlineLevel="1">
      <c r="A130" s="114">
        <v>2005</v>
      </c>
      <c r="B130" s="37">
        <v>4.9609771537364651</v>
      </c>
      <c r="C130" s="33">
        <v>-2.5761504063106884</v>
      </c>
      <c r="D130" s="33">
        <v>5.1641871554400467</v>
      </c>
      <c r="E130" s="33">
        <v>0.16967099178997103</v>
      </c>
      <c r="F130" s="33">
        <v>5.1596569818608913</v>
      </c>
      <c r="G130" s="33">
        <v>1.6023487194561881</v>
      </c>
      <c r="H130" s="33">
        <v>14.049951757529215</v>
      </c>
      <c r="I130" s="14">
        <v>-16.892660614484683</v>
      </c>
      <c r="J130" s="14">
        <v>-1.2810747797074953</v>
      </c>
      <c r="K130" s="14">
        <v>7.1178952334022085</v>
      </c>
      <c r="L130" s="14">
        <v>31.507267804672267</v>
      </c>
    </row>
    <row r="131" spans="1:12" hidden="1" outlineLevel="1">
      <c r="A131" s="114">
        <v>2006</v>
      </c>
      <c r="B131" s="37">
        <v>6.1363019566788068</v>
      </c>
      <c r="C131" s="33">
        <v>18.545999784589483</v>
      </c>
      <c r="D131" s="33">
        <v>15.878669740742765</v>
      </c>
      <c r="E131" s="33">
        <v>14.168983901582095</v>
      </c>
      <c r="F131" s="33">
        <v>-4.2422171006214029</v>
      </c>
      <c r="G131" s="33">
        <v>2.6269155420966257</v>
      </c>
      <c r="H131" s="33">
        <v>-4.1673943308828569</v>
      </c>
      <c r="I131" s="14">
        <v>-1.9465016526676209</v>
      </c>
      <c r="J131" s="14">
        <v>30.948582337751986</v>
      </c>
      <c r="K131" s="14">
        <v>2.3740965427237626</v>
      </c>
      <c r="L131" s="14">
        <v>7.3112668885355134</v>
      </c>
    </row>
    <row r="132" spans="1:12" hidden="1" outlineLevel="1">
      <c r="A132" s="114">
        <v>2007</v>
      </c>
      <c r="B132" s="37">
        <v>8.2312002279733747</v>
      </c>
      <c r="C132" s="33">
        <v>19.241451310912481</v>
      </c>
      <c r="D132" s="33">
        <v>10.740801192108322</v>
      </c>
      <c r="E132" s="33">
        <v>8.9247014913060241</v>
      </c>
      <c r="F132" s="33">
        <v>4.6241689633818623</v>
      </c>
      <c r="G132" s="33">
        <v>8.4537817536207882</v>
      </c>
      <c r="H132" s="33">
        <v>-4.7099906543632812</v>
      </c>
      <c r="I132" s="14">
        <v>1.2490045060173287</v>
      </c>
      <c r="J132" s="14">
        <v>8.4642088909471056</v>
      </c>
      <c r="K132" s="14">
        <v>4.035440610051495</v>
      </c>
      <c r="L132" s="14">
        <v>29.477139921050707</v>
      </c>
    </row>
    <row r="133" spans="1:12" collapsed="1">
      <c r="A133" s="114">
        <v>2008</v>
      </c>
      <c r="B133" s="37">
        <v>2.4482152771830386</v>
      </c>
      <c r="C133" s="33">
        <v>12.90707029627805</v>
      </c>
      <c r="D133" s="33">
        <v>1.1780244134520501</v>
      </c>
      <c r="E133" s="33">
        <v>10.050137817550038</v>
      </c>
      <c r="F133" s="33">
        <v>7.5082958076581718</v>
      </c>
      <c r="G133" s="33">
        <v>-6.2239253799946397</v>
      </c>
      <c r="H133" s="33">
        <v>-11.366162167501841</v>
      </c>
      <c r="I133" s="14">
        <v>16.818005544107152</v>
      </c>
      <c r="J133" s="14">
        <v>7.3589449776283402</v>
      </c>
      <c r="K133" s="14">
        <v>0.79742053004423497</v>
      </c>
      <c r="L133" s="14">
        <v>-26.280481145288746</v>
      </c>
    </row>
    <row r="134" spans="1:12">
      <c r="A134" s="114">
        <v>2009</v>
      </c>
      <c r="B134" s="37">
        <v>-3.0378673572491124</v>
      </c>
      <c r="C134" s="33">
        <v>-19.774606168180327</v>
      </c>
      <c r="D134" s="33">
        <v>-1.6702125218076702</v>
      </c>
      <c r="E134" s="33">
        <v>-8.3219492416713194</v>
      </c>
      <c r="F134" s="33">
        <v>-13.646771058340804</v>
      </c>
      <c r="G134" s="33">
        <v>4.7438534405858093</v>
      </c>
      <c r="H134" s="33">
        <v>6.7310202770396472</v>
      </c>
      <c r="I134" s="14">
        <v>16.293103685243523</v>
      </c>
      <c r="J134" s="14">
        <v>-3.3113768051731114</v>
      </c>
      <c r="K134" s="14">
        <v>7.1827949379131582</v>
      </c>
      <c r="L134" s="14">
        <v>26.354345302131392</v>
      </c>
    </row>
    <row r="135" spans="1:12">
      <c r="A135" s="114">
        <v>2010</v>
      </c>
      <c r="B135" s="37">
        <v>5.9858435933508787</v>
      </c>
      <c r="C135" s="33">
        <v>-5.2196831564736783</v>
      </c>
      <c r="D135" s="33">
        <v>17.421390264671672</v>
      </c>
      <c r="E135" s="33">
        <v>0.39059845719229713</v>
      </c>
      <c r="F135" s="33">
        <v>4.0552869615215599</v>
      </c>
      <c r="G135" s="33">
        <v>3.6953339338277971</v>
      </c>
      <c r="H135" s="33">
        <v>0.24370908374949352</v>
      </c>
      <c r="I135" s="14">
        <v>-3.2131693178046135</v>
      </c>
      <c r="J135" s="14">
        <v>1.4823209776770199</v>
      </c>
      <c r="K135" s="14">
        <v>3.0311814160339168</v>
      </c>
      <c r="L135" s="14">
        <v>2.8788764062428953</v>
      </c>
    </row>
    <row r="136" spans="1:12">
      <c r="A136" s="117">
        <v>2011</v>
      </c>
      <c r="B136" s="38">
        <v>1.427069098096382</v>
      </c>
      <c r="C136" s="34">
        <v>20.53671630340996</v>
      </c>
      <c r="D136" s="34">
        <v>1.7002828796885581</v>
      </c>
      <c r="E136" s="34">
        <v>7.6717340274892791</v>
      </c>
      <c r="F136" s="34">
        <v>-4.4350681234683265</v>
      </c>
      <c r="G136" s="34">
        <v>-2.07120417975338</v>
      </c>
      <c r="H136" s="34">
        <v>4.1560624921301468</v>
      </c>
      <c r="I136" s="23">
        <v>4.363056263551286</v>
      </c>
      <c r="J136" s="23">
        <v>-5.5455583660337737</v>
      </c>
      <c r="K136" s="23">
        <v>-3.9027260769090049</v>
      </c>
      <c r="L136" s="23">
        <v>7.164921408842261</v>
      </c>
    </row>
    <row r="137" spans="1:12" ht="12.75" hidden="1" customHeight="1" outlineLevel="1">
      <c r="A137" s="115" t="s">
        <v>142</v>
      </c>
      <c r="B137" s="37">
        <v>0.14636036823816312</v>
      </c>
      <c r="C137" s="33">
        <v>25.397508199003354</v>
      </c>
      <c r="D137" s="33">
        <v>1.731799385152712</v>
      </c>
      <c r="E137" s="33">
        <v>-8.167474202020216</v>
      </c>
      <c r="F137" s="33">
        <v>-2.8357809573417114</v>
      </c>
      <c r="G137" s="33">
        <v>3.7121852208331205</v>
      </c>
      <c r="H137" s="33">
        <v>-9.0352495786455336</v>
      </c>
      <c r="I137" s="19">
        <v>0.87684414053777004</v>
      </c>
      <c r="J137" s="19">
        <v>-12.79234847298325</v>
      </c>
      <c r="K137" s="19">
        <v>11.629394778002535</v>
      </c>
      <c r="L137" s="19">
        <v>-3.1247968859021569</v>
      </c>
    </row>
    <row r="138" spans="1:12" ht="12.75" hidden="1" customHeight="1" outlineLevel="1">
      <c r="A138" s="115" t="s">
        <v>143</v>
      </c>
      <c r="B138" s="37">
        <v>4.7145226991389677E-2</v>
      </c>
      <c r="C138" s="33">
        <v>30.539200864111251</v>
      </c>
      <c r="D138" s="33">
        <v>5.286425008600375</v>
      </c>
      <c r="E138" s="33">
        <v>-10.93407937892087</v>
      </c>
      <c r="F138" s="33">
        <v>2.1385913906385667E-2</v>
      </c>
      <c r="G138" s="33">
        <v>2.5389319018912744</v>
      </c>
      <c r="H138" s="33">
        <v>-0.57585453080818638</v>
      </c>
      <c r="I138" s="19">
        <v>10.99979161208573</v>
      </c>
      <c r="J138" s="19">
        <v>-13.542863403146669</v>
      </c>
      <c r="K138" s="19">
        <v>8.5983841801199787</v>
      </c>
      <c r="L138" s="19">
        <v>-29.129318149828549</v>
      </c>
    </row>
    <row r="139" spans="1:12" ht="12.75" hidden="1" customHeight="1" outlineLevel="1">
      <c r="A139" s="115" t="s">
        <v>144</v>
      </c>
      <c r="B139" s="37">
        <v>2.2325271641184798</v>
      </c>
      <c r="C139" s="33">
        <v>28.776038512120891</v>
      </c>
      <c r="D139" s="33">
        <v>10.079044777612211</v>
      </c>
      <c r="E139" s="33">
        <v>-8.5090381050868729</v>
      </c>
      <c r="F139" s="33">
        <v>3.0185079967357922</v>
      </c>
      <c r="G139" s="33">
        <v>4.4698458628758004</v>
      </c>
      <c r="H139" s="33">
        <v>2.3191755212053948</v>
      </c>
      <c r="I139" s="19">
        <v>3.633985894339915</v>
      </c>
      <c r="J139" s="19">
        <v>-17.200215210008992</v>
      </c>
      <c r="K139" s="19">
        <v>7.2330910933604713</v>
      </c>
      <c r="L139" s="19">
        <v>5.1283043904695234</v>
      </c>
    </row>
    <row r="140" spans="1:12" ht="12.75" hidden="1" customHeight="1" outlineLevel="1">
      <c r="A140" s="115" t="s">
        <v>145</v>
      </c>
      <c r="B140" s="37">
        <v>9.2196973287387465</v>
      </c>
      <c r="C140" s="33">
        <v>26.893912683522188</v>
      </c>
      <c r="D140" s="33">
        <v>8.1540014917772936</v>
      </c>
      <c r="E140" s="33">
        <v>-9.9315989678731711</v>
      </c>
      <c r="F140" s="33">
        <v>19.879257063827211</v>
      </c>
      <c r="G140" s="33">
        <v>13.662389829385972</v>
      </c>
      <c r="H140" s="33">
        <v>-0.25404517011970995</v>
      </c>
      <c r="I140" s="19">
        <v>12.960321806163449</v>
      </c>
      <c r="J140" s="19">
        <v>-7.1775483307928596</v>
      </c>
      <c r="K140" s="19">
        <v>4.0971105914579482</v>
      </c>
      <c r="L140" s="19">
        <v>44.657491499464044</v>
      </c>
    </row>
    <row r="141" spans="1:12" ht="12.75" hidden="1" customHeight="1" outlineLevel="1">
      <c r="A141" s="115" t="s">
        <v>146</v>
      </c>
      <c r="B141" s="37">
        <v>4.3849167550974215</v>
      </c>
      <c r="C141" s="33">
        <v>23.531883467343889</v>
      </c>
      <c r="D141" s="33">
        <v>11.770689822822163</v>
      </c>
      <c r="E141" s="33">
        <v>27.927290447456969</v>
      </c>
      <c r="F141" s="33">
        <v>-17.468797221998571</v>
      </c>
      <c r="G141" s="33">
        <v>19.073980437862886</v>
      </c>
      <c r="H141" s="33">
        <v>61.279983601496042</v>
      </c>
      <c r="I141" s="19">
        <v>3.725621516545047</v>
      </c>
      <c r="J141" s="19">
        <v>14.568516312533731</v>
      </c>
      <c r="K141" s="19">
        <v>4.8946098571768886</v>
      </c>
      <c r="L141" s="19">
        <v>-7.0085003661952641</v>
      </c>
    </row>
    <row r="142" spans="1:12" ht="12.75" hidden="1" customHeight="1" outlineLevel="1">
      <c r="A142" s="115" t="s">
        <v>147</v>
      </c>
      <c r="B142" s="37">
        <v>2.5597815216052595</v>
      </c>
      <c r="C142" s="33">
        <v>20.005023362164138</v>
      </c>
      <c r="D142" s="33">
        <v>6.5705818357383805</v>
      </c>
      <c r="E142" s="33">
        <v>29.283551115590853</v>
      </c>
      <c r="F142" s="33">
        <v>-13.337452289381218</v>
      </c>
      <c r="G142" s="33">
        <v>18.130028159258288</v>
      </c>
      <c r="H142" s="33">
        <v>59.544635857630908</v>
      </c>
      <c r="I142" s="19">
        <v>2.3975980080602142</v>
      </c>
      <c r="J142" s="19">
        <v>13.886454380698112</v>
      </c>
      <c r="K142" s="19">
        <v>-2.5555581539634034</v>
      </c>
      <c r="L142" s="19">
        <v>5.2509812577107056</v>
      </c>
    </row>
    <row r="143" spans="1:12" ht="12.75" hidden="1" customHeight="1" outlineLevel="1">
      <c r="A143" s="115" t="s">
        <v>148</v>
      </c>
      <c r="B143" s="37">
        <v>7.2517435346398855</v>
      </c>
      <c r="C143" s="33">
        <v>19.565129918159528</v>
      </c>
      <c r="D143" s="33">
        <v>4.7924172140325823</v>
      </c>
      <c r="E143" s="33">
        <v>13.231822316709739</v>
      </c>
      <c r="F143" s="33">
        <v>2.3293618332214976</v>
      </c>
      <c r="G143" s="33">
        <v>15.719551249944402</v>
      </c>
      <c r="H143" s="33">
        <v>66.575790760566264</v>
      </c>
      <c r="I143" s="19">
        <v>3.5924717208458503</v>
      </c>
      <c r="J143" s="19">
        <v>14.081837458100367</v>
      </c>
      <c r="K143" s="19">
        <v>-0.85597422034511794</v>
      </c>
      <c r="L143" s="19">
        <v>-1.0327986238434193</v>
      </c>
    </row>
    <row r="144" spans="1:12" ht="12.75" hidden="1" customHeight="1" outlineLevel="1">
      <c r="A144" s="115" t="s">
        <v>149</v>
      </c>
      <c r="B144" s="37">
        <v>3.7048358213317698</v>
      </c>
      <c r="C144" s="33">
        <v>20.746927298204952</v>
      </c>
      <c r="D144" s="33">
        <v>4.6544793933690443</v>
      </c>
      <c r="E144" s="33">
        <v>13.715748950707123</v>
      </c>
      <c r="F144" s="33">
        <v>-5.5574101215491538</v>
      </c>
      <c r="G144" s="33">
        <v>16.810348853334233</v>
      </c>
      <c r="H144" s="33">
        <v>78.223144475409555</v>
      </c>
      <c r="I144" s="19">
        <v>6.6293371943158235</v>
      </c>
      <c r="J144" s="19">
        <v>19.755286486846813</v>
      </c>
      <c r="K144" s="19">
        <v>-7.017857291072545</v>
      </c>
      <c r="L144" s="19">
        <v>14.924490469567658</v>
      </c>
    </row>
    <row r="145" spans="1:12" ht="12.75" hidden="1" customHeight="1" outlineLevel="1">
      <c r="A145" s="115" t="s">
        <v>150</v>
      </c>
      <c r="B145" s="37">
        <v>4.1462326054797245</v>
      </c>
      <c r="C145" s="33">
        <v>14.197666972523251</v>
      </c>
      <c r="D145" s="33">
        <v>14.248129442664649</v>
      </c>
      <c r="E145" s="33">
        <v>-20.88343889490973</v>
      </c>
      <c r="F145" s="33">
        <v>13.749877529830343</v>
      </c>
      <c r="G145" s="33">
        <v>-2.8985771515517911</v>
      </c>
      <c r="H145" s="33">
        <v>-1.3625494645059177</v>
      </c>
      <c r="I145" s="19">
        <v>-13.371664061762374</v>
      </c>
      <c r="J145" s="19">
        <v>0.73473442825886082</v>
      </c>
      <c r="K145" s="19">
        <v>-3.1671121773965893</v>
      </c>
      <c r="L145" s="19">
        <v>-8.970162731767573</v>
      </c>
    </row>
    <row r="146" spans="1:12" ht="12.75" hidden="1" customHeight="1" outlineLevel="1">
      <c r="A146" s="115" t="s">
        <v>151</v>
      </c>
      <c r="B146" s="37">
        <v>4.3392661523024856</v>
      </c>
      <c r="C146" s="33">
        <v>13.848378098038467</v>
      </c>
      <c r="D146" s="33">
        <v>20.834809130275886</v>
      </c>
      <c r="E146" s="33">
        <v>-9.0598969704647629</v>
      </c>
      <c r="F146" s="33">
        <v>1.5871044389770077</v>
      </c>
      <c r="G146" s="33">
        <v>4.336358612255566</v>
      </c>
      <c r="H146" s="33">
        <v>-6.3279643778040224</v>
      </c>
      <c r="I146" s="19">
        <v>-19.525193164951233</v>
      </c>
      <c r="J146" s="19">
        <v>-13.086888806645973</v>
      </c>
      <c r="K146" s="19">
        <v>-5.2910923887796457</v>
      </c>
      <c r="L146" s="19">
        <v>-6.3612205560835946</v>
      </c>
    </row>
    <row r="147" spans="1:12" ht="12.75" hidden="1" customHeight="1" outlineLevel="1">
      <c r="A147" s="115" t="s">
        <v>152</v>
      </c>
      <c r="B147" s="37">
        <v>2.6787752448460367</v>
      </c>
      <c r="C147" s="33">
        <v>13.908453699236588</v>
      </c>
      <c r="D147" s="33">
        <v>18.712628177953007</v>
      </c>
      <c r="E147" s="33">
        <v>-32.313146593559068</v>
      </c>
      <c r="F147" s="33">
        <v>-0.31765571039748863</v>
      </c>
      <c r="G147" s="33">
        <v>2.6583388393995904</v>
      </c>
      <c r="H147" s="33">
        <v>-7.0793634029627128</v>
      </c>
      <c r="I147" s="19">
        <v>-13.903614194056829</v>
      </c>
      <c r="J147" s="19">
        <v>-7.3788972018095507</v>
      </c>
      <c r="K147" s="19">
        <v>5.0497920629902922</v>
      </c>
      <c r="L147" s="19">
        <v>1.5403607057772604</v>
      </c>
    </row>
    <row r="148" spans="1:12" ht="12.75" hidden="1" customHeight="1" outlineLevel="1">
      <c r="A148" s="115" t="s">
        <v>153</v>
      </c>
      <c r="B148" s="37">
        <v>3.5512057028103357</v>
      </c>
      <c r="C148" s="33">
        <v>15.25643172286513</v>
      </c>
      <c r="D148" s="33">
        <v>14.75177079537076</v>
      </c>
      <c r="E148" s="33">
        <v>-23.876205768777339</v>
      </c>
      <c r="F148" s="33">
        <v>-5.7700855785457037</v>
      </c>
      <c r="G148" s="33">
        <v>2.332602076807234</v>
      </c>
      <c r="H148" s="33">
        <v>-0.24596311726327258</v>
      </c>
      <c r="I148" s="19">
        <v>-9.6091320823730797</v>
      </c>
      <c r="J148" s="19">
        <v>-1.1112499493412855</v>
      </c>
      <c r="K148" s="19">
        <v>7.4001859871354725</v>
      </c>
      <c r="L148" s="19">
        <v>-7.7491951749886141</v>
      </c>
    </row>
    <row r="149" spans="1:12" ht="12.75" hidden="1" customHeight="1" outlineLevel="1">
      <c r="A149" s="115" t="s">
        <v>154</v>
      </c>
      <c r="B149" s="37">
        <v>4.6153412067415474</v>
      </c>
      <c r="C149" s="33">
        <v>4.6834254447438752</v>
      </c>
      <c r="D149" s="33">
        <v>18.809888345186693</v>
      </c>
      <c r="E149" s="33">
        <v>1.2964623292032655</v>
      </c>
      <c r="F149" s="33">
        <v>-6.9055100904974296</v>
      </c>
      <c r="G149" s="33">
        <v>-6.4073384111043339</v>
      </c>
      <c r="H149" s="33">
        <v>13.998637191935771</v>
      </c>
      <c r="I149" s="19">
        <v>7.7052876000448549</v>
      </c>
      <c r="J149" s="19">
        <v>-14.969261513477079</v>
      </c>
      <c r="K149" s="19">
        <v>-11.818452139608766</v>
      </c>
      <c r="L149" s="19">
        <v>-9.952578222886217</v>
      </c>
    </row>
    <row r="150" spans="1:12" ht="12.75" hidden="1" customHeight="1" outlineLevel="1">
      <c r="A150" s="115" t="s">
        <v>155</v>
      </c>
      <c r="B150" s="37">
        <v>3.7442814068267438</v>
      </c>
      <c r="C150" s="33">
        <v>5.8793701596014074</v>
      </c>
      <c r="D150" s="33">
        <v>14.510545956876513</v>
      </c>
      <c r="E150" s="33">
        <v>7.7459361442217158</v>
      </c>
      <c r="F150" s="33">
        <v>4.4409967147360589</v>
      </c>
      <c r="G150" s="33">
        <v>3.8627827746636996</v>
      </c>
      <c r="H150" s="33">
        <v>0.57938608859069518</v>
      </c>
      <c r="I150" s="19">
        <v>1.7601176557169111</v>
      </c>
      <c r="J150" s="19">
        <v>-6.2712626723484703</v>
      </c>
      <c r="K150" s="19">
        <v>-5.288611267974872</v>
      </c>
      <c r="L150" s="19">
        <v>-9.1553305086429617</v>
      </c>
    </row>
    <row r="151" spans="1:12" ht="12.75" hidden="1" customHeight="1" outlineLevel="1">
      <c r="A151" s="115" t="s">
        <v>156</v>
      </c>
      <c r="B151" s="37">
        <v>7.539838033398965</v>
      </c>
      <c r="C151" s="33">
        <v>-2.0996939131149901</v>
      </c>
      <c r="D151" s="33">
        <v>19.857687069619729</v>
      </c>
      <c r="E151" s="33">
        <v>1.3082859980795689</v>
      </c>
      <c r="F151" s="33">
        <v>10.222404688791457</v>
      </c>
      <c r="G151" s="33">
        <v>7.5192579928479404</v>
      </c>
      <c r="H151" s="33">
        <v>-0.50691023385334688</v>
      </c>
      <c r="I151" s="19">
        <v>-4.1242384819091882</v>
      </c>
      <c r="J151" s="19">
        <v>-2.9664596271224184</v>
      </c>
      <c r="K151" s="19">
        <v>-2.1490182727156792</v>
      </c>
      <c r="L151" s="19">
        <v>-10.198042395760581</v>
      </c>
    </row>
    <row r="152" spans="1:12" ht="12.75" hidden="1" customHeight="1" outlineLevel="1">
      <c r="A152" s="115" t="s">
        <v>157</v>
      </c>
      <c r="B152" s="37">
        <v>5.1477687068464064</v>
      </c>
      <c r="C152" s="33">
        <v>3.9170436487332694</v>
      </c>
      <c r="D152" s="33">
        <v>23.530162676727471</v>
      </c>
      <c r="E152" s="33">
        <v>14.622141817831832</v>
      </c>
      <c r="F152" s="33">
        <v>1.3393972137774313</v>
      </c>
      <c r="G152" s="33">
        <v>8.7963017205573379</v>
      </c>
      <c r="H152" s="33">
        <v>-4.0604383332205458</v>
      </c>
      <c r="I152" s="19">
        <v>-7.7514411553654554</v>
      </c>
      <c r="J152" s="19">
        <v>-14.555665241548994</v>
      </c>
      <c r="K152" s="19">
        <v>-1.3583591863496594</v>
      </c>
      <c r="L152" s="19">
        <v>-11.854601577042828</v>
      </c>
    </row>
    <row r="153" spans="1:12" ht="12.75" hidden="1" customHeight="1" outlineLevel="1">
      <c r="A153" s="115" t="s">
        <v>158</v>
      </c>
      <c r="B153" s="37">
        <v>3.0706894945389962</v>
      </c>
      <c r="C153" s="33">
        <v>-0.49974502736141346</v>
      </c>
      <c r="D153" s="33">
        <v>7.8976152519837086</v>
      </c>
      <c r="E153" s="33">
        <v>6.5571124760562327</v>
      </c>
      <c r="F153" s="33">
        <v>-1.1777237362325934</v>
      </c>
      <c r="G153" s="33">
        <v>-12.505354630091077</v>
      </c>
      <c r="H153" s="33">
        <v>15.590493016913484</v>
      </c>
      <c r="I153" s="19">
        <v>-16.053700208065635</v>
      </c>
      <c r="J153" s="19">
        <v>3.5025279193577603</v>
      </c>
      <c r="K153" s="19">
        <v>4.5472834252039434</v>
      </c>
      <c r="L153" s="19">
        <v>16.628403892477792</v>
      </c>
    </row>
    <row r="154" spans="1:12" ht="12.75" hidden="1" customHeight="1" outlineLevel="1">
      <c r="A154" s="115" t="s">
        <v>159</v>
      </c>
      <c r="B154" s="37">
        <v>7.1121396929125069</v>
      </c>
      <c r="C154" s="33">
        <v>-6.8053303796913553</v>
      </c>
      <c r="D154" s="33">
        <v>5.7992274094658853</v>
      </c>
      <c r="E154" s="33">
        <v>-1.7318307381454474</v>
      </c>
      <c r="F154" s="33">
        <v>3.9873262339394273</v>
      </c>
      <c r="G154" s="33">
        <v>-3.0557993339340044</v>
      </c>
      <c r="H154" s="33">
        <v>20.693460976988078</v>
      </c>
      <c r="I154" s="19">
        <v>-12.373021593957276</v>
      </c>
      <c r="J154" s="19">
        <v>4.6201091882300886</v>
      </c>
      <c r="K154" s="19">
        <v>14.770681218853895</v>
      </c>
      <c r="L154" s="19">
        <v>27.665336473861913</v>
      </c>
    </row>
    <row r="155" spans="1:12" ht="12.75" hidden="1" customHeight="1" outlineLevel="1">
      <c r="A155" s="115" t="s">
        <v>160</v>
      </c>
      <c r="B155" s="37">
        <v>6.0623459480952278</v>
      </c>
      <c r="C155" s="33">
        <v>-1.5179357539459915</v>
      </c>
      <c r="D155" s="33">
        <v>2.9917849433602726</v>
      </c>
      <c r="E155" s="33">
        <v>7.7975911062344352</v>
      </c>
      <c r="F155" s="33">
        <v>7.2953251456417263</v>
      </c>
      <c r="G155" s="33">
        <v>4.7096542547133424</v>
      </c>
      <c r="H155" s="33">
        <v>17.27730107462844</v>
      </c>
      <c r="I155" s="19">
        <v>-17.379001363338602</v>
      </c>
      <c r="J155" s="19">
        <v>-1.9166339684862237</v>
      </c>
      <c r="K155" s="19">
        <v>13.15708262631108</v>
      </c>
      <c r="L155" s="19">
        <v>40.493069846033706</v>
      </c>
    </row>
    <row r="156" spans="1:12" ht="12.75" hidden="1" customHeight="1" outlineLevel="1">
      <c r="A156" s="115" t="s">
        <v>161</v>
      </c>
      <c r="B156" s="37">
        <v>3.5084059729102819</v>
      </c>
      <c r="C156" s="33">
        <v>-1.2631730163486736</v>
      </c>
      <c r="D156" s="33">
        <v>4.0945197737881216</v>
      </c>
      <c r="E156" s="33">
        <v>-9.4803850422020304</v>
      </c>
      <c r="F156" s="33">
        <v>9.4793952270500199</v>
      </c>
      <c r="G156" s="33">
        <v>15.043859809000253</v>
      </c>
      <c r="H156" s="33">
        <v>1.7506758842742016</v>
      </c>
      <c r="I156" s="19">
        <v>-21.029612241108723</v>
      </c>
      <c r="J156" s="19">
        <v>-10.009317990795083</v>
      </c>
      <c r="K156" s="19">
        <v>-1.2312085445508387</v>
      </c>
      <c r="L156" s="19">
        <v>40.817043563513181</v>
      </c>
    </row>
    <row r="157" spans="1:12" ht="12.75" hidden="1" customHeight="1" outlineLevel="1">
      <c r="A157" s="115" t="s">
        <v>162</v>
      </c>
      <c r="B157" s="37">
        <v>5.3833935064458132</v>
      </c>
      <c r="C157" s="33">
        <v>17.583105360036043</v>
      </c>
      <c r="D157" s="33">
        <v>13.783463648161415</v>
      </c>
      <c r="E157" s="33">
        <v>15.306995029074287</v>
      </c>
      <c r="F157" s="33">
        <v>1.3870987488571416</v>
      </c>
      <c r="G157" s="33">
        <v>6.7306040443970971</v>
      </c>
      <c r="H157" s="33">
        <v>-5.4623383752016963</v>
      </c>
      <c r="I157" s="19">
        <v>-5.6613413585673555</v>
      </c>
      <c r="J157" s="19">
        <v>17.72106690798681</v>
      </c>
      <c r="K157" s="19">
        <v>4.6319173592588925</v>
      </c>
      <c r="L157" s="19">
        <v>7.9888779056858539</v>
      </c>
    </row>
    <row r="158" spans="1:12" ht="12.75" hidden="1" customHeight="1" outlineLevel="1">
      <c r="A158" s="115" t="s">
        <v>163</v>
      </c>
      <c r="B158" s="37">
        <v>6.0709239955521355</v>
      </c>
      <c r="C158" s="33">
        <v>13.141952550025678</v>
      </c>
      <c r="D158" s="33">
        <v>15.182899076025748</v>
      </c>
      <c r="E158" s="33">
        <v>16.691470826491411</v>
      </c>
      <c r="F158" s="33">
        <v>-5.9858390557524359</v>
      </c>
      <c r="G158" s="33">
        <v>4.6912232954346962</v>
      </c>
      <c r="H158" s="33">
        <v>-10.144634108579496</v>
      </c>
      <c r="I158" s="19">
        <v>-1.6786733590522118</v>
      </c>
      <c r="J158" s="19">
        <v>29.345476184195974</v>
      </c>
      <c r="K158" s="19">
        <v>-1.6307538968039808</v>
      </c>
      <c r="L158" s="19">
        <v>5.4504829059337112</v>
      </c>
    </row>
    <row r="159" spans="1:12" ht="12.75" hidden="1" customHeight="1" outlineLevel="1">
      <c r="A159" s="115" t="s">
        <v>164</v>
      </c>
      <c r="B159" s="37">
        <v>5.4706293713243497</v>
      </c>
      <c r="C159" s="33">
        <v>20.376622307973918</v>
      </c>
      <c r="D159" s="33">
        <v>18.526800053630737</v>
      </c>
      <c r="E159" s="33">
        <v>10.251281490904233</v>
      </c>
      <c r="F159" s="33">
        <v>-12.819704988410621</v>
      </c>
      <c r="G159" s="33">
        <v>3.3991597880933142</v>
      </c>
      <c r="H159" s="33">
        <v>4.6630287225866311</v>
      </c>
      <c r="I159" s="19">
        <v>0.40136272291199759</v>
      </c>
      <c r="J159" s="19">
        <v>34.40287910247028</v>
      </c>
      <c r="K159" s="19">
        <v>0.21446135339999728</v>
      </c>
      <c r="L159" s="19">
        <v>1.805081487376853</v>
      </c>
    </row>
    <row r="160" spans="1:12" ht="12.75" hidden="1" customHeight="1" outlineLevel="1">
      <c r="A160" s="115" t="s">
        <v>165</v>
      </c>
      <c r="B160" s="37">
        <v>7.5287605972689704</v>
      </c>
      <c r="C160" s="33">
        <v>21.878708131213557</v>
      </c>
      <c r="D160" s="33">
        <v>15.993611686069215</v>
      </c>
      <c r="E160" s="33">
        <v>15.1289343888877</v>
      </c>
      <c r="F160" s="33">
        <v>5.3223947888500618</v>
      </c>
      <c r="G160" s="33">
        <v>-2.143509619559353</v>
      </c>
      <c r="H160" s="33">
        <v>-3.0612006907124538</v>
      </c>
      <c r="I160" s="19">
        <v>-1.3248177597488819</v>
      </c>
      <c r="J160" s="19">
        <v>42.722770088675901</v>
      </c>
      <c r="K160" s="19">
        <v>5.9025487767367508</v>
      </c>
      <c r="L160" s="19">
        <v>13.815466780976621</v>
      </c>
    </row>
    <row r="161" spans="1:12" ht="12.75" hidden="1" customHeight="1" outlineLevel="1">
      <c r="A161" s="115" t="s">
        <v>166</v>
      </c>
      <c r="B161" s="37">
        <v>6.7781959962915437</v>
      </c>
      <c r="C161" s="33">
        <v>22.102490342030052</v>
      </c>
      <c r="D161" s="33">
        <v>2.2923361892058836</v>
      </c>
      <c r="E161" s="33">
        <v>14.106756626270482</v>
      </c>
      <c r="F161" s="33">
        <v>11.31074644318781</v>
      </c>
      <c r="G161" s="33">
        <v>16.037318952254381</v>
      </c>
      <c r="H161" s="33">
        <v>-13.080940754240473</v>
      </c>
      <c r="I161" s="19">
        <v>-8.8172915879613356</v>
      </c>
      <c r="J161" s="19">
        <v>3.3252359741352535</v>
      </c>
      <c r="K161" s="19">
        <v>8.1315818775571387</v>
      </c>
      <c r="L161" s="19">
        <v>26.64548346625179</v>
      </c>
    </row>
    <row r="162" spans="1:12" ht="12.75" hidden="1" customHeight="1" outlineLevel="1">
      <c r="A162" s="115" t="s">
        <v>167</v>
      </c>
      <c r="B162" s="37">
        <v>6.6114493628780906</v>
      </c>
      <c r="C162" s="33">
        <v>13.323273120697166</v>
      </c>
      <c r="D162" s="33">
        <v>9.6627452698438532</v>
      </c>
      <c r="E162" s="33">
        <v>11.311173072948137</v>
      </c>
      <c r="F162" s="33">
        <v>2.3373506239990007</v>
      </c>
      <c r="G162" s="33">
        <v>16.615631428326736</v>
      </c>
      <c r="H162" s="33">
        <v>-14.737707682078991</v>
      </c>
      <c r="I162" s="19">
        <v>-0.76840965547994244</v>
      </c>
      <c r="J162" s="19">
        <v>12.486520185747736</v>
      </c>
      <c r="K162" s="19">
        <v>7.196450024657878</v>
      </c>
      <c r="L162" s="19">
        <v>38.208375025843139</v>
      </c>
    </row>
    <row r="163" spans="1:12" hidden="1" outlineLevel="1">
      <c r="A163" s="115" t="s">
        <v>168</v>
      </c>
      <c r="B163" s="37">
        <v>8.5552846316211344</v>
      </c>
      <c r="C163" s="33">
        <v>14.929002707291716</v>
      </c>
      <c r="D163" s="33">
        <v>15.662775012224685</v>
      </c>
      <c r="E163" s="33">
        <v>6.9514424421520857</v>
      </c>
      <c r="F163" s="33">
        <v>-0.71040277735910706</v>
      </c>
      <c r="G163" s="33">
        <v>9.4093764346513353</v>
      </c>
      <c r="H163" s="33">
        <v>5.4876197279029668</v>
      </c>
      <c r="I163" s="19">
        <v>5.145214860990734</v>
      </c>
      <c r="J163" s="19">
        <v>12.541679359552575</v>
      </c>
      <c r="K163" s="19">
        <v>4.4907422727890065</v>
      </c>
      <c r="L163" s="19">
        <v>45.582460135952118</v>
      </c>
    </row>
    <row r="164" spans="1:12" hidden="1" outlineLevel="1">
      <c r="A164" s="115" t="s">
        <v>26</v>
      </c>
      <c r="B164" s="37">
        <v>10.707189800888543</v>
      </c>
      <c r="C164" s="33">
        <v>26.916616564770422</v>
      </c>
      <c r="D164" s="33">
        <v>14.923344798329623</v>
      </c>
      <c r="E164" s="33">
        <v>4.4887340741236272</v>
      </c>
      <c r="F164" s="33">
        <v>7.9191634103891886</v>
      </c>
      <c r="G164" s="33">
        <v>-5.0031429123316542</v>
      </c>
      <c r="H164" s="33">
        <v>5.7213914614082597</v>
      </c>
      <c r="I164" s="19">
        <v>10.298886311217558</v>
      </c>
      <c r="J164" s="19">
        <v>5.4932035090465803</v>
      </c>
      <c r="K164" s="19">
        <v>-1.232876993799664</v>
      </c>
      <c r="L164" s="19">
        <v>11.331087008511176</v>
      </c>
    </row>
    <row r="165" spans="1:12" hidden="1" outlineLevel="1">
      <c r="A165" s="115" t="s">
        <v>27</v>
      </c>
      <c r="B165" s="37">
        <v>6.1149703114272711</v>
      </c>
      <c r="C165" s="33">
        <v>14.281817793010148</v>
      </c>
      <c r="D165" s="33">
        <v>15.920395067003142</v>
      </c>
      <c r="E165" s="33">
        <v>-4.7638530507162784</v>
      </c>
      <c r="F165" s="33">
        <v>11.56550537086278</v>
      </c>
      <c r="G165" s="33">
        <v>-1.6095333009403276</v>
      </c>
      <c r="H165" s="33">
        <v>-20.763563016177528</v>
      </c>
      <c r="I165" s="19">
        <v>12.801987969463084</v>
      </c>
      <c r="J165" s="19">
        <v>9.36722423413417</v>
      </c>
      <c r="K165" s="19">
        <v>-1.0349632091702716</v>
      </c>
      <c r="L165" s="19">
        <v>-17.500316058369521</v>
      </c>
    </row>
    <row r="166" spans="1:12" hidden="1" outlineLevel="1">
      <c r="A166" s="115" t="s">
        <v>28</v>
      </c>
      <c r="B166" s="37">
        <v>3.292043804068939</v>
      </c>
      <c r="C166" s="33">
        <v>0.9981504001462298</v>
      </c>
      <c r="D166" s="33">
        <v>10.843374820518008</v>
      </c>
      <c r="E166" s="33">
        <v>-2.3769901980110717</v>
      </c>
      <c r="F166" s="33">
        <v>7.4627449534398522</v>
      </c>
      <c r="G166" s="33">
        <v>-17.822221416235536</v>
      </c>
      <c r="H166" s="33">
        <v>-17.120118876345273</v>
      </c>
      <c r="I166" s="19">
        <v>15.986053191169901</v>
      </c>
      <c r="J166" s="19">
        <v>1.9931543099021241</v>
      </c>
      <c r="K166" s="19">
        <v>4.3832042593039375</v>
      </c>
      <c r="L166" s="19">
        <v>-23.867354583901658</v>
      </c>
    </row>
    <row r="167" spans="1:12" hidden="1" outlineLevel="1">
      <c r="A167" s="115" t="s">
        <v>29</v>
      </c>
      <c r="B167" s="37">
        <v>2.5058029490578519</v>
      </c>
      <c r="C167" s="33">
        <v>13.705644578500497</v>
      </c>
      <c r="D167" s="33">
        <v>-5.7759312261479465</v>
      </c>
      <c r="E167" s="33">
        <v>6.5216114099616647</v>
      </c>
      <c r="F167" s="33">
        <v>8.9735889080010907</v>
      </c>
      <c r="G167" s="33">
        <v>3.0095798940654106</v>
      </c>
      <c r="H167" s="33">
        <v>-16.715906286365495</v>
      </c>
      <c r="I167" s="19">
        <v>21.097684679564679</v>
      </c>
      <c r="J167" s="19">
        <v>16.187491192854836</v>
      </c>
      <c r="K167" s="19">
        <v>4.5646003527120627</v>
      </c>
      <c r="L167" s="19">
        <v>-26.488875789013818</v>
      </c>
    </row>
    <row r="168" spans="1:12" hidden="1" outlineLevel="1">
      <c r="A168" s="115" t="s">
        <v>30</v>
      </c>
      <c r="B168" s="17">
        <v>-1.4547209158805856</v>
      </c>
      <c r="C168" s="14">
        <v>21.097717845874087</v>
      </c>
      <c r="D168" s="14">
        <v>-13.307598199088474</v>
      </c>
      <c r="E168" s="14">
        <v>37.909164781926933</v>
      </c>
      <c r="F168" s="14">
        <v>2.1510135512145467</v>
      </c>
      <c r="G168" s="14">
        <v>-7.78599843757695</v>
      </c>
      <c r="H168" s="14">
        <v>9.8377758280378487</v>
      </c>
      <c r="I168" s="19">
        <v>16.577141160822379</v>
      </c>
      <c r="J168" s="19">
        <v>0.64320519493503525</v>
      </c>
      <c r="K168" s="19">
        <v>-4.0992373237513249</v>
      </c>
      <c r="L168" s="19">
        <v>-35.715651316194965</v>
      </c>
    </row>
    <row r="169" spans="1:12" hidden="1" outlineLevel="1">
      <c r="A169" s="7" t="s">
        <v>31</v>
      </c>
      <c r="B169" s="17">
        <v>-5.3274423372685362</v>
      </c>
      <c r="C169" s="14">
        <v>-2.9729951235147496</v>
      </c>
      <c r="D169" s="14">
        <v>-17.9896368605351</v>
      </c>
      <c r="E169" s="14">
        <v>-18.508451254989609</v>
      </c>
      <c r="F169" s="14">
        <v>-23.716422964718618</v>
      </c>
      <c r="G169" s="14">
        <v>17.265370790230577</v>
      </c>
      <c r="H169" s="14">
        <v>13.227392625659292</v>
      </c>
      <c r="I169" s="19">
        <v>30.781425443875975</v>
      </c>
      <c r="J169" s="19">
        <v>12.680561778027837</v>
      </c>
      <c r="K169" s="19">
        <v>21.897375577872239</v>
      </c>
      <c r="L169" s="19">
        <v>22.218852883745427</v>
      </c>
    </row>
    <row r="170" spans="1:12" hidden="1" outlineLevel="1">
      <c r="A170" s="7" t="s">
        <v>32</v>
      </c>
      <c r="B170" s="14">
        <v>-4.7790074323883687</v>
      </c>
      <c r="C170" s="14">
        <v>-35.886074382551328</v>
      </c>
      <c r="D170" s="14">
        <v>-7.1956460030653915</v>
      </c>
      <c r="E170" s="14">
        <v>-4.8568133042901849</v>
      </c>
      <c r="F170" s="14">
        <v>-11.585978345716143</v>
      </c>
      <c r="G170" s="14">
        <v>16.163426311473799</v>
      </c>
      <c r="H170" s="14">
        <v>24.029636374694036</v>
      </c>
      <c r="I170" s="19">
        <v>6.1144760661254054</v>
      </c>
      <c r="J170" s="19">
        <v>-1.5239044886846642</v>
      </c>
      <c r="K170" s="19">
        <v>0.26001307728336087</v>
      </c>
      <c r="L170" s="19">
        <v>15.715163373152748</v>
      </c>
    </row>
    <row r="171" spans="1:12" hidden="1" outlineLevel="1">
      <c r="A171" s="115" t="s">
        <v>33</v>
      </c>
      <c r="B171" s="14">
        <v>-2.0561150428024604</v>
      </c>
      <c r="C171" s="14">
        <v>-6.4411994061223368</v>
      </c>
      <c r="D171" s="14">
        <v>11.853228563614124</v>
      </c>
      <c r="E171" s="14">
        <v>-2.7178933178523437</v>
      </c>
      <c r="F171" s="14">
        <v>-10.968898977581318</v>
      </c>
      <c r="G171" s="14">
        <v>-12.77796265446392</v>
      </c>
      <c r="H171" s="14">
        <v>4.2283218875465138</v>
      </c>
      <c r="I171" s="19">
        <v>9.8908501105947835</v>
      </c>
      <c r="J171" s="19">
        <v>-15.94853684345648</v>
      </c>
      <c r="K171" s="19">
        <v>-0.45693665419534568</v>
      </c>
      <c r="L171" s="19">
        <v>21.175333718216478</v>
      </c>
    </row>
    <row r="172" spans="1:12" hidden="1" outlineLevel="1">
      <c r="A172" s="115" t="s">
        <v>34</v>
      </c>
      <c r="B172" s="14">
        <v>5.4997887631486719E-2</v>
      </c>
      <c r="C172" s="14">
        <v>-34.639847422247357</v>
      </c>
      <c r="D172" s="14">
        <v>10.210706904670516</v>
      </c>
      <c r="E172" s="14">
        <v>-7.2067753937715224</v>
      </c>
      <c r="F172" s="14">
        <v>-8.5029310157047604</v>
      </c>
      <c r="G172" s="14">
        <v>3.5401444343173978</v>
      </c>
      <c r="H172" s="14">
        <v>-7.886814632457245</v>
      </c>
      <c r="I172" s="19">
        <v>20.838377213439131</v>
      </c>
      <c r="J172" s="19">
        <v>-3.7222544322018507</v>
      </c>
      <c r="K172" s="19">
        <v>9.5382591641376422</v>
      </c>
      <c r="L172" s="19">
        <v>49.114283998397866</v>
      </c>
    </row>
    <row r="173" spans="1:12" hidden="1" outlineLevel="1">
      <c r="A173" s="115" t="s">
        <v>35</v>
      </c>
      <c r="B173" s="14">
        <v>8.5226878102310906</v>
      </c>
      <c r="C173" s="14">
        <v>-1.7406235442420837</v>
      </c>
      <c r="D173" s="14">
        <v>25.181010870673063</v>
      </c>
      <c r="E173" s="14">
        <v>-12.599974618976375</v>
      </c>
      <c r="F173" s="14">
        <v>19.221664561796771</v>
      </c>
      <c r="G173" s="14">
        <v>-4.2369186007482256</v>
      </c>
      <c r="H173" s="14">
        <v>3.0260174238146078</v>
      </c>
      <c r="I173" s="19">
        <v>8.9593083569670711</v>
      </c>
      <c r="J173" s="19">
        <v>3.3630932345262607</v>
      </c>
      <c r="K173" s="19">
        <v>-4.7071979040047722</v>
      </c>
      <c r="L173" s="19">
        <v>3.7529395110818911</v>
      </c>
    </row>
    <row r="174" spans="1:12" hidden="1" outlineLevel="1">
      <c r="A174" s="7" t="s">
        <v>36</v>
      </c>
      <c r="B174" s="17">
        <v>7.1962878224873066</v>
      </c>
      <c r="C174" s="14">
        <v>33.427851224907357</v>
      </c>
      <c r="D174" s="14">
        <v>7.0420782672132418</v>
      </c>
      <c r="E174" s="14">
        <v>-3.2642153486167729</v>
      </c>
      <c r="F174" s="14">
        <v>7.3900073311743029</v>
      </c>
      <c r="G174" s="14">
        <v>2.7123102943000958</v>
      </c>
      <c r="H174" s="14">
        <v>5.644892039976952</v>
      </c>
      <c r="I174" s="14">
        <v>4.4234053588091626</v>
      </c>
      <c r="J174" s="14">
        <v>10.742484527564898</v>
      </c>
      <c r="K174" s="14">
        <v>8.304095615518321</v>
      </c>
      <c r="L174" s="14">
        <v>4.9400624351380884</v>
      </c>
    </row>
    <row r="175" spans="1:12" hidden="1" outlineLevel="1">
      <c r="A175" s="7" t="s">
        <v>37</v>
      </c>
      <c r="B175" s="17">
        <v>4.9449839975961538</v>
      </c>
      <c r="C175" s="14">
        <v>-10.686133065596678</v>
      </c>
      <c r="D175" s="14">
        <v>17.787950237325219</v>
      </c>
      <c r="E175" s="14">
        <v>6.019852166744414</v>
      </c>
      <c r="F175" s="14">
        <v>-1.7253396264586058</v>
      </c>
      <c r="G175" s="14">
        <v>16.38041294475218</v>
      </c>
      <c r="H175" s="14">
        <v>-4.5474260010562801</v>
      </c>
      <c r="I175" s="14">
        <v>-11.787020760104056</v>
      </c>
      <c r="J175" s="14">
        <v>-7.7629436290457505</v>
      </c>
      <c r="K175" s="14">
        <v>5.264096318970644</v>
      </c>
      <c r="L175" s="14">
        <v>7.7668141116347584</v>
      </c>
    </row>
    <row r="176" spans="1:12" hidden="1" outlineLevel="1">
      <c r="A176" s="483" t="s">
        <v>38</v>
      </c>
      <c r="B176" s="415">
        <v>3.4546548169695797</v>
      </c>
      <c r="C176" s="416">
        <v>-27.185074623721732</v>
      </c>
      <c r="D176" s="416">
        <v>19.139874882970958</v>
      </c>
      <c r="E176" s="416">
        <v>5.4562685138032236</v>
      </c>
      <c r="F176" s="416">
        <v>-6.1709652844927092</v>
      </c>
      <c r="G176" s="416">
        <v>0.35393334248820452</v>
      </c>
      <c r="H176" s="416">
        <v>-3.0138887488296717</v>
      </c>
      <c r="I176" s="416">
        <v>-11.398577418240052</v>
      </c>
      <c r="J176" s="416">
        <v>6.986804061823193E-2</v>
      </c>
      <c r="K176" s="416">
        <v>3.1426168587414054</v>
      </c>
      <c r="L176" s="416">
        <v>-4.4589239343148108</v>
      </c>
    </row>
    <row r="177" spans="1:12" hidden="1" outlineLevel="1">
      <c r="A177" s="7" t="s">
        <v>667</v>
      </c>
      <c r="B177" s="19">
        <v>0.87109765791475979</v>
      </c>
      <c r="C177" s="19">
        <v>-13.035913787089001</v>
      </c>
      <c r="D177" s="19">
        <v>10.431620579568985</v>
      </c>
      <c r="E177" s="19">
        <v>20.921669242289312</v>
      </c>
      <c r="F177" s="19">
        <v>-6.3706003217282614</v>
      </c>
      <c r="G177" s="19">
        <v>-3.0758096521253009</v>
      </c>
      <c r="H177" s="19">
        <v>-1.9792733849114654</v>
      </c>
      <c r="I177" s="19">
        <v>-12.736241193099374</v>
      </c>
      <c r="J177" s="19">
        <v>-8.3562196707024867</v>
      </c>
      <c r="K177" s="19">
        <v>-8.8917136815080084</v>
      </c>
      <c r="L177" s="19">
        <v>12.902038052291132</v>
      </c>
    </row>
    <row r="178" spans="1:12" hidden="1" outlineLevel="1">
      <c r="A178" s="7" t="s">
        <v>670</v>
      </c>
      <c r="B178" s="19">
        <v>1.0990855867990064</v>
      </c>
      <c r="C178" s="19">
        <v>23.574266530324124</v>
      </c>
      <c r="D178" s="19">
        <v>9.5230135698770084</v>
      </c>
      <c r="E178" s="19">
        <v>-2.6716624862212655</v>
      </c>
      <c r="F178" s="19">
        <v>-11.994409016704168</v>
      </c>
      <c r="G178" s="19">
        <v>-4.9134691693197681</v>
      </c>
      <c r="H178" s="19">
        <v>5.6240380964823942</v>
      </c>
      <c r="I178" s="19">
        <v>5.3475696784279592</v>
      </c>
      <c r="J178" s="19">
        <v>-10.084835852992057</v>
      </c>
      <c r="K178" s="19">
        <v>3.6070340359149071</v>
      </c>
      <c r="L178" s="19">
        <v>-4.338602239604981</v>
      </c>
    </row>
    <row r="179" spans="1:12" hidden="1" outlineLevel="1">
      <c r="A179" s="7" t="s">
        <v>671</v>
      </c>
      <c r="B179" s="19">
        <v>0.88805016595638619</v>
      </c>
      <c r="C179" s="19">
        <v>26.916685268434691</v>
      </c>
      <c r="D179" s="19">
        <v>-6.5132057096884211</v>
      </c>
      <c r="E179" s="19">
        <v>7.2602133505205586</v>
      </c>
      <c r="F179" s="19">
        <v>-0.17112235705086221</v>
      </c>
      <c r="G179" s="19">
        <v>-1.3886344562972397</v>
      </c>
      <c r="H179" s="19">
        <v>12.227302464226312</v>
      </c>
      <c r="I179" s="19">
        <v>11.034814790473973</v>
      </c>
      <c r="J179" s="19">
        <v>5.6197968753938738</v>
      </c>
      <c r="K179" s="19">
        <v>-3.2012347875088949</v>
      </c>
      <c r="L179" s="19">
        <v>-0.1929167092675641</v>
      </c>
    </row>
    <row r="180" spans="1:12" collapsed="1">
      <c r="A180" s="483" t="s">
        <v>672</v>
      </c>
      <c r="B180" s="416">
        <v>2.87404650619834</v>
      </c>
      <c r="C180" s="416">
        <v>60.204601916749908</v>
      </c>
      <c r="D180" s="416">
        <v>-3.9546949636429076</v>
      </c>
      <c r="E180" s="416">
        <v>8.5690822121474213</v>
      </c>
      <c r="F180" s="416">
        <v>2.093081713066951</v>
      </c>
      <c r="G180" s="416">
        <v>1.461214499571966</v>
      </c>
      <c r="H180" s="416">
        <v>1.4913000167127137</v>
      </c>
      <c r="I180" s="416">
        <v>14.398878222697988</v>
      </c>
      <c r="J180" s="416">
        <v>-8.8286713551151621</v>
      </c>
      <c r="K180" s="416">
        <v>-7.1128716200537099</v>
      </c>
      <c r="L180" s="416">
        <v>21.300773921998299</v>
      </c>
    </row>
    <row r="181" spans="1:12">
      <c r="A181" s="7" t="s">
        <v>741</v>
      </c>
      <c r="B181" s="19">
        <v>2.2412927277758286</v>
      </c>
      <c r="C181" s="19">
        <v>-1.8253743408338039</v>
      </c>
      <c r="D181" s="19">
        <v>9.3331350483172315</v>
      </c>
      <c r="E181" s="19">
        <v>-21.092422952203123</v>
      </c>
      <c r="F181" s="19">
        <v>-5.211988822139233</v>
      </c>
      <c r="G181" s="19">
        <v>18.864363309179282</v>
      </c>
      <c r="H181" s="19">
        <v>-4.9248892524272776</v>
      </c>
      <c r="I181" s="19">
        <v>10.605022671494766</v>
      </c>
      <c r="J181" s="19">
        <v>-5.3927887779146886</v>
      </c>
      <c r="K181" s="19">
        <v>10.933068783463966</v>
      </c>
      <c r="L181" s="19">
        <v>1.8896633272809282</v>
      </c>
    </row>
    <row r="182" spans="1:12" ht="14.25">
      <c r="A182" s="7" t="s">
        <v>742</v>
      </c>
      <c r="B182" s="183">
        <v>2.3139495364468416</v>
      </c>
      <c r="C182" s="183">
        <v>0.36893566221907292</v>
      </c>
      <c r="D182" s="183">
        <v>11.790190793936233</v>
      </c>
      <c r="E182" s="183">
        <v>7.1550681859697107</v>
      </c>
      <c r="F182" s="183">
        <v>6.5363787989923168</v>
      </c>
      <c r="G182" s="183">
        <v>7.7580994971769144</v>
      </c>
      <c r="H182" s="183">
        <v>-7.8903562895476256</v>
      </c>
      <c r="I182" s="183">
        <v>-8.4912087000458882</v>
      </c>
      <c r="J182" s="183">
        <v>-4.9046496661721903</v>
      </c>
      <c r="K182" s="183">
        <v>-9.1508296081699569</v>
      </c>
      <c r="L182" s="183">
        <v>-5.0469386197640205</v>
      </c>
    </row>
    <row r="183" spans="1:12" ht="14.25">
      <c r="A183" s="7" t="s">
        <v>739</v>
      </c>
      <c r="B183" s="183">
        <v>2.2051754135575834</v>
      </c>
      <c r="C183" s="183">
        <v>2.9415970940066956</v>
      </c>
      <c r="D183" s="183">
        <v>11.364563938498094</v>
      </c>
      <c r="E183" s="183">
        <v>2.9801237505163698</v>
      </c>
      <c r="F183" s="183">
        <v>-4.0135219519198131</v>
      </c>
      <c r="G183" s="183">
        <v>3.597128070857508</v>
      </c>
      <c r="H183" s="183">
        <v>-4.2606782452538994</v>
      </c>
      <c r="I183" s="183">
        <v>6.1740901011506821</v>
      </c>
      <c r="J183" s="183">
        <v>-6.5171895714883306</v>
      </c>
      <c r="K183" s="183">
        <v>2.0165601054965521</v>
      </c>
      <c r="L183" s="183">
        <v>2.6452506394501967</v>
      </c>
    </row>
    <row r="184" spans="1:12">
      <c r="A184" s="6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</row>
    <row r="185" spans="1:12">
      <c r="A185" s="59" t="s">
        <v>410</v>
      </c>
    </row>
    <row r="187" spans="1:12">
      <c r="B187" s="19"/>
      <c r="C187" s="19"/>
      <c r="D187" s="19"/>
      <c r="E187" s="19"/>
      <c r="F187" s="19"/>
      <c r="G187" s="19"/>
      <c r="H187" s="19"/>
    </row>
    <row r="188" spans="1:12">
      <c r="B188" s="19"/>
      <c r="C188" s="19"/>
      <c r="D188" s="19"/>
      <c r="E188" s="19"/>
      <c r="F188" s="19"/>
      <c r="G188" s="19"/>
      <c r="H188" s="19"/>
    </row>
    <row r="189" spans="1:12">
      <c r="B189" s="19"/>
      <c r="C189" s="19"/>
      <c r="D189" s="19"/>
      <c r="E189" s="19"/>
      <c r="F189" s="19"/>
      <c r="G189" s="19"/>
      <c r="H189" s="19"/>
    </row>
    <row r="193" spans="2:8">
      <c r="B193" s="19"/>
      <c r="C193" s="19"/>
      <c r="D193" s="19"/>
      <c r="E193" s="19"/>
      <c r="F193" s="19"/>
      <c r="G193" s="19"/>
      <c r="H193" s="19"/>
    </row>
  </sheetData>
  <mergeCells count="3">
    <mergeCell ref="B125:L125"/>
    <mergeCell ref="B66:L66"/>
    <mergeCell ref="B7:L7"/>
  </mergeCells>
  <phoneticPr fontId="2" type="noConversion"/>
  <pageMargins left="0.49" right="0.32" top="0.48" bottom="0.52" header="0.5" footer="0.5"/>
  <pageSetup paperSize="9" scale="8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O246"/>
  <sheetViews>
    <sheetView showGridLines="0" workbookViewId="0">
      <selection activeCell="E45" sqref="E45"/>
    </sheetView>
  </sheetViews>
  <sheetFormatPr defaultColWidth="8" defaultRowHeight="12.75" outlineLevelRow="1"/>
  <cols>
    <col min="1" max="1" width="4.75" style="343" customWidth="1"/>
    <col min="2" max="2" width="12.625" style="343" customWidth="1"/>
    <col min="3" max="3" width="8.75" style="343" customWidth="1"/>
    <col min="4" max="4" width="8" style="343" customWidth="1"/>
    <col min="5" max="5" width="9.625" style="343" customWidth="1"/>
    <col min="6" max="6" width="8.625" style="343" customWidth="1"/>
    <col min="7" max="7" width="9.5" style="343" customWidth="1"/>
    <col min="8" max="8" width="11.375" style="343" customWidth="1"/>
    <col min="9" max="9" width="8.75" style="343" customWidth="1"/>
    <col min="10" max="10" width="8" style="343" customWidth="1"/>
    <col min="11" max="11" width="9" style="343" customWidth="1"/>
    <col min="12" max="12" width="11.75" style="343" customWidth="1"/>
    <col min="13" max="16384" width="8" style="343"/>
  </cols>
  <sheetData>
    <row r="1" spans="1:15" ht="15">
      <c r="A1" s="369" t="s">
        <v>356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</row>
    <row r="2" spans="1:15" ht="15.75">
      <c r="A2" s="867" t="s">
        <v>396</v>
      </c>
      <c r="B2" s="868"/>
      <c r="C2" s="868"/>
      <c r="D2" s="868"/>
      <c r="E2" s="868"/>
      <c r="F2" s="868"/>
      <c r="G2" s="868"/>
      <c r="H2" s="868"/>
      <c r="I2" s="868"/>
      <c r="J2" s="868"/>
      <c r="K2" s="868"/>
      <c r="L2" s="868"/>
    </row>
    <row r="3" spans="1:15">
      <c r="A3" s="371" t="s">
        <v>572</v>
      </c>
      <c r="B3" s="372"/>
      <c r="C3" s="373"/>
      <c r="D3" s="373"/>
      <c r="E3" s="373"/>
      <c r="F3" s="373"/>
      <c r="G3" s="373"/>
      <c r="H3" s="373"/>
      <c r="I3" s="373"/>
      <c r="J3" s="373"/>
      <c r="K3" s="373"/>
      <c r="L3" s="373"/>
    </row>
    <row r="4" spans="1:15">
      <c r="A4" s="371"/>
      <c r="B4" s="372"/>
      <c r="C4" s="373"/>
      <c r="D4" s="373"/>
      <c r="E4" s="373"/>
      <c r="F4" s="373"/>
      <c r="G4" s="373"/>
      <c r="H4" s="373"/>
      <c r="I4" s="373"/>
      <c r="J4" s="373"/>
      <c r="K4" s="373"/>
      <c r="L4" s="373"/>
    </row>
    <row r="5" spans="1:15" ht="14.25">
      <c r="A5" s="374"/>
      <c r="B5" s="554"/>
      <c r="C5" s="873" t="s">
        <v>243</v>
      </c>
      <c r="D5" s="873"/>
      <c r="E5" s="873"/>
      <c r="F5" s="873"/>
      <c r="G5" s="873"/>
      <c r="H5" s="874" t="s">
        <v>575</v>
      </c>
      <c r="I5" s="875"/>
      <c r="J5" s="875"/>
      <c r="K5" s="876"/>
      <c r="L5" s="869" t="s">
        <v>694</v>
      </c>
    </row>
    <row r="6" spans="1:15" ht="24.75" customHeight="1">
      <c r="A6" s="374"/>
      <c r="B6" s="878"/>
      <c r="C6" s="871" t="s">
        <v>573</v>
      </c>
      <c r="D6" s="871" t="s">
        <v>244</v>
      </c>
      <c r="E6" s="871" t="s">
        <v>245</v>
      </c>
      <c r="F6" s="871" t="s">
        <v>480</v>
      </c>
      <c r="G6" s="871" t="s">
        <v>574</v>
      </c>
      <c r="H6" s="871" t="s">
        <v>242</v>
      </c>
      <c r="I6" s="871" t="s">
        <v>246</v>
      </c>
      <c r="J6" s="877" t="s">
        <v>247</v>
      </c>
      <c r="K6" s="877"/>
      <c r="L6" s="869"/>
    </row>
    <row r="7" spans="1:15" ht="44.25" customHeight="1">
      <c r="A7" s="374"/>
      <c r="B7" s="879"/>
      <c r="C7" s="872"/>
      <c r="D7" s="872"/>
      <c r="E7" s="872"/>
      <c r="F7" s="872"/>
      <c r="G7" s="872"/>
      <c r="H7" s="872"/>
      <c r="I7" s="872"/>
      <c r="J7" s="464" t="s">
        <v>248</v>
      </c>
      <c r="K7" s="464" t="s">
        <v>249</v>
      </c>
      <c r="L7" s="870"/>
    </row>
    <row r="8" spans="1:15" s="277" customFormat="1">
      <c r="A8" s="375"/>
      <c r="B8" s="376"/>
      <c r="C8" s="377">
        <v>1</v>
      </c>
      <c r="D8" s="378">
        <v>2</v>
      </c>
      <c r="E8" s="378">
        <v>3</v>
      </c>
      <c r="F8" s="378">
        <v>4</v>
      </c>
      <c r="G8" s="378">
        <v>5</v>
      </c>
      <c r="H8" s="378">
        <v>6</v>
      </c>
      <c r="I8" s="378">
        <v>7</v>
      </c>
      <c r="J8" s="378">
        <v>8</v>
      </c>
      <c r="K8" s="378">
        <v>9</v>
      </c>
      <c r="L8" s="379">
        <v>10</v>
      </c>
    </row>
    <row r="9" spans="1:15" s="375" customFormat="1" hidden="1" outlineLevel="1">
      <c r="B9" s="421">
        <v>2005</v>
      </c>
      <c r="C9" s="275">
        <v>100</v>
      </c>
      <c r="D9" s="275">
        <v>-0.79999999999999716</v>
      </c>
      <c r="E9" s="275">
        <v>-1.2999999999999972</v>
      </c>
      <c r="F9" s="275">
        <v>-14.400000000000006</v>
      </c>
      <c r="G9" s="275">
        <v>3.9000000000000057</v>
      </c>
      <c r="H9" s="275">
        <v>-2.7000000000000028</v>
      </c>
      <c r="I9" s="275">
        <v>-2.5999999999999943</v>
      </c>
      <c r="J9" s="275">
        <v>19.299999999999997</v>
      </c>
      <c r="K9" s="275">
        <v>-1.0999999999999943</v>
      </c>
      <c r="L9" s="275">
        <v>14.641326452809025</v>
      </c>
    </row>
    <row r="10" spans="1:15" s="375" customFormat="1" ht="12.75" hidden="1" customHeight="1" outlineLevel="1">
      <c r="B10" s="422">
        <v>2006</v>
      </c>
      <c r="C10" s="275">
        <v>115.7</v>
      </c>
      <c r="D10" s="275">
        <v>15.700000000000003</v>
      </c>
      <c r="E10" s="275">
        <v>21.099999999999994</v>
      </c>
      <c r="F10" s="275">
        <v>-3.2000000000000028</v>
      </c>
      <c r="G10" s="275">
        <v>-2.7999999999999972</v>
      </c>
      <c r="H10" s="275">
        <v>8.4000000000000057</v>
      </c>
      <c r="I10" s="275">
        <v>32.099999999999994</v>
      </c>
      <c r="J10" s="275">
        <v>94</v>
      </c>
      <c r="K10" s="275">
        <v>20.200000000000003</v>
      </c>
      <c r="L10" s="275">
        <v>14.9329312760661</v>
      </c>
    </row>
    <row r="11" spans="1:15" s="375" customFormat="1" ht="12.75" hidden="1" customHeight="1" outlineLevel="1">
      <c r="B11" s="422">
        <v>2007</v>
      </c>
      <c r="C11" s="275">
        <v>135.1</v>
      </c>
      <c r="D11" s="275">
        <v>16.799999999999997</v>
      </c>
      <c r="E11" s="275">
        <v>21.200000000000003</v>
      </c>
      <c r="F11" s="275">
        <v>15.299999999999997</v>
      </c>
      <c r="G11" s="275">
        <v>-4.5999999999999943</v>
      </c>
      <c r="H11" s="275">
        <v>5.5999999999999943</v>
      </c>
      <c r="I11" s="275">
        <v>47.800000000000011</v>
      </c>
      <c r="J11" s="275">
        <v>46.800000000000011</v>
      </c>
      <c r="K11" s="275">
        <v>-2.2000000000000028</v>
      </c>
      <c r="L11" s="275">
        <v>5.8047969656426659</v>
      </c>
      <c r="O11" s="728"/>
    </row>
    <row r="12" spans="1:15" s="375" customFormat="1" ht="12.75" hidden="1" customHeight="1" outlineLevel="1">
      <c r="B12" s="422">
        <v>2008</v>
      </c>
      <c r="C12" s="275">
        <v>139.19999999999999</v>
      </c>
      <c r="D12" s="275">
        <v>3</v>
      </c>
      <c r="E12" s="275">
        <v>2.5999999999999943</v>
      </c>
      <c r="F12" s="275">
        <v>-10.700000000000003</v>
      </c>
      <c r="G12" s="275">
        <v>8</v>
      </c>
      <c r="H12" s="275">
        <v>-4.0999999999999943</v>
      </c>
      <c r="I12" s="275">
        <v>9.7000000000000028</v>
      </c>
      <c r="J12" s="275">
        <v>4.5999999999999943</v>
      </c>
      <c r="K12" s="275">
        <v>0.20000000000000284</v>
      </c>
      <c r="L12" s="275">
        <v>11.966736622151814</v>
      </c>
      <c r="O12" s="728"/>
    </row>
    <row r="13" spans="1:15" s="375" customFormat="1" ht="12.75" customHeight="1" collapsed="1">
      <c r="B13" s="422">
        <v>2009</v>
      </c>
      <c r="C13" s="275">
        <v>119.6</v>
      </c>
      <c r="D13" s="275">
        <v>-14.099999999999994</v>
      </c>
      <c r="E13" s="275">
        <v>-15.5</v>
      </c>
      <c r="F13" s="275">
        <v>1.7000000000000028</v>
      </c>
      <c r="G13" s="275">
        <v>-7.7999999999999972</v>
      </c>
      <c r="H13" s="275">
        <v>-13.299999999999997</v>
      </c>
      <c r="I13" s="275">
        <v>-25.900000000000006</v>
      </c>
      <c r="J13" s="275">
        <v>9.9999999999994316E-2</v>
      </c>
      <c r="K13" s="275">
        <v>-7.4000000000000057</v>
      </c>
      <c r="L13" s="275">
        <v>-11.299999999999997</v>
      </c>
      <c r="O13" s="728"/>
    </row>
    <row r="14" spans="1:15" s="375" customFormat="1" ht="12.75" customHeight="1">
      <c r="B14" s="422">
        <v>2010</v>
      </c>
      <c r="C14" s="275">
        <v>141.5</v>
      </c>
      <c r="D14" s="275">
        <v>18.299999999999997</v>
      </c>
      <c r="E14" s="275">
        <v>20.099999999999994</v>
      </c>
      <c r="F14" s="275">
        <v>0.40000000000000568</v>
      </c>
      <c r="G14" s="275">
        <v>11.400000000000006</v>
      </c>
      <c r="H14" s="275">
        <v>14</v>
      </c>
      <c r="I14" s="275">
        <v>35.400000000000006</v>
      </c>
      <c r="J14" s="275">
        <v>22.299999999999997</v>
      </c>
      <c r="K14" s="275">
        <v>3.9000000000000057</v>
      </c>
      <c r="L14" s="275">
        <v>-4.5999999999999943</v>
      </c>
      <c r="O14" s="728"/>
    </row>
    <row r="15" spans="1:15" s="375" customFormat="1" ht="12.75" customHeight="1">
      <c r="B15" s="727">
        <v>2011</v>
      </c>
      <c r="C15" s="275">
        <v>151.6</v>
      </c>
      <c r="D15" s="275">
        <v>7.2000000000000028</v>
      </c>
      <c r="E15" s="275">
        <v>8.9000000000000057</v>
      </c>
      <c r="F15" s="275">
        <v>-3.5999999999999943</v>
      </c>
      <c r="G15" s="275">
        <v>-1.2999999999999972</v>
      </c>
      <c r="H15" s="275">
        <v>3.2000000000000028</v>
      </c>
      <c r="I15" s="275">
        <v>17.700000000000003</v>
      </c>
      <c r="J15" s="275">
        <v>-5.9000000000000057</v>
      </c>
      <c r="K15" s="275">
        <v>9</v>
      </c>
      <c r="L15" s="275">
        <v>-1.7999999999999972</v>
      </c>
    </row>
    <row r="16" spans="1:15" s="375" customFormat="1" ht="12.75" customHeight="1">
      <c r="B16" s="423">
        <v>2012</v>
      </c>
      <c r="C16" s="445">
        <v>167.2</v>
      </c>
      <c r="D16" s="445">
        <v>10.3</v>
      </c>
      <c r="E16" s="445">
        <v>12.2</v>
      </c>
      <c r="F16" s="445">
        <v>-6.6</v>
      </c>
      <c r="G16" s="445">
        <v>0.1</v>
      </c>
      <c r="H16" s="445">
        <v>1.7999999999999972</v>
      </c>
      <c r="I16" s="445">
        <v>28.300000000000011</v>
      </c>
      <c r="J16" s="445">
        <v>-0.29999999999999716</v>
      </c>
      <c r="K16" s="445">
        <v>0.90000000000000568</v>
      </c>
      <c r="L16" s="445">
        <v>-12.491669675367518</v>
      </c>
    </row>
    <row r="17" spans="2:13" s="375" customFormat="1" ht="12.75" hidden="1" customHeight="1" outlineLevel="1">
      <c r="B17" s="422" t="s">
        <v>158</v>
      </c>
      <c r="C17" s="275">
        <v>94.8</v>
      </c>
      <c r="D17" s="275">
        <v>-2.5999999999999943</v>
      </c>
      <c r="E17" s="275">
        <v>-3.7000000000000028</v>
      </c>
      <c r="F17" s="275">
        <v>-21.400000000000006</v>
      </c>
      <c r="G17" s="275">
        <v>4.4000000000000057</v>
      </c>
      <c r="H17" s="275">
        <v>-1.5</v>
      </c>
      <c r="I17" s="275">
        <v>-10.099999999999994</v>
      </c>
      <c r="J17" s="275">
        <v>2.2000000000000028</v>
      </c>
      <c r="K17" s="275">
        <v>-3.5999999999999943</v>
      </c>
      <c r="L17" s="275">
        <v>12.4</v>
      </c>
    </row>
    <row r="18" spans="2:13" s="375" customFormat="1" ht="12.75" hidden="1" customHeight="1" outlineLevel="1">
      <c r="B18" s="422" t="s">
        <v>159</v>
      </c>
      <c r="C18" s="275">
        <v>100</v>
      </c>
      <c r="D18" s="275">
        <v>-0.79999999999999716</v>
      </c>
      <c r="E18" s="275">
        <v>-1</v>
      </c>
      <c r="F18" s="275">
        <v>-13.299999999999997</v>
      </c>
      <c r="G18" s="275">
        <v>2.4000000000000057</v>
      </c>
      <c r="H18" s="275">
        <v>-1.7999999999999972</v>
      </c>
      <c r="I18" s="275">
        <v>1.0999999999999943</v>
      </c>
      <c r="J18" s="275">
        <v>8</v>
      </c>
      <c r="K18" s="275">
        <v>1.2000000000000028</v>
      </c>
      <c r="L18" s="275">
        <v>20.9</v>
      </c>
    </row>
    <row r="19" spans="2:13" s="375" customFormat="1" ht="12.75" hidden="1" customHeight="1" outlineLevel="1">
      <c r="B19" s="422" t="s">
        <v>160</v>
      </c>
      <c r="C19" s="275">
        <v>96.5</v>
      </c>
      <c r="D19" s="275">
        <v>9.9999999999994316E-2</v>
      </c>
      <c r="E19" s="275">
        <v>-1.5999999999999943</v>
      </c>
      <c r="F19" s="275">
        <v>-12.400000000000006</v>
      </c>
      <c r="G19" s="275">
        <v>10.099999999999994</v>
      </c>
      <c r="H19" s="275">
        <v>-7</v>
      </c>
      <c r="I19" s="275">
        <v>4.4000000000000057</v>
      </c>
      <c r="J19" s="275">
        <v>13.099999999999994</v>
      </c>
      <c r="K19" s="275">
        <v>-1.5</v>
      </c>
      <c r="L19" s="275">
        <v>17.7</v>
      </c>
    </row>
    <row r="20" spans="2:13" s="375" customFormat="1" ht="12.75" hidden="1" customHeight="1" outlineLevel="1">
      <c r="B20" s="422" t="s">
        <v>161</v>
      </c>
      <c r="C20" s="275">
        <v>108.7</v>
      </c>
      <c r="D20" s="275">
        <v>9.9999999999994316E-2</v>
      </c>
      <c r="E20" s="275">
        <v>0.59999999999999432</v>
      </c>
      <c r="F20" s="275">
        <v>-11.200000000000003</v>
      </c>
      <c r="G20" s="275">
        <v>-0.40000000000000568</v>
      </c>
      <c r="H20" s="275">
        <v>-0.5</v>
      </c>
      <c r="I20" s="275">
        <v>-4.9000000000000057</v>
      </c>
      <c r="J20" s="275">
        <v>45.300000000000011</v>
      </c>
      <c r="K20" s="275">
        <v>-0.59999999999999432</v>
      </c>
      <c r="L20" s="275">
        <v>8.5</v>
      </c>
    </row>
    <row r="21" spans="2:13" s="375" customFormat="1" ht="12.75" hidden="1" customHeight="1" outlineLevel="1">
      <c r="B21" s="422" t="s">
        <v>162</v>
      </c>
      <c r="C21" s="275">
        <v>106.6</v>
      </c>
      <c r="D21" s="275">
        <v>12.5</v>
      </c>
      <c r="E21" s="275">
        <v>16</v>
      </c>
      <c r="F21" s="275">
        <v>6.0999999999999943</v>
      </c>
      <c r="G21" s="275">
        <v>1</v>
      </c>
      <c r="H21" s="275">
        <v>7.7999999999999972</v>
      </c>
      <c r="I21" s="275">
        <v>14.599999999999994</v>
      </c>
      <c r="J21" s="275">
        <v>80.699999999999989</v>
      </c>
      <c r="K21" s="275">
        <v>29.099999999999994</v>
      </c>
      <c r="L21" s="275">
        <v>14.4</v>
      </c>
    </row>
    <row r="22" spans="2:13" s="375" customFormat="1" ht="12.75" hidden="1" customHeight="1" outlineLevel="1">
      <c r="B22" s="422" t="s">
        <v>163</v>
      </c>
      <c r="C22" s="275">
        <v>114.2</v>
      </c>
      <c r="D22" s="275">
        <v>14.200000000000003</v>
      </c>
      <c r="E22" s="275">
        <v>17.900000000000006</v>
      </c>
      <c r="F22" s="275">
        <v>-7</v>
      </c>
      <c r="G22" s="275">
        <v>1.7000000000000028</v>
      </c>
      <c r="H22" s="275">
        <v>5.9000000000000057</v>
      </c>
      <c r="I22" s="275">
        <v>22.099999999999994</v>
      </c>
      <c r="J22" s="275">
        <v>92.4</v>
      </c>
      <c r="K22" s="275">
        <v>21</v>
      </c>
      <c r="L22" s="275">
        <v>16.3</v>
      </c>
    </row>
    <row r="23" spans="2:13" s="375" customFormat="1" ht="12.75" hidden="1" customHeight="1" outlineLevel="1">
      <c r="B23" s="422" t="s">
        <v>164</v>
      </c>
      <c r="C23" s="275">
        <v>115.5</v>
      </c>
      <c r="D23" s="275">
        <v>19.700000000000003</v>
      </c>
      <c r="E23" s="275">
        <v>27.200000000000003</v>
      </c>
      <c r="F23" s="275">
        <v>-6.7999999999999972</v>
      </c>
      <c r="G23" s="275">
        <v>-5.9000000000000057</v>
      </c>
      <c r="H23" s="275">
        <v>14.200000000000003</v>
      </c>
      <c r="I23" s="275">
        <v>42.300000000000011</v>
      </c>
      <c r="J23" s="275">
        <v>128.30000000000001</v>
      </c>
      <c r="K23" s="275">
        <v>15.200000000000003</v>
      </c>
      <c r="L23" s="275">
        <v>16.399999999999999</v>
      </c>
    </row>
    <row r="24" spans="2:13" s="375" customFormat="1" ht="12.75" hidden="1" customHeight="1" outlineLevel="1">
      <c r="B24" s="422" t="s">
        <v>165</v>
      </c>
      <c r="C24" s="275">
        <v>126.6</v>
      </c>
      <c r="D24" s="275">
        <v>16.400000000000006</v>
      </c>
      <c r="E24" s="275">
        <v>23</v>
      </c>
      <c r="F24" s="275">
        <v>-3.2999999999999972</v>
      </c>
      <c r="G24" s="275">
        <v>-7.5</v>
      </c>
      <c r="H24" s="275">
        <v>6.2000000000000028</v>
      </c>
      <c r="I24" s="275">
        <v>47.800000000000011</v>
      </c>
      <c r="J24" s="275">
        <v>81.300000000000011</v>
      </c>
      <c r="K24" s="275">
        <v>16.799999999999997</v>
      </c>
      <c r="L24" s="275">
        <v>12.7</v>
      </c>
    </row>
    <row r="25" spans="2:13" s="375" customFormat="1" ht="12.75" hidden="1" customHeight="1" outlineLevel="1">
      <c r="B25" s="422" t="s">
        <v>166</v>
      </c>
      <c r="C25" s="275">
        <v>127.5</v>
      </c>
      <c r="D25" s="275">
        <v>19.599999999999994</v>
      </c>
      <c r="E25" s="275">
        <v>26.5</v>
      </c>
      <c r="F25" s="275">
        <v>-1.4000000000000057</v>
      </c>
      <c r="G25" s="275">
        <v>-5.5</v>
      </c>
      <c r="H25" s="275">
        <v>8.7999999999999972</v>
      </c>
      <c r="I25" s="275">
        <v>71.099999999999994</v>
      </c>
      <c r="J25" s="275">
        <v>58.5</v>
      </c>
      <c r="K25" s="275">
        <v>-3</v>
      </c>
      <c r="L25" s="275">
        <v>21.4</v>
      </c>
    </row>
    <row r="26" spans="2:13" s="375" customFormat="1" ht="12.75" hidden="1" customHeight="1" outlineLevel="1">
      <c r="B26" s="422" t="s">
        <v>167</v>
      </c>
      <c r="C26" s="275">
        <v>134.5</v>
      </c>
      <c r="D26" s="275">
        <v>17.799999999999997</v>
      </c>
      <c r="E26" s="275">
        <v>23</v>
      </c>
      <c r="F26" s="275">
        <v>4.7999999999999972</v>
      </c>
      <c r="G26" s="275">
        <v>-6.2999999999999972</v>
      </c>
      <c r="H26" s="275">
        <v>7.7000000000000028</v>
      </c>
      <c r="I26" s="275">
        <v>50.199999999999989</v>
      </c>
      <c r="J26" s="275">
        <v>56.199999999999989</v>
      </c>
      <c r="K26" s="275">
        <v>3.0999999999999943</v>
      </c>
      <c r="L26" s="275">
        <v>6.9000000000000057</v>
      </c>
    </row>
    <row r="27" spans="2:13" s="375" customFormat="1" ht="12.75" hidden="1" customHeight="1" outlineLevel="1">
      <c r="B27" s="422" t="s">
        <v>168</v>
      </c>
      <c r="C27" s="275">
        <v>130.5</v>
      </c>
      <c r="D27" s="275">
        <v>13</v>
      </c>
      <c r="E27" s="275">
        <v>15.5</v>
      </c>
      <c r="F27" s="275">
        <v>49.099999999999994</v>
      </c>
      <c r="G27" s="275">
        <v>-5.9000000000000057</v>
      </c>
      <c r="H27" s="275">
        <v>4.0999999999999943</v>
      </c>
      <c r="I27" s="275">
        <v>38.099999999999994</v>
      </c>
      <c r="J27" s="275">
        <v>22.700000000000003</v>
      </c>
      <c r="K27" s="275">
        <v>-3.5</v>
      </c>
      <c r="L27" s="275">
        <v>2.9000000000000057</v>
      </c>
    </row>
    <row r="28" spans="2:13" s="375" customFormat="1" ht="12.75" hidden="1" customHeight="1" outlineLevel="1">
      <c r="B28" s="422" t="s">
        <v>26</v>
      </c>
      <c r="C28" s="275">
        <v>148</v>
      </c>
      <c r="D28" s="275">
        <v>16.900000000000006</v>
      </c>
      <c r="E28" s="275">
        <v>20.400000000000006</v>
      </c>
      <c r="F28" s="275">
        <v>6.5999999999999943</v>
      </c>
      <c r="G28" s="275">
        <v>-0.79999999999999716</v>
      </c>
      <c r="H28" s="275">
        <v>2</v>
      </c>
      <c r="I28" s="275">
        <v>39</v>
      </c>
      <c r="J28" s="275">
        <v>53.5</v>
      </c>
      <c r="K28" s="275">
        <v>-5.0999999999999943</v>
      </c>
      <c r="L28" s="275">
        <v>-0.90000000000000568</v>
      </c>
    </row>
    <row r="29" spans="2:13" s="375" customFormat="1" hidden="1" outlineLevel="1">
      <c r="B29" s="422" t="s">
        <v>27</v>
      </c>
      <c r="C29" s="275">
        <v>142.80000000000001</v>
      </c>
      <c r="D29" s="275">
        <v>12</v>
      </c>
      <c r="E29" s="275">
        <v>12.5</v>
      </c>
      <c r="F29" s="275">
        <v>1</v>
      </c>
      <c r="G29" s="275">
        <v>10.700000000000003</v>
      </c>
      <c r="H29" s="275">
        <v>2.0999999999999943</v>
      </c>
      <c r="I29" s="275">
        <v>24.700000000000003</v>
      </c>
      <c r="J29" s="275">
        <v>20.099999999999994</v>
      </c>
      <c r="K29" s="275">
        <v>3.4000000000000057</v>
      </c>
      <c r="L29" s="275">
        <v>11.2</v>
      </c>
      <c r="M29" s="380"/>
    </row>
    <row r="30" spans="2:13" s="375" customFormat="1" ht="12.75" hidden="1" customHeight="1" outlineLevel="1">
      <c r="B30" s="422" t="s">
        <v>28</v>
      </c>
      <c r="C30" s="444">
        <v>147</v>
      </c>
      <c r="D30" s="275">
        <v>9.2999999999999972</v>
      </c>
      <c r="E30" s="275">
        <v>9.4000000000000057</v>
      </c>
      <c r="F30" s="275">
        <v>6.5999999999999943</v>
      </c>
      <c r="G30" s="275">
        <v>8.9000000000000057</v>
      </c>
      <c r="H30" s="275">
        <v>1.0999999999999943</v>
      </c>
      <c r="I30" s="275">
        <v>25.700000000000003</v>
      </c>
      <c r="J30" s="275">
        <v>4.2000000000000028</v>
      </c>
      <c r="K30" s="275">
        <v>0.20000000000000284</v>
      </c>
      <c r="L30" s="275">
        <v>10.9</v>
      </c>
      <c r="M30" s="380"/>
    </row>
    <row r="31" spans="2:13" s="375" customFormat="1" ht="12.75" hidden="1" customHeight="1" outlineLevel="1">
      <c r="B31" s="422" t="s">
        <v>29</v>
      </c>
      <c r="C31" s="444">
        <v>135.69999999999999</v>
      </c>
      <c r="D31" s="275">
        <v>4</v>
      </c>
      <c r="E31" s="275">
        <v>4.4000000000000057</v>
      </c>
      <c r="F31" s="275">
        <v>-29.599999999999994</v>
      </c>
      <c r="G31" s="275">
        <v>9.5</v>
      </c>
      <c r="H31" s="275">
        <v>-2.7999999999999972</v>
      </c>
      <c r="I31" s="275">
        <v>12.599999999999994</v>
      </c>
      <c r="J31" s="275">
        <v>6.5999999999999943</v>
      </c>
      <c r="K31" s="275">
        <v>1.0999999999999943</v>
      </c>
      <c r="L31" s="275">
        <v>11.2</v>
      </c>
    </row>
    <row r="32" spans="2:13" s="375" customFormat="1" ht="12.75" hidden="1" customHeight="1" outlineLevel="1">
      <c r="B32" s="422" t="s">
        <v>30</v>
      </c>
      <c r="C32" s="444">
        <v>131.30000000000001</v>
      </c>
      <c r="D32" s="275">
        <v>-11.299999999999997</v>
      </c>
      <c r="E32" s="275">
        <v>-13.400000000000006</v>
      </c>
      <c r="F32" s="275">
        <v>-10</v>
      </c>
      <c r="G32" s="275">
        <v>2.9000000000000057</v>
      </c>
      <c r="H32" s="275">
        <v>-17.099999999999994</v>
      </c>
      <c r="I32" s="275">
        <v>-19</v>
      </c>
      <c r="J32" s="275">
        <v>-4.9000000000000057</v>
      </c>
      <c r="K32" s="275">
        <v>-3.4000000000000057</v>
      </c>
      <c r="L32" s="275">
        <v>14.3</v>
      </c>
    </row>
    <row r="33" spans="2:12" s="375" customFormat="1" ht="12.75" hidden="1" customHeight="1" outlineLevel="1">
      <c r="B33" s="422" t="s">
        <v>31</v>
      </c>
      <c r="C33" s="444">
        <v>111.1</v>
      </c>
      <c r="D33" s="444">
        <v>-22.200000000000003</v>
      </c>
      <c r="E33" s="444">
        <v>-24.599999999999994</v>
      </c>
      <c r="F33" s="444">
        <v>-2.0999999999999943</v>
      </c>
      <c r="G33" s="444">
        <v>-11.299999999999997</v>
      </c>
      <c r="H33" s="444">
        <v>-26</v>
      </c>
      <c r="I33" s="444">
        <v>-36.9</v>
      </c>
      <c r="J33" s="444">
        <v>8.0999999999999943</v>
      </c>
      <c r="K33" s="444">
        <v>-15.299999999999997</v>
      </c>
      <c r="L33" s="444">
        <v>-13.6</v>
      </c>
    </row>
    <row r="34" spans="2:12" s="375" customFormat="1" ht="12.75" hidden="1" customHeight="1" outlineLevel="1">
      <c r="B34" s="422" t="s">
        <v>32</v>
      </c>
      <c r="C34" s="444">
        <v>115.8</v>
      </c>
      <c r="D34" s="275">
        <v>-21.200000000000003</v>
      </c>
      <c r="E34" s="275">
        <v>-24</v>
      </c>
      <c r="F34" s="275">
        <v>-3.4000000000000057</v>
      </c>
      <c r="G34" s="275">
        <v>-5.4000000000000057</v>
      </c>
      <c r="H34" s="275">
        <v>-20.5</v>
      </c>
      <c r="I34" s="275">
        <v>-38.9</v>
      </c>
      <c r="J34" s="275">
        <v>1.7000000000000028</v>
      </c>
      <c r="K34" s="275">
        <v>-8.9000000000000057</v>
      </c>
      <c r="L34" s="275">
        <v>-5.9000000000000057</v>
      </c>
    </row>
    <row r="35" spans="2:12" s="375" customFormat="1" ht="12.75" hidden="1" customHeight="1" outlineLevel="1">
      <c r="B35" s="422" t="s">
        <v>33</v>
      </c>
      <c r="C35" s="444">
        <v>118.4</v>
      </c>
      <c r="D35" s="275">
        <v>-12.799999999999997</v>
      </c>
      <c r="E35" s="275">
        <v>-13.900000000000006</v>
      </c>
      <c r="F35" s="275">
        <v>5.2000000000000028</v>
      </c>
      <c r="G35" s="275">
        <v>-8.5999999999999943</v>
      </c>
      <c r="H35" s="275">
        <v>-8.5999999999999943</v>
      </c>
      <c r="I35" s="275">
        <v>-25.700000000000003</v>
      </c>
      <c r="J35" s="275">
        <v>-0.29999999999999716</v>
      </c>
      <c r="K35" s="275">
        <v>-5.5</v>
      </c>
      <c r="L35" s="275">
        <v>-7.9000000000000057</v>
      </c>
    </row>
    <row r="36" spans="2:12" s="375" customFormat="1" ht="12.75" hidden="1" customHeight="1" outlineLevel="1">
      <c r="B36" s="422" t="s">
        <v>34</v>
      </c>
      <c r="C36" s="444">
        <v>133</v>
      </c>
      <c r="D36" s="275">
        <v>1.2999999999999972</v>
      </c>
      <c r="E36" s="275">
        <v>2.4000000000000057</v>
      </c>
      <c r="F36" s="275">
        <v>6.7000000000000028</v>
      </c>
      <c r="G36" s="275">
        <v>-5.5999999999999943</v>
      </c>
      <c r="H36" s="275">
        <v>5.7999999999999972</v>
      </c>
      <c r="I36" s="275">
        <v>5.4000000000000057</v>
      </c>
      <c r="J36" s="275">
        <v>-6.4000000000000057</v>
      </c>
      <c r="K36" s="275">
        <v>-9.9999999999994316E-2</v>
      </c>
      <c r="L36" s="275">
        <v>-17.899999999999999</v>
      </c>
    </row>
    <row r="37" spans="2:12" s="375" customFormat="1" ht="12.75" hidden="1" customHeight="1" outlineLevel="1">
      <c r="B37" s="422" t="s">
        <v>35</v>
      </c>
      <c r="C37" s="444">
        <v>132</v>
      </c>
      <c r="D37" s="444">
        <v>18.799999999999997</v>
      </c>
      <c r="E37" s="444">
        <v>21.700000000000003</v>
      </c>
      <c r="F37" s="444">
        <v>11.799999999999997</v>
      </c>
      <c r="G37" s="444">
        <v>6.2000000000000028</v>
      </c>
      <c r="H37" s="444">
        <v>22.900000000000006</v>
      </c>
      <c r="I37" s="444">
        <v>38.900000000000006</v>
      </c>
      <c r="J37" s="444">
        <v>1.5999999999999943</v>
      </c>
      <c r="K37" s="444">
        <v>13</v>
      </c>
      <c r="L37" s="444">
        <v>-13.9</v>
      </c>
    </row>
    <row r="38" spans="2:12" s="375" customFormat="1" ht="12.75" hidden="1" customHeight="1" outlineLevel="1">
      <c r="B38" s="422" t="s">
        <v>36</v>
      </c>
      <c r="C38" s="444">
        <v>143.4</v>
      </c>
      <c r="D38" s="444">
        <v>23.799999999999997</v>
      </c>
      <c r="E38" s="444">
        <v>26.599999999999994</v>
      </c>
      <c r="F38" s="444">
        <v>-0.59999999999999432</v>
      </c>
      <c r="G38" s="444">
        <v>12.799999999999997</v>
      </c>
      <c r="H38" s="444">
        <v>19.700000000000003</v>
      </c>
      <c r="I38" s="444">
        <v>43.800000000000011</v>
      </c>
      <c r="J38" s="444">
        <v>43.800000000000011</v>
      </c>
      <c r="K38" s="444">
        <v>2.7000000000000028</v>
      </c>
      <c r="L38" s="444">
        <v>-5.5999999999999943</v>
      </c>
    </row>
    <row r="39" spans="2:12" s="375" customFormat="1" ht="12.75" hidden="1" customHeight="1" outlineLevel="1">
      <c r="B39" s="422" t="s">
        <v>37</v>
      </c>
      <c r="C39" s="444">
        <v>136.6</v>
      </c>
      <c r="D39" s="444">
        <v>15.400000000000006</v>
      </c>
      <c r="E39" s="444">
        <v>15.799999999999997</v>
      </c>
      <c r="F39" s="444">
        <v>-4.7000000000000028</v>
      </c>
      <c r="G39" s="444">
        <v>16.799999999999997</v>
      </c>
      <c r="H39" s="444">
        <v>6.4000000000000057</v>
      </c>
      <c r="I39" s="444">
        <v>33.300000000000011</v>
      </c>
      <c r="J39" s="444">
        <v>16.400000000000006</v>
      </c>
      <c r="K39" s="444">
        <v>-0.5</v>
      </c>
      <c r="L39" s="444">
        <v>-3.5999999999999943</v>
      </c>
    </row>
    <row r="40" spans="2:12" s="375" customFormat="1" ht="12.75" hidden="1" customHeight="1" outlineLevel="1">
      <c r="B40" s="543" t="s">
        <v>38</v>
      </c>
      <c r="C40" s="544">
        <v>153.80000000000001</v>
      </c>
      <c r="D40" s="544">
        <v>15.599999999999994</v>
      </c>
      <c r="E40" s="544">
        <v>16.900000000000006</v>
      </c>
      <c r="F40" s="544">
        <v>-2.5999999999999943</v>
      </c>
      <c r="G40" s="544">
        <v>10.700000000000003</v>
      </c>
      <c r="H40" s="544">
        <v>8.7999999999999972</v>
      </c>
      <c r="I40" s="544">
        <v>28</v>
      </c>
      <c r="J40" s="544">
        <v>27.900000000000006</v>
      </c>
      <c r="K40" s="544">
        <v>1.4000000000000057</v>
      </c>
      <c r="L40" s="544">
        <v>1.7</v>
      </c>
    </row>
    <row r="41" spans="2:12" s="375" customFormat="1" ht="12.75" hidden="1" customHeight="1" outlineLevel="1">
      <c r="B41" s="422" t="s">
        <v>667</v>
      </c>
      <c r="C41" s="444">
        <v>147.69999999999999</v>
      </c>
      <c r="D41" s="444">
        <v>11.799999999999997</v>
      </c>
      <c r="E41" s="444">
        <v>13.299999999999997</v>
      </c>
      <c r="F41" s="444">
        <v>-10.799999999999997</v>
      </c>
      <c r="G41" s="444">
        <v>7.2000000000000028</v>
      </c>
      <c r="H41" s="444">
        <v>5.9000000000000057</v>
      </c>
      <c r="I41" s="444">
        <v>24.900000000000006</v>
      </c>
      <c r="J41" s="444">
        <v>4.2999999999999972</v>
      </c>
      <c r="K41" s="444">
        <v>1.2000000000000028</v>
      </c>
      <c r="L41" s="444">
        <v>-2.5319621074487344</v>
      </c>
    </row>
    <row r="42" spans="2:12" s="375" customFormat="1" ht="12.75" hidden="1" customHeight="1" outlineLevel="1">
      <c r="B42" s="422" t="s">
        <v>670</v>
      </c>
      <c r="C42" s="444">
        <v>155.9</v>
      </c>
      <c r="D42" s="444">
        <v>8.7000000000000028</v>
      </c>
      <c r="E42" s="444">
        <v>11.299999999999997</v>
      </c>
      <c r="F42" s="444">
        <v>7.7000000000000028</v>
      </c>
      <c r="G42" s="444">
        <v>-6.4000000000000057</v>
      </c>
      <c r="H42" s="444">
        <v>9.9999999999994316E-2</v>
      </c>
      <c r="I42" s="444">
        <v>25.299999999999997</v>
      </c>
      <c r="J42" s="444">
        <v>-5.7999999999999972</v>
      </c>
      <c r="K42" s="444">
        <v>9.5999999999999943</v>
      </c>
      <c r="L42" s="444">
        <v>-3.9662027353177791</v>
      </c>
    </row>
    <row r="43" spans="2:12" s="375" customFormat="1" ht="12.75" hidden="1" customHeight="1" outlineLevel="1" collapsed="1">
      <c r="B43" s="422" t="s">
        <v>671</v>
      </c>
      <c r="C43" s="444">
        <v>143.4</v>
      </c>
      <c r="D43" s="444">
        <v>5</v>
      </c>
      <c r="E43" s="444">
        <v>7.5999999999999943</v>
      </c>
      <c r="F43" s="444">
        <v>-2.7000000000000028</v>
      </c>
      <c r="G43" s="444">
        <v>-8.7999999999999972</v>
      </c>
      <c r="H43" s="444">
        <v>4.9000000000000057</v>
      </c>
      <c r="I43" s="444">
        <v>13.900000000000006</v>
      </c>
      <c r="J43" s="444">
        <v>-13</v>
      </c>
      <c r="K43" s="444">
        <v>16.299999999999997</v>
      </c>
      <c r="L43" s="444">
        <v>-1.6981234822282971</v>
      </c>
    </row>
    <row r="44" spans="2:12" s="375" customFormat="1" ht="12.75" hidden="1" customHeight="1" outlineLevel="1">
      <c r="B44" s="543" t="s">
        <v>672</v>
      </c>
      <c r="C44" s="544">
        <v>159.4</v>
      </c>
      <c r="D44" s="544">
        <v>3.5999999999999943</v>
      </c>
      <c r="E44" s="544">
        <v>4.0999999999999943</v>
      </c>
      <c r="F44" s="544">
        <v>-9.2000000000000028</v>
      </c>
      <c r="G44" s="544">
        <v>2.4000000000000057</v>
      </c>
      <c r="H44" s="544">
        <v>2.4000000000000057</v>
      </c>
      <c r="I44" s="544">
        <v>8.5</v>
      </c>
      <c r="J44" s="544">
        <v>-7.7999999999999972</v>
      </c>
      <c r="K44" s="544">
        <v>9.2999999999999972</v>
      </c>
      <c r="L44" s="544">
        <v>0.71979888778852796</v>
      </c>
    </row>
    <row r="45" spans="2:12" s="375" customFormat="1" ht="12.75" customHeight="1" collapsed="1">
      <c r="B45" s="422" t="s">
        <v>741</v>
      </c>
      <c r="C45" s="444">
        <v>161.6</v>
      </c>
      <c r="D45" s="444">
        <v>9.4000000000000057</v>
      </c>
      <c r="E45" s="444">
        <v>11.599999999999994</v>
      </c>
      <c r="F45" s="444">
        <v>0.59999999999999432</v>
      </c>
      <c r="G45" s="444">
        <v>-1.9000000000000057</v>
      </c>
      <c r="H45" s="444">
        <v>3.7000000000000028</v>
      </c>
      <c r="I45" s="444">
        <v>24.599999999999994</v>
      </c>
      <c r="J45" s="444">
        <v>-0.29999999999999716</v>
      </c>
      <c r="K45" s="444">
        <v>3.5999999999999943</v>
      </c>
      <c r="L45" s="444">
        <v>-9.292529204606609</v>
      </c>
    </row>
    <row r="46" spans="2:12" s="375" customFormat="1" ht="12.75" customHeight="1">
      <c r="B46" s="422" t="s">
        <v>742</v>
      </c>
      <c r="C46" s="444">
        <v>175.8</v>
      </c>
      <c r="D46" s="444">
        <v>12.799999999999997</v>
      </c>
      <c r="E46" s="444">
        <v>15.700000000000003</v>
      </c>
      <c r="F46" s="444">
        <v>-15.599999999999994</v>
      </c>
      <c r="G46" s="444">
        <v>-3.2000000000000028</v>
      </c>
      <c r="H46" s="444">
        <v>3</v>
      </c>
      <c r="I46" s="444">
        <v>36.599999999999994</v>
      </c>
      <c r="J46" s="444">
        <v>-4.4000000000000057</v>
      </c>
      <c r="K46" s="444">
        <v>2.4000000000000057</v>
      </c>
      <c r="L46" s="444">
        <v>-12.257876161692522</v>
      </c>
    </row>
    <row r="47" spans="2:12" s="375" customFormat="1" ht="12.75" customHeight="1">
      <c r="B47" s="727" t="s">
        <v>739</v>
      </c>
      <c r="C47" s="444">
        <v>166.4</v>
      </c>
      <c r="D47" s="444">
        <v>16</v>
      </c>
      <c r="E47" s="444">
        <v>18.299999999999997</v>
      </c>
      <c r="F47" s="444">
        <v>-5.0999999999999943</v>
      </c>
      <c r="G47" s="444">
        <v>3.5</v>
      </c>
      <c r="H47" s="444">
        <v>0.5</v>
      </c>
      <c r="I47" s="444">
        <v>43.699999999999989</v>
      </c>
      <c r="J47" s="444">
        <v>4.4000000000000057</v>
      </c>
      <c r="K47" s="444">
        <v>1.0999999999999943</v>
      </c>
      <c r="L47" s="444">
        <v>-13.443806685041352</v>
      </c>
    </row>
    <row r="48" spans="2:12" s="375" customFormat="1" ht="12.75" customHeight="1">
      <c r="B48" s="713" t="s">
        <v>740</v>
      </c>
      <c r="C48" s="430">
        <v>164.8</v>
      </c>
      <c r="D48" s="430">
        <v>3.4000000000000057</v>
      </c>
      <c r="E48" s="430">
        <v>3.7000000000000028</v>
      </c>
      <c r="F48" s="430">
        <v>-4.0999999999999943</v>
      </c>
      <c r="G48" s="430">
        <v>2.2999999999999972</v>
      </c>
      <c r="H48" s="430">
        <v>0</v>
      </c>
      <c r="I48" s="430">
        <v>9.4000000000000057</v>
      </c>
      <c r="J48" s="430">
        <v>9.9999999999994316E-2</v>
      </c>
      <c r="K48" s="430">
        <v>-3.0999999999999943</v>
      </c>
      <c r="L48" s="430">
        <v>-13.5</v>
      </c>
    </row>
    <row r="49" spans="1:12" s="375" customFormat="1" ht="12.75" hidden="1" customHeight="1" outlineLevel="1">
      <c r="B49" s="422" t="s">
        <v>251</v>
      </c>
      <c r="C49" s="444">
        <v>91.5</v>
      </c>
      <c r="D49" s="275">
        <v>1.2000000000000028</v>
      </c>
      <c r="E49" s="275">
        <v>0.79999999999999716</v>
      </c>
      <c r="F49" s="275">
        <v>-16.299999999999997</v>
      </c>
      <c r="G49" s="275">
        <v>5.2999999999999972</v>
      </c>
      <c r="H49" s="275">
        <v>4.7565118912797244</v>
      </c>
      <c r="I49" s="275">
        <v>-10.772833723653397</v>
      </c>
      <c r="J49" s="275">
        <v>9.7428958051420711</v>
      </c>
      <c r="K49" s="275">
        <v>1.7985611510791255</v>
      </c>
      <c r="L49" s="275">
        <v>23.611683764269387</v>
      </c>
    </row>
    <row r="50" spans="1:12" s="375" customFormat="1" ht="12.75" hidden="1" customHeight="1" outlineLevel="1">
      <c r="B50" s="422" t="s">
        <v>252</v>
      </c>
      <c r="C50" s="444">
        <v>92.7</v>
      </c>
      <c r="D50" s="275">
        <v>-5.5999999999999943</v>
      </c>
      <c r="E50" s="275">
        <v>-7.4000000000000057</v>
      </c>
      <c r="F50" s="275">
        <v>-25.900000000000006</v>
      </c>
      <c r="G50" s="275">
        <v>4.5999999999999943</v>
      </c>
      <c r="H50" s="275">
        <v>-3.8216560509554243</v>
      </c>
      <c r="I50" s="275">
        <v>-14.895549500454131</v>
      </c>
      <c r="J50" s="275">
        <v>4.2912873862158696</v>
      </c>
      <c r="K50" s="275">
        <v>-7.0346320346320379</v>
      </c>
      <c r="L50" s="275">
        <v>7.5009282962986674</v>
      </c>
    </row>
    <row r="51" spans="1:12" s="375" customFormat="1" ht="12.75" hidden="1" customHeight="1" outlineLevel="1">
      <c r="B51" s="422" t="s">
        <v>253</v>
      </c>
      <c r="C51" s="444">
        <v>100.1</v>
      </c>
      <c r="D51" s="275">
        <v>-3</v>
      </c>
      <c r="E51" s="275">
        <v>-3.7999999999999972</v>
      </c>
      <c r="F51" s="275">
        <v>-22.200000000000003</v>
      </c>
      <c r="G51" s="275">
        <v>3.2999999999999972</v>
      </c>
      <c r="H51" s="275">
        <v>-4.7887323943661908</v>
      </c>
      <c r="I51" s="275">
        <v>-4.6554934823091259</v>
      </c>
      <c r="J51" s="275">
        <v>-6.4009661835748748</v>
      </c>
      <c r="K51" s="275">
        <v>-4.9445005045408603</v>
      </c>
      <c r="L51" s="275">
        <v>8.0408350285436967</v>
      </c>
    </row>
    <row r="52" spans="1:12" s="375" customFormat="1" ht="12.75" hidden="1" customHeight="1" outlineLevel="1">
      <c r="B52" s="422" t="s">
        <v>254</v>
      </c>
      <c r="C52" s="444">
        <v>96.8</v>
      </c>
      <c r="D52" s="444">
        <v>9.9999999999994316E-2</v>
      </c>
      <c r="E52" s="444">
        <v>-1.7000000000000028</v>
      </c>
      <c r="F52" s="444">
        <v>-16.299999999999997</v>
      </c>
      <c r="G52" s="444">
        <v>11.5</v>
      </c>
      <c r="H52" s="444">
        <v>-1.9943019943019835</v>
      </c>
      <c r="I52" s="444">
        <v>4.2355371900826499</v>
      </c>
      <c r="J52" s="444">
        <v>-0.5161290322580725</v>
      </c>
      <c r="K52" s="444">
        <v>-2.212855637513178</v>
      </c>
      <c r="L52" s="444">
        <v>18.110410796620528</v>
      </c>
    </row>
    <row r="53" spans="1:12" s="375" customFormat="1" ht="12.75" hidden="1" customHeight="1" outlineLevel="1">
      <c r="B53" s="422" t="s">
        <v>255</v>
      </c>
      <c r="C53" s="444">
        <v>102.8</v>
      </c>
      <c r="D53" s="275">
        <v>-1.9000000000000057</v>
      </c>
      <c r="E53" s="275">
        <v>-1.2000000000000028</v>
      </c>
      <c r="F53" s="275">
        <v>-10.400000000000006</v>
      </c>
      <c r="G53" s="275">
        <v>-3.2999999999999972</v>
      </c>
      <c r="H53" s="275">
        <v>-2.6752767527675303</v>
      </c>
      <c r="I53" s="275">
        <v>-1.3428827215756445</v>
      </c>
      <c r="J53" s="275">
        <v>9.3081761006289288</v>
      </c>
      <c r="K53" s="275">
        <v>5.0912584053794507</v>
      </c>
      <c r="L53" s="275">
        <v>18.760084374385187</v>
      </c>
    </row>
    <row r="54" spans="1:12" s="375" customFormat="1" ht="12.75" hidden="1" customHeight="1" outlineLevel="1">
      <c r="B54" s="422" t="s">
        <v>256</v>
      </c>
      <c r="C54" s="444">
        <v>100.3</v>
      </c>
      <c r="D54" s="275">
        <v>-0.59999999999999432</v>
      </c>
      <c r="E54" s="275">
        <v>-9.9999999999994316E-2</v>
      </c>
      <c r="F54" s="275">
        <v>-13.5</v>
      </c>
      <c r="G54" s="275">
        <v>0</v>
      </c>
      <c r="H54" s="275">
        <v>-0.95693779904306719</v>
      </c>
      <c r="I54" s="275">
        <v>0.65237651444547406</v>
      </c>
      <c r="J54" s="275">
        <v>16.170212765957448</v>
      </c>
      <c r="K54" s="275">
        <v>0.30674846625766694</v>
      </c>
      <c r="L54" s="275">
        <v>25.17986222837618</v>
      </c>
    </row>
    <row r="55" spans="1:12" s="375" customFormat="1" ht="12.75" hidden="1" customHeight="1" outlineLevel="1">
      <c r="B55" s="422" t="s">
        <v>257</v>
      </c>
      <c r="C55" s="444">
        <v>94.6</v>
      </c>
      <c r="D55" s="275">
        <v>1.0999999999999943</v>
      </c>
      <c r="E55" s="275">
        <v>-1.4000000000000057</v>
      </c>
      <c r="F55" s="275">
        <v>-5.5</v>
      </c>
      <c r="G55" s="275">
        <v>12.900000000000006</v>
      </c>
      <c r="H55" s="275">
        <v>-6.6205533596838002</v>
      </c>
      <c r="I55" s="275">
        <v>8.7677725118483263</v>
      </c>
      <c r="J55" s="275">
        <v>12.106135986733001</v>
      </c>
      <c r="K55" s="275">
        <v>-5.5958549222797966</v>
      </c>
      <c r="L55" s="275">
        <v>17.357317865152666</v>
      </c>
    </row>
    <row r="56" spans="1:12" s="375" customFormat="1" ht="12.75" hidden="1" customHeight="1" outlineLevel="1">
      <c r="B56" s="422" t="s">
        <v>258</v>
      </c>
      <c r="C56" s="444">
        <v>93.1</v>
      </c>
      <c r="D56" s="444">
        <v>-9.9999999999994316E-2</v>
      </c>
      <c r="E56" s="444">
        <v>-2.0999999999999943</v>
      </c>
      <c r="F56" s="444">
        <v>-11.799999999999997</v>
      </c>
      <c r="G56" s="444">
        <v>10.900000000000006</v>
      </c>
      <c r="H56" s="444">
        <v>-4.4624746450304231</v>
      </c>
      <c r="I56" s="444">
        <v>-9.1108671789242539</v>
      </c>
      <c r="J56" s="444">
        <v>5.3735255570118046</v>
      </c>
      <c r="K56" s="444">
        <v>8.1746920492721031</v>
      </c>
      <c r="L56" s="444">
        <v>15.048836684843224</v>
      </c>
    </row>
    <row r="57" spans="1:12" hidden="1" outlineLevel="1">
      <c r="A57" s="374"/>
      <c r="B57" s="422" t="s">
        <v>259</v>
      </c>
      <c r="C57" s="275">
        <v>101.8</v>
      </c>
      <c r="D57" s="275">
        <v>-0.59999999999999432</v>
      </c>
      <c r="E57" s="275">
        <v>-1.2999999999999972</v>
      </c>
      <c r="F57" s="275">
        <v>-19.099999999999994</v>
      </c>
      <c r="G57" s="275">
        <v>6.5999999999999943</v>
      </c>
      <c r="H57" s="275">
        <v>-9.5927601809954748</v>
      </c>
      <c r="I57" s="275">
        <v>13.190184049079768</v>
      </c>
      <c r="J57" s="275">
        <v>19.588638589618014</v>
      </c>
      <c r="K57" s="275">
        <v>-5.7090239410681249</v>
      </c>
      <c r="L57" s="275">
        <v>20.582346711098936</v>
      </c>
    </row>
    <row r="58" spans="1:12" ht="12.75" hidden="1" customHeight="1" outlineLevel="1">
      <c r="A58" s="381"/>
      <c r="B58" s="422" t="s">
        <v>260</v>
      </c>
      <c r="C58" s="444">
        <v>107.9</v>
      </c>
      <c r="D58" s="275">
        <v>-0.29999999999999716</v>
      </c>
      <c r="E58" s="275">
        <v>0.5</v>
      </c>
      <c r="F58" s="275">
        <v>-13.900000000000006</v>
      </c>
      <c r="G58" s="275">
        <v>-1.0999999999999943</v>
      </c>
      <c r="H58" s="275">
        <v>-5.7319223985890622</v>
      </c>
      <c r="I58" s="275">
        <v>5.8116232464929807</v>
      </c>
      <c r="J58" s="275">
        <v>34.703196347031962</v>
      </c>
      <c r="K58" s="275">
        <v>-4.2480883602378894</v>
      </c>
      <c r="L58" s="275">
        <v>9.2442545127154006</v>
      </c>
    </row>
    <row r="59" spans="1:12" ht="12.75" hidden="1" customHeight="1" outlineLevel="1">
      <c r="A59" s="381"/>
      <c r="B59" s="422" t="s">
        <v>261</v>
      </c>
      <c r="C59" s="444">
        <v>113.6</v>
      </c>
      <c r="D59" s="275">
        <v>5.0999999999999943</v>
      </c>
      <c r="E59" s="275">
        <v>7.7999999999999972</v>
      </c>
      <c r="F59" s="275">
        <v>-14.700000000000003</v>
      </c>
      <c r="G59" s="275">
        <v>-2.5999999999999943</v>
      </c>
      <c r="H59" s="275">
        <v>2.1677662582469504</v>
      </c>
      <c r="I59" s="275">
        <v>12.560856864654335</v>
      </c>
      <c r="J59" s="275">
        <v>49.110032362459563</v>
      </c>
      <c r="K59" s="275">
        <v>2.0391517128874437</v>
      </c>
      <c r="L59" s="275">
        <v>15.805322108704999</v>
      </c>
    </row>
    <row r="60" spans="1:12" ht="12.75" hidden="1" customHeight="1" outlineLevel="1">
      <c r="A60" s="381"/>
      <c r="B60" s="422" t="s">
        <v>262</v>
      </c>
      <c r="C60" s="444">
        <v>104.6</v>
      </c>
      <c r="D60" s="275">
        <v>-4.5</v>
      </c>
      <c r="E60" s="275">
        <v>-6.4000000000000057</v>
      </c>
      <c r="F60" s="275">
        <v>-4.0999999999999943</v>
      </c>
      <c r="G60" s="275">
        <v>2.2999999999999972</v>
      </c>
      <c r="H60" s="275">
        <v>2.585315408479838</v>
      </c>
      <c r="I60" s="275">
        <v>-25.74545454545455</v>
      </c>
      <c r="J60" s="275">
        <v>54.918032786885249</v>
      </c>
      <c r="K60" s="275">
        <v>0.28169014084507005</v>
      </c>
      <c r="L60" s="275">
        <v>0.51773338606449215</v>
      </c>
    </row>
    <row r="61" spans="1:12" ht="12.75" hidden="1" customHeight="1" outlineLevel="1">
      <c r="A61" s="381"/>
      <c r="B61" s="422" t="s">
        <v>263</v>
      </c>
      <c r="C61" s="444">
        <v>102.8</v>
      </c>
      <c r="D61" s="444">
        <v>12.299999999999997</v>
      </c>
      <c r="E61" s="444">
        <v>16.900000000000006</v>
      </c>
      <c r="F61" s="444">
        <v>-1.4000000000000057</v>
      </c>
      <c r="G61" s="444">
        <v>-0.79999999999999716</v>
      </c>
      <c r="H61" s="444">
        <v>8.4324324324324351</v>
      </c>
      <c r="I61" s="444">
        <v>12.86089238845145</v>
      </c>
      <c r="J61" s="444">
        <v>87.916152897657241</v>
      </c>
      <c r="K61" s="444">
        <v>31.448763250883371</v>
      </c>
      <c r="L61" s="444">
        <v>4.7444698257144324</v>
      </c>
    </row>
    <row r="62" spans="1:12" ht="12.75" hidden="1" customHeight="1" outlineLevel="1">
      <c r="A62" s="374"/>
      <c r="B62" s="422" t="s">
        <v>264</v>
      </c>
      <c r="C62" s="444">
        <v>100.6</v>
      </c>
      <c r="D62" s="275">
        <v>8.5</v>
      </c>
      <c r="E62" s="275">
        <v>11.900000000000006</v>
      </c>
      <c r="F62" s="275">
        <v>16</v>
      </c>
      <c r="G62" s="275">
        <v>-4.0999999999999943</v>
      </c>
      <c r="H62" s="275">
        <v>4.8565121412803558</v>
      </c>
      <c r="I62" s="275">
        <v>12.273212379935972</v>
      </c>
      <c r="J62" s="275">
        <v>47.755610972568576</v>
      </c>
      <c r="K62" s="275">
        <v>26.193247962747378</v>
      </c>
      <c r="L62" s="275">
        <v>20.066578201067983</v>
      </c>
    </row>
    <row r="63" spans="1:12" ht="12.75" hidden="1" customHeight="1" outlineLevel="1">
      <c r="A63" s="374"/>
      <c r="B63" s="422" t="s">
        <v>265</v>
      </c>
      <c r="C63" s="444">
        <v>116.4</v>
      </c>
      <c r="D63" s="275">
        <v>16.299999999999997</v>
      </c>
      <c r="E63" s="275">
        <v>18.799999999999997</v>
      </c>
      <c r="F63" s="275">
        <v>5.0999999999999943</v>
      </c>
      <c r="G63" s="275">
        <v>7.9000000000000057</v>
      </c>
      <c r="H63" s="275">
        <v>10.059171597633121</v>
      </c>
      <c r="I63" s="275">
        <v>18.1640625</v>
      </c>
      <c r="J63" s="275">
        <v>107.2258064516129</v>
      </c>
      <c r="K63" s="275">
        <v>29.723991507430991</v>
      </c>
      <c r="L63" s="275">
        <v>18.052683666600316</v>
      </c>
    </row>
    <row r="64" spans="1:12" ht="12.75" hidden="1" customHeight="1" outlineLevel="1">
      <c r="A64" s="374"/>
      <c r="B64" s="422" t="s">
        <v>266</v>
      </c>
      <c r="C64" s="444">
        <v>106.2</v>
      </c>
      <c r="D64" s="275">
        <v>9.7000000000000028</v>
      </c>
      <c r="E64" s="275">
        <v>12.099999999999994</v>
      </c>
      <c r="F64" s="275">
        <v>-7.7999999999999972</v>
      </c>
      <c r="G64" s="275">
        <v>2.5</v>
      </c>
      <c r="H64" s="275">
        <v>2.7131782945736482</v>
      </c>
      <c r="I64" s="275">
        <v>11.595639246778976</v>
      </c>
      <c r="J64" s="275">
        <v>84.176394293125824</v>
      </c>
      <c r="K64" s="275">
        <v>14.978448275862078</v>
      </c>
      <c r="L64" s="275">
        <v>11.634182793268025</v>
      </c>
    </row>
    <row r="65" spans="1:12" ht="12.75" hidden="1" customHeight="1" outlineLevel="1">
      <c r="A65" s="374"/>
      <c r="B65" s="422" t="s">
        <v>267</v>
      </c>
      <c r="C65" s="444">
        <v>118.9</v>
      </c>
      <c r="D65" s="444">
        <v>15.599999999999994</v>
      </c>
      <c r="E65" s="444">
        <v>20.200000000000003</v>
      </c>
      <c r="F65" s="444">
        <v>-6.2999999999999972</v>
      </c>
      <c r="G65" s="444">
        <v>-1.9000000000000057</v>
      </c>
      <c r="H65" s="444">
        <v>7.9620853080568876</v>
      </c>
      <c r="I65" s="444">
        <v>22.776769509981865</v>
      </c>
      <c r="J65" s="444">
        <v>110.0115074798619</v>
      </c>
      <c r="K65" s="444">
        <v>25.137111517367462</v>
      </c>
      <c r="L65" s="444">
        <v>20.218420339317689</v>
      </c>
    </row>
    <row r="66" spans="1:12" ht="12.75" hidden="1" customHeight="1" outlineLevel="1">
      <c r="A66" s="374"/>
      <c r="B66" s="422" t="s">
        <v>268</v>
      </c>
      <c r="C66" s="444">
        <v>117.5</v>
      </c>
      <c r="D66" s="275">
        <v>17.099999999999994</v>
      </c>
      <c r="E66" s="275">
        <v>20.900000000000006</v>
      </c>
      <c r="F66" s="275">
        <v>-7.2000000000000028</v>
      </c>
      <c r="G66" s="275">
        <v>4.4000000000000057</v>
      </c>
      <c r="H66" s="275">
        <v>7.0531400966183488</v>
      </c>
      <c r="I66" s="275">
        <v>31.296296296296312</v>
      </c>
      <c r="J66" s="275">
        <v>81.440781440781421</v>
      </c>
      <c r="K66" s="275">
        <v>21.916411824668703</v>
      </c>
      <c r="L66" s="275">
        <v>16.498032671915539</v>
      </c>
    </row>
    <row r="67" spans="1:12" ht="12.75" hidden="1" customHeight="1" outlineLevel="1">
      <c r="A67" s="374"/>
      <c r="B67" s="422" t="s">
        <v>269</v>
      </c>
      <c r="C67" s="444">
        <v>110</v>
      </c>
      <c r="D67" s="275">
        <v>16.200000000000003</v>
      </c>
      <c r="E67" s="275">
        <v>23.900000000000006</v>
      </c>
      <c r="F67" s="275">
        <v>-9.0999999999999943</v>
      </c>
      <c r="G67" s="275">
        <v>-8.4000000000000057</v>
      </c>
      <c r="H67" s="275">
        <v>17.460317460317466</v>
      </c>
      <c r="I67" s="275">
        <v>36.056644880174304</v>
      </c>
      <c r="J67" s="275">
        <v>90.532544378698262</v>
      </c>
      <c r="K67" s="275">
        <v>14.709110867178921</v>
      </c>
      <c r="L67" s="275">
        <v>17.161180463052133</v>
      </c>
    </row>
    <row r="68" spans="1:12" ht="12.75" hidden="1" customHeight="1" outlineLevel="1">
      <c r="A68" s="374"/>
      <c r="B68" s="422" t="s">
        <v>270</v>
      </c>
      <c r="C68" s="444">
        <v>113.7</v>
      </c>
      <c r="D68" s="275">
        <v>22.099999999999994</v>
      </c>
      <c r="E68" s="275">
        <v>29.400000000000006</v>
      </c>
      <c r="F68" s="275">
        <v>-5.5999999999999943</v>
      </c>
      <c r="G68" s="275">
        <v>-1.2999999999999972</v>
      </c>
      <c r="H68" s="275">
        <v>14.861995753715496</v>
      </c>
      <c r="I68" s="275">
        <v>51.932367149758463</v>
      </c>
      <c r="J68" s="275">
        <v>156.84079601990049</v>
      </c>
      <c r="K68" s="275">
        <v>14.906832298136653</v>
      </c>
      <c r="L68" s="275">
        <v>21.118215810647413</v>
      </c>
    </row>
    <row r="69" spans="1:12" ht="12.75" hidden="1" customHeight="1" outlineLevel="1">
      <c r="A69" s="374"/>
      <c r="B69" s="422" t="s">
        <v>271</v>
      </c>
      <c r="C69" s="275">
        <v>122.8</v>
      </c>
      <c r="D69" s="275">
        <v>20.700000000000003</v>
      </c>
      <c r="E69" s="275">
        <v>28.099999999999994</v>
      </c>
      <c r="F69" s="275">
        <v>-5.5999999999999943</v>
      </c>
      <c r="G69" s="275">
        <v>-7.9000000000000057</v>
      </c>
      <c r="H69" s="275">
        <v>10.610610610610593</v>
      </c>
      <c r="I69" s="275">
        <v>40.289069557362247</v>
      </c>
      <c r="J69" s="275">
        <v>130.38493038493039</v>
      </c>
      <c r="K69" s="275">
        <v>15.820312499999979</v>
      </c>
      <c r="L69" s="275">
        <v>11.380562905927505</v>
      </c>
    </row>
    <row r="70" spans="1:12" ht="12.75" hidden="1" customHeight="1" outlineLevel="1">
      <c r="A70" s="374"/>
      <c r="B70" s="422" t="s">
        <v>272</v>
      </c>
      <c r="C70" s="444">
        <v>129.19999999999999</v>
      </c>
      <c r="D70" s="275">
        <v>19.799999999999997</v>
      </c>
      <c r="E70" s="275">
        <v>26.900000000000006</v>
      </c>
      <c r="F70" s="275">
        <v>-1.5</v>
      </c>
      <c r="G70" s="275">
        <v>-7.9000000000000057</v>
      </c>
      <c r="H70" s="275">
        <v>7.6707202993451684</v>
      </c>
      <c r="I70" s="275">
        <v>50.946969696969703</v>
      </c>
      <c r="J70" s="275">
        <v>125.22033898305085</v>
      </c>
      <c r="K70" s="275">
        <v>19.343389529724941</v>
      </c>
      <c r="L70" s="275">
        <v>9.4198527144735351</v>
      </c>
    </row>
    <row r="71" spans="1:12" ht="12.75" hidden="1" customHeight="1" outlineLevel="1">
      <c r="A71" s="374"/>
      <c r="B71" s="422" t="s">
        <v>273</v>
      </c>
      <c r="C71" s="444">
        <v>135</v>
      </c>
      <c r="D71" s="275">
        <v>18.799999999999997</v>
      </c>
      <c r="E71" s="275">
        <v>23.700000000000003</v>
      </c>
      <c r="F71" s="275">
        <v>12</v>
      </c>
      <c r="G71" s="275">
        <v>-2.7999999999999972</v>
      </c>
      <c r="H71" s="275">
        <v>8.4870848708487046</v>
      </c>
      <c r="I71" s="275">
        <v>50.259515570934241</v>
      </c>
      <c r="J71" s="275">
        <v>69.886055344546932</v>
      </c>
      <c r="K71" s="275">
        <v>21.742605915267799</v>
      </c>
      <c r="L71" s="275">
        <v>11.921048029388047</v>
      </c>
    </row>
    <row r="72" spans="1:12" ht="12.75" hidden="1" customHeight="1" outlineLevel="1">
      <c r="A72" s="374"/>
      <c r="B72" s="422" t="s">
        <v>274</v>
      </c>
      <c r="C72" s="444">
        <v>115.6</v>
      </c>
      <c r="D72" s="275">
        <v>10.400000000000006</v>
      </c>
      <c r="E72" s="275">
        <v>17.900000000000006</v>
      </c>
      <c r="F72" s="275">
        <v>-20.5</v>
      </c>
      <c r="G72" s="275">
        <v>-11.400000000000006</v>
      </c>
      <c r="H72" s="275">
        <v>2.0161290322580738</v>
      </c>
      <c r="I72" s="275">
        <v>41.625857002938304</v>
      </c>
      <c r="J72" s="275">
        <v>42.592592592592581</v>
      </c>
      <c r="K72" s="275">
        <v>8.4269662921348409</v>
      </c>
      <c r="L72" s="275">
        <v>17.627669120954678</v>
      </c>
    </row>
    <row r="73" spans="1:12" ht="12.75" hidden="1" customHeight="1" outlineLevel="1">
      <c r="A73" s="374"/>
      <c r="B73" s="422" t="s">
        <v>275</v>
      </c>
      <c r="C73" s="444">
        <v>124.4</v>
      </c>
      <c r="D73" s="444">
        <v>21.099999999999994</v>
      </c>
      <c r="E73" s="444">
        <v>29</v>
      </c>
      <c r="F73" s="444">
        <v>-3.7999999999999972</v>
      </c>
      <c r="G73" s="444">
        <v>-5.9000000000000057</v>
      </c>
      <c r="H73" s="444">
        <v>9.9700897308075742</v>
      </c>
      <c r="I73" s="444">
        <v>83.953488372093005</v>
      </c>
      <c r="J73" s="444">
        <v>68.503937007874029</v>
      </c>
      <c r="K73" s="444">
        <v>-2.3297491039426466</v>
      </c>
      <c r="L73" s="444">
        <v>24.317033297518975</v>
      </c>
    </row>
    <row r="74" spans="1:12" hidden="1" outlineLevel="1">
      <c r="A74" s="374"/>
      <c r="B74" s="422" t="s">
        <v>276</v>
      </c>
      <c r="C74" s="275">
        <v>121</v>
      </c>
      <c r="D74" s="275">
        <v>20.299999999999997</v>
      </c>
      <c r="E74" s="275">
        <v>27.200000000000003</v>
      </c>
      <c r="F74" s="275">
        <v>-7.7000000000000028</v>
      </c>
      <c r="G74" s="275">
        <v>-4.2000000000000028</v>
      </c>
      <c r="H74" s="275">
        <v>10.210526315789469</v>
      </c>
      <c r="I74" s="275">
        <v>63.783269961977183</v>
      </c>
      <c r="J74" s="275">
        <v>78.81856540084388</v>
      </c>
      <c r="K74" s="275">
        <v>-0.55350553505535416</v>
      </c>
      <c r="L74" s="275">
        <v>25.290215810664307</v>
      </c>
    </row>
    <row r="75" spans="1:12" ht="12.75" hidden="1" customHeight="1" outlineLevel="1">
      <c r="A75" s="374"/>
      <c r="B75" s="422" t="s">
        <v>277</v>
      </c>
      <c r="C75" s="275">
        <v>137.1</v>
      </c>
      <c r="D75" s="275">
        <v>17.799999999999997</v>
      </c>
      <c r="E75" s="275">
        <v>23.799999999999997</v>
      </c>
      <c r="F75" s="275">
        <v>6.9000000000000057</v>
      </c>
      <c r="G75" s="275">
        <v>-6.0999999999999943</v>
      </c>
      <c r="H75" s="275">
        <v>6.5412186379928405</v>
      </c>
      <c r="I75" s="275">
        <v>68.347107438016536</v>
      </c>
      <c r="J75" s="275">
        <v>34.122042341220428</v>
      </c>
      <c r="K75" s="275">
        <v>-5.728314238952537</v>
      </c>
      <c r="L75" s="275">
        <v>16.170877082385843</v>
      </c>
    </row>
    <row r="76" spans="1:12" ht="12.75" hidden="1" customHeight="1" outlineLevel="1">
      <c r="A76" s="374"/>
      <c r="B76" s="422" t="s">
        <v>278</v>
      </c>
      <c r="C76" s="275">
        <v>125.7</v>
      </c>
      <c r="D76" s="275">
        <v>18.400000000000006</v>
      </c>
      <c r="E76" s="275">
        <v>24.799999999999997</v>
      </c>
      <c r="F76" s="275">
        <v>9.7999999999999972</v>
      </c>
      <c r="G76" s="275">
        <v>-9.0999999999999943</v>
      </c>
      <c r="H76" s="275">
        <v>8.6792452830188651</v>
      </c>
      <c r="I76" s="275">
        <v>47.779751332149225</v>
      </c>
      <c r="J76" s="275">
        <v>76.971830985915489</v>
      </c>
      <c r="K76" s="275">
        <v>4.1237113402061709</v>
      </c>
      <c r="L76" s="275">
        <v>14.543534923012928</v>
      </c>
    </row>
    <row r="77" spans="1:12" ht="12.75" hidden="1" customHeight="1" outlineLevel="1">
      <c r="A77" s="374"/>
      <c r="B77" s="422" t="s">
        <v>279</v>
      </c>
      <c r="C77" s="275">
        <v>143.9</v>
      </c>
      <c r="D77" s="275">
        <v>21</v>
      </c>
      <c r="E77" s="275">
        <v>24.900000000000006</v>
      </c>
      <c r="F77" s="275">
        <v>3.4000000000000057</v>
      </c>
      <c r="G77" s="275">
        <v>1.7999999999999972</v>
      </c>
      <c r="H77" s="275">
        <v>8.5162423178226412</v>
      </c>
      <c r="I77" s="275">
        <v>55.358462675535833</v>
      </c>
      <c r="J77" s="275">
        <v>53.698630136986303</v>
      </c>
      <c r="K77" s="275">
        <v>3.6523009495982528</v>
      </c>
      <c r="L77" s="275">
        <v>6.0824698736067262</v>
      </c>
    </row>
    <row r="78" spans="1:12" ht="12.75" hidden="1" customHeight="1" outlineLevel="1">
      <c r="A78" s="374"/>
      <c r="B78" s="422" t="s">
        <v>280</v>
      </c>
      <c r="C78" s="275">
        <v>134</v>
      </c>
      <c r="D78" s="275">
        <v>14.099999999999994</v>
      </c>
      <c r="E78" s="275">
        <v>19.5</v>
      </c>
      <c r="F78" s="275">
        <v>1.7999999999999972</v>
      </c>
      <c r="G78" s="275">
        <v>-11</v>
      </c>
      <c r="H78" s="275">
        <v>5.7761732851985714</v>
      </c>
      <c r="I78" s="275">
        <v>47.038081805359646</v>
      </c>
      <c r="J78" s="275">
        <v>39.569313593539725</v>
      </c>
      <c r="K78" s="275">
        <v>1.6722408026755842</v>
      </c>
      <c r="L78" s="275">
        <v>1.6769978691236247</v>
      </c>
    </row>
    <row r="79" spans="1:12" ht="12.75" hidden="1" customHeight="1" outlineLevel="1">
      <c r="A79" s="374"/>
      <c r="B79" s="422" t="s">
        <v>281</v>
      </c>
      <c r="C79" s="275">
        <v>126.2</v>
      </c>
      <c r="D79" s="275">
        <v>14.700000000000003</v>
      </c>
      <c r="E79" s="275">
        <v>15.400000000000006</v>
      </c>
      <c r="F79" s="275">
        <v>135.5</v>
      </c>
      <c r="G79" s="275">
        <v>-6.7999999999999972</v>
      </c>
      <c r="H79" s="275">
        <v>-0.36036036036036778</v>
      </c>
      <c r="I79" s="275">
        <v>47.237790232185752</v>
      </c>
      <c r="J79" s="275">
        <v>36.102484472049689</v>
      </c>
      <c r="K79" s="275">
        <v>-10.334928229665064</v>
      </c>
      <c r="L79" s="275">
        <v>4.8526418067834811</v>
      </c>
    </row>
    <row r="80" spans="1:12" ht="12.75" hidden="1" customHeight="1" outlineLevel="1">
      <c r="A80" s="374"/>
      <c r="B80" s="422" t="s">
        <v>282</v>
      </c>
      <c r="C80" s="275">
        <v>124.3</v>
      </c>
      <c r="D80" s="275">
        <v>9.2999999999999972</v>
      </c>
      <c r="E80" s="275">
        <v>13.099999999999994</v>
      </c>
      <c r="F80" s="275">
        <v>1</v>
      </c>
      <c r="G80" s="275">
        <v>-9</v>
      </c>
      <c r="H80" s="275">
        <v>5.268022181146037</v>
      </c>
      <c r="I80" s="275">
        <v>25.755166931637508</v>
      </c>
      <c r="J80" s="275">
        <v>29.055690072639216</v>
      </c>
      <c r="K80" s="275">
        <v>2.3423423423423406</v>
      </c>
      <c r="L80" s="275">
        <v>-1.5911895617685445</v>
      </c>
    </row>
    <row r="81" spans="1:12" ht="12.75" hidden="1" customHeight="1" outlineLevel="1">
      <c r="A81" s="374"/>
      <c r="B81" s="422" t="s">
        <v>283</v>
      </c>
      <c r="C81" s="275">
        <v>141.1</v>
      </c>
      <c r="D81" s="275">
        <v>14.799999999999997</v>
      </c>
      <c r="E81" s="275">
        <v>17.599999999999994</v>
      </c>
      <c r="F81" s="275">
        <v>11.799999999999997</v>
      </c>
      <c r="G81" s="275">
        <v>-1.7000000000000028</v>
      </c>
      <c r="H81" s="275">
        <v>7.2398190045248834</v>
      </c>
      <c r="I81" s="275">
        <v>40.695428203477135</v>
      </c>
      <c r="J81" s="275">
        <v>11.802346249555629</v>
      </c>
      <c r="K81" s="275">
        <v>-3.0354131534569895</v>
      </c>
      <c r="L81" s="275">
        <v>5.5317769982115976</v>
      </c>
    </row>
    <row r="82" spans="1:12" ht="12.75" hidden="1" customHeight="1" outlineLevel="1">
      <c r="A82" s="374"/>
      <c r="B82" s="422" t="s">
        <v>284</v>
      </c>
      <c r="C82" s="275">
        <v>151</v>
      </c>
      <c r="D82" s="275">
        <v>16.799999999999997</v>
      </c>
      <c r="E82" s="275">
        <v>20.400000000000006</v>
      </c>
      <c r="F82" s="275">
        <v>4.5</v>
      </c>
      <c r="G82" s="275">
        <v>-2.5</v>
      </c>
      <c r="H82" s="275">
        <v>0.60816681146829144</v>
      </c>
      <c r="I82" s="275">
        <v>51.693851944792968</v>
      </c>
      <c r="J82" s="275">
        <v>19.837447320891034</v>
      </c>
      <c r="K82" s="275">
        <v>-7.7323420074349443</v>
      </c>
      <c r="L82" s="275">
        <v>0.21247908301411655</v>
      </c>
    </row>
    <row r="83" spans="1:12" ht="12.75" hidden="1" customHeight="1" outlineLevel="1">
      <c r="A83" s="374"/>
      <c r="B83" s="422" t="s">
        <v>285</v>
      </c>
      <c r="C83" s="275">
        <v>163.6</v>
      </c>
      <c r="D83" s="275">
        <v>21.200000000000003</v>
      </c>
      <c r="E83" s="275">
        <v>25.799999999999997</v>
      </c>
      <c r="F83" s="275">
        <v>-1.2000000000000028</v>
      </c>
      <c r="G83" s="275">
        <v>-2</v>
      </c>
      <c r="H83" s="275">
        <v>1.7857142857143016</v>
      </c>
      <c r="I83" s="275">
        <v>41.047783534830188</v>
      </c>
      <c r="J83" s="275">
        <v>75.279463430213966</v>
      </c>
      <c r="K83" s="275">
        <v>-1.1162179908076331</v>
      </c>
      <c r="L83" s="275">
        <v>-1.843110872265143</v>
      </c>
    </row>
    <row r="84" spans="1:12" ht="12.75" hidden="1" customHeight="1" outlineLevel="1">
      <c r="A84" s="374"/>
      <c r="B84" s="422" t="s">
        <v>286</v>
      </c>
      <c r="C84" s="275">
        <v>129.5</v>
      </c>
      <c r="D84" s="275">
        <v>12</v>
      </c>
      <c r="E84" s="275">
        <v>14</v>
      </c>
      <c r="F84" s="275">
        <v>20.200000000000003</v>
      </c>
      <c r="G84" s="275">
        <v>2.0999999999999943</v>
      </c>
      <c r="H84" s="275">
        <v>3.7549407114624511</v>
      </c>
      <c r="I84" s="275">
        <v>22.47579529737207</v>
      </c>
      <c r="J84" s="275">
        <v>80.766852195423638</v>
      </c>
      <c r="K84" s="275">
        <v>-6.994818652849732</v>
      </c>
      <c r="L84" s="275">
        <v>-1.1253466864639279</v>
      </c>
    </row>
    <row r="85" spans="1:12" ht="12.75" hidden="1" customHeight="1" outlineLevel="1">
      <c r="A85" s="374"/>
      <c r="B85" s="422" t="s">
        <v>287</v>
      </c>
      <c r="C85" s="275">
        <v>143</v>
      </c>
      <c r="D85" s="275">
        <v>14.900000000000006</v>
      </c>
      <c r="E85" s="275">
        <v>15.5</v>
      </c>
      <c r="F85" s="275">
        <v>3.2000000000000028</v>
      </c>
      <c r="G85" s="275">
        <v>13.099999999999994</v>
      </c>
      <c r="H85" s="275">
        <v>-9.0661831368987755E-2</v>
      </c>
      <c r="I85" s="275">
        <v>37.673830594184587</v>
      </c>
      <c r="J85" s="275">
        <v>16.744548286604367</v>
      </c>
      <c r="K85" s="275">
        <v>4.9541284403669783</v>
      </c>
      <c r="L85" s="275">
        <v>13.5419925301169</v>
      </c>
    </row>
    <row r="86" spans="1:12" ht="12.75" hidden="1" customHeight="1" outlineLevel="1">
      <c r="A86" s="374"/>
      <c r="B86" s="422" t="s">
        <v>288</v>
      </c>
      <c r="C86" s="275">
        <v>142.30000000000001</v>
      </c>
      <c r="D86" s="275">
        <v>17.700000000000003</v>
      </c>
      <c r="E86" s="275">
        <v>18.5</v>
      </c>
      <c r="F86" s="275">
        <v>6.5</v>
      </c>
      <c r="G86" s="275">
        <v>14.400000000000006</v>
      </c>
      <c r="H86" s="275">
        <v>7.640878701050613</v>
      </c>
      <c r="I86" s="275">
        <v>32.211259431224605</v>
      </c>
      <c r="J86" s="275">
        <v>26.946672958942884</v>
      </c>
      <c r="K86" s="275">
        <v>5.009276437847876</v>
      </c>
      <c r="L86" s="275">
        <v>13.105273666830811</v>
      </c>
    </row>
    <row r="87" spans="1:12" ht="12.75" hidden="1" customHeight="1" outlineLevel="1">
      <c r="A87" s="374"/>
      <c r="B87" s="422" t="s">
        <v>289</v>
      </c>
      <c r="C87" s="275">
        <v>143</v>
      </c>
      <c r="D87" s="275">
        <v>4.2999999999999972</v>
      </c>
      <c r="E87" s="275">
        <v>4.5</v>
      </c>
      <c r="F87" s="275">
        <v>-5.5</v>
      </c>
      <c r="G87" s="275">
        <v>4.9000000000000057</v>
      </c>
      <c r="H87" s="275">
        <v>-0.5887300252312877</v>
      </c>
      <c r="I87" s="275">
        <v>8.3456062837506053</v>
      </c>
      <c r="J87" s="275">
        <v>17.455896007428031</v>
      </c>
      <c r="K87" s="275">
        <v>0.52083333333332593</v>
      </c>
      <c r="L87" s="275">
        <v>7.5649037772475225</v>
      </c>
    </row>
    <row r="88" spans="1:12" ht="12.75" hidden="1" customHeight="1" outlineLevel="1">
      <c r="A88" s="374"/>
      <c r="B88" s="422" t="s">
        <v>290</v>
      </c>
      <c r="C88" s="275">
        <v>144.4</v>
      </c>
      <c r="D88" s="275">
        <v>14.799999999999997</v>
      </c>
      <c r="E88" s="275">
        <v>16.200000000000003</v>
      </c>
      <c r="F88" s="275">
        <v>15.299999999999997</v>
      </c>
      <c r="G88" s="275">
        <v>6.5999999999999943</v>
      </c>
      <c r="H88" s="275">
        <v>1.9965277777777679</v>
      </c>
      <c r="I88" s="275">
        <v>51.262019230769226</v>
      </c>
      <c r="J88" s="275">
        <v>-2.2682053322721885</v>
      </c>
      <c r="K88" s="275">
        <v>7.8307830783078236</v>
      </c>
      <c r="L88" s="275">
        <v>17.872653616186824</v>
      </c>
    </row>
    <row r="89" spans="1:12" ht="12.75" hidden="1" customHeight="1" outlineLevel="1">
      <c r="A89" s="374"/>
      <c r="B89" s="422" t="s">
        <v>291</v>
      </c>
      <c r="C89" s="275">
        <v>150.80000000000001</v>
      </c>
      <c r="D89" s="275">
        <v>4.7999999999999972</v>
      </c>
      <c r="E89" s="275">
        <v>3.2999999999999972</v>
      </c>
      <c r="F89" s="275">
        <v>5</v>
      </c>
      <c r="G89" s="275">
        <v>15.5</v>
      </c>
      <c r="H89" s="275">
        <v>-0.8090614886731351</v>
      </c>
      <c r="I89" s="275">
        <v>11.893434823977156</v>
      </c>
      <c r="J89" s="275">
        <v>-2.352941176470591</v>
      </c>
      <c r="K89" s="275">
        <v>-4.1578576462297452</v>
      </c>
      <c r="L89" s="275">
        <v>9.1007808406196062</v>
      </c>
    </row>
    <row r="90" spans="1:12" ht="12.75" hidden="1" customHeight="1" outlineLevel="1">
      <c r="A90" s="374"/>
      <c r="B90" s="422" t="s">
        <v>239</v>
      </c>
      <c r="C90" s="275">
        <v>145.80000000000001</v>
      </c>
      <c r="D90" s="275">
        <v>8.7999999999999972</v>
      </c>
      <c r="E90" s="275">
        <v>9.7000000000000028</v>
      </c>
      <c r="F90" s="275">
        <v>0.29999999999999716</v>
      </c>
      <c r="G90" s="275">
        <v>4.2999999999999972</v>
      </c>
      <c r="H90" s="275">
        <v>2.2184300341296925</v>
      </c>
      <c r="I90" s="275">
        <v>19.328537170263793</v>
      </c>
      <c r="J90" s="275">
        <v>20.973963355834147</v>
      </c>
      <c r="K90" s="275">
        <v>-1.6447368421052655</v>
      </c>
      <c r="L90" s="275">
        <v>6.4912787678912878</v>
      </c>
    </row>
    <row r="91" spans="1:12" ht="12.75" hidden="1" customHeight="1" outlineLevel="1">
      <c r="A91" s="374"/>
      <c r="B91" s="422" t="s">
        <v>240</v>
      </c>
      <c r="C91" s="275">
        <v>138.80000000000001</v>
      </c>
      <c r="D91" s="275">
        <v>10</v>
      </c>
      <c r="E91" s="275">
        <v>13.700000000000003</v>
      </c>
      <c r="F91" s="275">
        <v>-55.1</v>
      </c>
      <c r="G91" s="275">
        <v>11.900000000000006</v>
      </c>
      <c r="H91" s="275">
        <v>6.8716094032549746</v>
      </c>
      <c r="I91" s="275">
        <v>28.221859706362153</v>
      </c>
      <c r="J91" s="275">
        <v>-5.4192812321734118</v>
      </c>
      <c r="K91" s="275">
        <v>8.9647812166488769</v>
      </c>
      <c r="L91" s="275">
        <v>9.0209534658748964</v>
      </c>
    </row>
    <row r="92" spans="1:12" ht="12.75" hidden="1" customHeight="1" outlineLevel="1">
      <c r="A92" s="374"/>
      <c r="B92" s="422" t="s">
        <v>629</v>
      </c>
      <c r="C92" s="275">
        <v>124.9</v>
      </c>
      <c r="D92" s="275">
        <v>0.5</v>
      </c>
      <c r="E92" s="275">
        <v>-1.0999999999999943</v>
      </c>
      <c r="F92" s="275">
        <v>5.5999999999999943</v>
      </c>
      <c r="G92" s="275">
        <v>9.9000000000000057</v>
      </c>
      <c r="H92" s="275">
        <v>-5.3555750658472405</v>
      </c>
      <c r="I92" s="275">
        <v>4.3615676359039179</v>
      </c>
      <c r="J92" s="275">
        <v>-1.6510318949343294</v>
      </c>
      <c r="K92" s="275">
        <v>-3.785211267605626</v>
      </c>
      <c r="L92" s="275">
        <v>7.0808371224514843</v>
      </c>
    </row>
    <row r="93" spans="1:12" ht="12.75" hidden="1" customHeight="1" outlineLevel="1">
      <c r="A93" s="374"/>
      <c r="B93" s="422" t="s">
        <v>630</v>
      </c>
      <c r="C93" s="275">
        <v>143.4</v>
      </c>
      <c r="D93" s="275">
        <v>1.7000000000000028</v>
      </c>
      <c r="E93" s="275">
        <v>1.2000000000000028</v>
      </c>
      <c r="F93" s="275">
        <v>-8.2999999999999972</v>
      </c>
      <c r="G93" s="275">
        <v>6.9000000000000057</v>
      </c>
      <c r="H93" s="275">
        <v>-9.1983122362869203</v>
      </c>
      <c r="I93" s="275">
        <v>5.4004576659038905</v>
      </c>
      <c r="J93" s="275">
        <v>20.445151033386331</v>
      </c>
      <c r="K93" s="275">
        <v>-0.69565217391304168</v>
      </c>
      <c r="L93" s="275">
        <v>16.993631763831061</v>
      </c>
    </row>
    <row r="94" spans="1:12" ht="12.75" hidden="1" customHeight="1" outlineLevel="1">
      <c r="A94" s="374"/>
      <c r="B94" s="422" t="s">
        <v>631</v>
      </c>
      <c r="C94" s="275">
        <v>149.5</v>
      </c>
      <c r="D94" s="275">
        <v>-0.90000000000000568</v>
      </c>
      <c r="E94" s="275">
        <v>-1.7000000000000028</v>
      </c>
      <c r="F94" s="275">
        <v>-6.2999999999999972</v>
      </c>
      <c r="G94" s="275">
        <v>5.5</v>
      </c>
      <c r="H94" s="275">
        <v>-7.2538860103626863</v>
      </c>
      <c r="I94" s="275">
        <v>-7.8990901571546868</v>
      </c>
      <c r="J94" s="275">
        <v>23.461441848781718</v>
      </c>
      <c r="K94" s="275">
        <v>0.8058017727639033</v>
      </c>
      <c r="L94" s="275">
        <v>16.341516212950239</v>
      </c>
    </row>
    <row r="95" spans="1:12" ht="12.75" hidden="1" customHeight="1" outlineLevel="1">
      <c r="A95" s="374"/>
      <c r="B95" s="422" t="s">
        <v>632</v>
      </c>
      <c r="C95" s="275">
        <v>140.69999999999999</v>
      </c>
      <c r="D95" s="275">
        <v>-14</v>
      </c>
      <c r="E95" s="275">
        <v>-16.400000000000006</v>
      </c>
      <c r="F95" s="275">
        <v>-12.900000000000006</v>
      </c>
      <c r="G95" s="275">
        <v>4</v>
      </c>
      <c r="H95" s="275">
        <v>-19.298245614035093</v>
      </c>
      <c r="I95" s="275">
        <v>-20.6938775510204</v>
      </c>
      <c r="J95" s="275">
        <v>-13.30174927113702</v>
      </c>
      <c r="K95" s="275">
        <v>-7.9017264276228456</v>
      </c>
      <c r="L95" s="275">
        <v>13.926131032050918</v>
      </c>
    </row>
    <row r="96" spans="1:12" ht="12.75" hidden="1" customHeight="1" outlineLevel="1">
      <c r="A96" s="374"/>
      <c r="B96" s="422" t="s">
        <v>633</v>
      </c>
      <c r="C96" s="275">
        <v>103.8</v>
      </c>
      <c r="D96" s="275">
        <v>-19.799999999999997</v>
      </c>
      <c r="E96" s="275">
        <v>-23.900000000000006</v>
      </c>
      <c r="F96" s="275">
        <v>-10.799999999999997</v>
      </c>
      <c r="G96" s="275">
        <v>-0.20000000000000284</v>
      </c>
      <c r="H96" s="275">
        <v>-25.523809523809526</v>
      </c>
      <c r="I96" s="275">
        <v>-31.677018633540367</v>
      </c>
      <c r="J96" s="275">
        <v>-27.779678412589814</v>
      </c>
      <c r="K96" s="275">
        <v>-1.8570102135561761</v>
      </c>
      <c r="L96" s="275">
        <v>12.552344208613022</v>
      </c>
    </row>
    <row r="97" spans="1:12" ht="12.75" hidden="1" customHeight="1" outlineLevel="1">
      <c r="A97" s="374"/>
      <c r="B97" s="422" t="s">
        <v>634</v>
      </c>
      <c r="C97" s="275">
        <v>102.4</v>
      </c>
      <c r="D97" s="275">
        <v>-28.400000000000006</v>
      </c>
      <c r="E97" s="275">
        <v>-31.599999999999994</v>
      </c>
      <c r="F97" s="275">
        <v>-6.9000000000000057</v>
      </c>
      <c r="G97" s="275">
        <v>-13.900000000000006</v>
      </c>
      <c r="H97" s="275">
        <v>-36.479128856624321</v>
      </c>
      <c r="I97" s="275">
        <v>-42.148760330578519</v>
      </c>
      <c r="J97" s="275">
        <v>-6.4042695130086642</v>
      </c>
      <c r="K97" s="275">
        <v>-16.870629370629374</v>
      </c>
      <c r="L97" s="275">
        <v>-25.599999999999994</v>
      </c>
    </row>
    <row r="98" spans="1:12" ht="12.75" hidden="1" customHeight="1" outlineLevel="1">
      <c r="A98" s="374"/>
      <c r="B98" s="422" t="s">
        <v>635</v>
      </c>
      <c r="C98" s="275">
        <v>107.7</v>
      </c>
      <c r="D98" s="275">
        <v>-24.400000000000006</v>
      </c>
      <c r="E98" s="275">
        <v>-26.799999999999997</v>
      </c>
      <c r="F98" s="275">
        <v>-3</v>
      </c>
      <c r="G98" s="275">
        <v>-13.299999999999997</v>
      </c>
      <c r="H98" s="275">
        <v>-22.271517302573208</v>
      </c>
      <c r="I98" s="275">
        <v>-40.254609306409137</v>
      </c>
      <c r="J98" s="275">
        <v>-6.2453531598513079</v>
      </c>
      <c r="K98" s="275">
        <v>-18.727915194346288</v>
      </c>
      <c r="L98" s="275">
        <v>-11</v>
      </c>
    </row>
    <row r="99" spans="1:12" ht="12.75" hidden="1" customHeight="1" outlineLevel="1">
      <c r="A99" s="374"/>
      <c r="B99" s="422" t="s">
        <v>636</v>
      </c>
      <c r="C99" s="275">
        <v>123.4</v>
      </c>
      <c r="D99" s="275">
        <v>-13.700000000000003</v>
      </c>
      <c r="E99" s="275">
        <v>-15.299999999999997</v>
      </c>
      <c r="F99" s="275">
        <v>3.2000000000000028</v>
      </c>
      <c r="G99" s="275">
        <v>-6.7000000000000028</v>
      </c>
      <c r="H99" s="275">
        <v>-19.796954314720814</v>
      </c>
      <c r="I99" s="275">
        <v>-28.183053919347522</v>
      </c>
      <c r="J99" s="275">
        <v>40.513833992094874</v>
      </c>
      <c r="K99" s="275">
        <v>-10.535405872193436</v>
      </c>
      <c r="L99" s="275">
        <v>-5.7000000000000028</v>
      </c>
    </row>
    <row r="100" spans="1:12" ht="12.75" hidden="1" customHeight="1" outlineLevel="1">
      <c r="A100" s="374"/>
      <c r="B100" s="422" t="s">
        <v>13</v>
      </c>
      <c r="C100" s="275">
        <v>115.5</v>
      </c>
      <c r="D100" s="275">
        <v>-20</v>
      </c>
      <c r="E100" s="275">
        <v>-23.400000000000006</v>
      </c>
      <c r="F100" s="275">
        <v>-7.9000000000000057</v>
      </c>
      <c r="G100" s="275">
        <v>0.79999999999999716</v>
      </c>
      <c r="H100" s="275">
        <v>-22.638297872340416</v>
      </c>
      <c r="I100" s="275">
        <v>-46.444179578863718</v>
      </c>
      <c r="J100" s="275">
        <v>41.001628664495129</v>
      </c>
      <c r="K100" s="275">
        <v>-10.016694490818034</v>
      </c>
      <c r="L100" s="275">
        <v>-13.900000000000006</v>
      </c>
    </row>
    <row r="101" spans="1:12" ht="12.75" hidden="1" customHeight="1" outlineLevel="1">
      <c r="A101" s="374"/>
      <c r="B101" s="422" t="s">
        <v>14</v>
      </c>
      <c r="C101" s="275">
        <v>114.2</v>
      </c>
      <c r="D101" s="275">
        <v>-24.299999999999997</v>
      </c>
      <c r="E101" s="275">
        <v>-26.299999999999997</v>
      </c>
      <c r="F101" s="275">
        <v>-4.2999999999999972</v>
      </c>
      <c r="G101" s="275">
        <v>-14.900000000000006</v>
      </c>
      <c r="H101" s="275">
        <v>-21.615008156606851</v>
      </c>
      <c r="I101" s="275">
        <v>-40.773809523809511</v>
      </c>
      <c r="J101" s="275">
        <v>-12.851405622489953</v>
      </c>
      <c r="K101" s="275">
        <v>-1.8382352941176516</v>
      </c>
      <c r="L101" s="275">
        <v>-3.9000000000000057</v>
      </c>
    </row>
    <row r="102" spans="1:12" ht="12.75" hidden="1" customHeight="1" outlineLevel="1">
      <c r="A102" s="374"/>
      <c r="B102" s="422" t="s">
        <v>15</v>
      </c>
      <c r="C102" s="275">
        <v>117.7</v>
      </c>
      <c r="D102" s="275">
        <v>-19.299999999999997</v>
      </c>
      <c r="E102" s="275">
        <v>-22.400000000000006</v>
      </c>
      <c r="F102" s="275">
        <v>2.2999999999999972</v>
      </c>
      <c r="G102" s="275">
        <v>-0.70000000000000284</v>
      </c>
      <c r="H102" s="275">
        <v>-17.36227045075125</v>
      </c>
      <c r="I102" s="275">
        <v>-29.541800643086813</v>
      </c>
      <c r="J102" s="275">
        <v>-20.924671183738543</v>
      </c>
      <c r="K102" s="275">
        <v>-15.88628762541806</v>
      </c>
      <c r="L102" s="275">
        <v>-0.29999999999999716</v>
      </c>
    </row>
    <row r="103" spans="1:12" ht="12.75" hidden="1" customHeight="1" outlineLevel="1">
      <c r="A103" s="374"/>
      <c r="B103" s="422" t="s">
        <v>16</v>
      </c>
      <c r="C103" s="275">
        <v>108.3</v>
      </c>
      <c r="D103" s="275">
        <v>-22</v>
      </c>
      <c r="E103" s="275">
        <v>-25.400000000000006</v>
      </c>
      <c r="F103" s="275">
        <v>5.2999999999999972</v>
      </c>
      <c r="G103" s="275">
        <v>-4.7000000000000028</v>
      </c>
      <c r="H103" s="275">
        <v>-19.035532994923855</v>
      </c>
      <c r="I103" s="275">
        <v>-40.203562340966926</v>
      </c>
      <c r="J103" s="275">
        <v>-1.2665862484921742</v>
      </c>
      <c r="K103" s="275">
        <v>-11.165523996082261</v>
      </c>
      <c r="L103" s="275">
        <v>-5.5</v>
      </c>
    </row>
    <row r="104" spans="1:12" ht="12.75" hidden="1" customHeight="1" outlineLevel="1">
      <c r="A104" s="374"/>
      <c r="B104" s="422" t="s">
        <v>616</v>
      </c>
      <c r="C104" s="275">
        <v>114.2</v>
      </c>
      <c r="D104" s="275">
        <v>-8.5999999999999943</v>
      </c>
      <c r="E104" s="275">
        <v>-8.5</v>
      </c>
      <c r="F104" s="275">
        <v>0.90000000000000568</v>
      </c>
      <c r="G104" s="275">
        <v>-10.599999999999994</v>
      </c>
      <c r="H104" s="275">
        <v>-7.2356215213357995</v>
      </c>
      <c r="I104" s="275">
        <v>-15.808600847970922</v>
      </c>
      <c r="J104" s="275">
        <v>5.9137733689431426</v>
      </c>
      <c r="K104" s="275">
        <v>-8.1427264409881026</v>
      </c>
      <c r="L104" s="275">
        <v>9.9999999999994316E-2</v>
      </c>
    </row>
    <row r="105" spans="1:12" ht="12.75" hidden="1" customHeight="1" outlineLevel="1">
      <c r="A105" s="374"/>
      <c r="B105" s="422" t="s">
        <v>637</v>
      </c>
      <c r="C105" s="275">
        <v>132.6</v>
      </c>
      <c r="D105" s="275">
        <v>-7.5</v>
      </c>
      <c r="E105" s="275">
        <v>-7.4000000000000057</v>
      </c>
      <c r="F105" s="275">
        <v>9.5</v>
      </c>
      <c r="G105" s="275">
        <v>-10.700000000000003</v>
      </c>
      <c r="H105" s="275">
        <v>1.3940520446096727</v>
      </c>
      <c r="I105" s="275">
        <v>-18.019973947025612</v>
      </c>
      <c r="J105" s="275">
        <v>-4.1182682154171086</v>
      </c>
      <c r="K105" s="275">
        <v>2.1015761821365997</v>
      </c>
      <c r="L105" s="275">
        <v>-16.900000000000006</v>
      </c>
    </row>
    <row r="106" spans="1:12" ht="12.75" hidden="1" customHeight="1" outlineLevel="1">
      <c r="A106" s="374"/>
      <c r="B106" s="422" t="s">
        <v>619</v>
      </c>
      <c r="C106" s="275">
        <v>139.69999999999999</v>
      </c>
      <c r="D106" s="275">
        <v>-6.5999999999999943</v>
      </c>
      <c r="E106" s="275">
        <v>-7.2000000000000028</v>
      </c>
      <c r="F106" s="275">
        <v>6.2000000000000028</v>
      </c>
      <c r="G106" s="275">
        <v>-4.2000000000000028</v>
      </c>
      <c r="H106" s="275">
        <v>2.886405959031646</v>
      </c>
      <c r="I106" s="275">
        <v>-11.764705882352933</v>
      </c>
      <c r="J106" s="275">
        <v>-16.826042726347911</v>
      </c>
      <c r="K106" s="275">
        <v>-5.0359712230215852</v>
      </c>
      <c r="L106" s="275">
        <v>-21.900000000000006</v>
      </c>
    </row>
    <row r="107" spans="1:12" ht="12.75" hidden="1" customHeight="1" outlineLevel="1">
      <c r="A107" s="374"/>
      <c r="B107" s="422" t="s">
        <v>638</v>
      </c>
      <c r="C107" s="275">
        <v>142.9</v>
      </c>
      <c r="D107" s="275">
        <v>1.5999999999999943</v>
      </c>
      <c r="E107" s="275">
        <v>2.7000000000000028</v>
      </c>
      <c r="F107" s="275">
        <v>6.7999999999999972</v>
      </c>
      <c r="G107" s="275">
        <v>-6.0999999999999943</v>
      </c>
      <c r="H107" s="275">
        <v>3.8302277432712195</v>
      </c>
      <c r="I107" s="275">
        <v>6.0730828615542798</v>
      </c>
      <c r="J107" s="275">
        <v>-3.6359815048339628</v>
      </c>
      <c r="K107" s="275">
        <v>2.2350396539293715</v>
      </c>
      <c r="L107" s="275">
        <v>-13.299999999999997</v>
      </c>
    </row>
    <row r="108" spans="1:12" ht="12.75" hidden="1" customHeight="1" outlineLevel="1">
      <c r="A108" s="374"/>
      <c r="B108" s="422" t="s">
        <v>639</v>
      </c>
      <c r="C108" s="275">
        <v>116.4</v>
      </c>
      <c r="D108" s="275">
        <v>12.099999999999994</v>
      </c>
      <c r="E108" s="275">
        <v>17</v>
      </c>
      <c r="F108" s="275">
        <v>7.2999999999999972</v>
      </c>
      <c r="G108" s="275">
        <v>-6.2999999999999972</v>
      </c>
      <c r="H108" s="275">
        <v>12.27621483375958</v>
      </c>
      <c r="I108" s="275">
        <v>36.033057851239668</v>
      </c>
      <c r="J108" s="275">
        <v>11.653244907626714</v>
      </c>
      <c r="K108" s="275">
        <v>2.6490066225165476</v>
      </c>
      <c r="L108" s="275">
        <v>-18.200000000000003</v>
      </c>
    </row>
    <row r="109" spans="1:12" ht="12.75" hidden="1" customHeight="1" outlineLevel="1">
      <c r="A109" s="374"/>
      <c r="B109" s="422" t="s">
        <v>17</v>
      </c>
      <c r="C109" s="275">
        <v>122.2</v>
      </c>
      <c r="D109" s="275">
        <v>19.400000000000006</v>
      </c>
      <c r="E109" s="275">
        <v>22.400000000000006</v>
      </c>
      <c r="F109" s="275">
        <v>7</v>
      </c>
      <c r="G109" s="275">
        <v>8.5999999999999943</v>
      </c>
      <c r="H109" s="275">
        <v>35.142857142857139</v>
      </c>
      <c r="I109" s="275">
        <v>29.206349206349213</v>
      </c>
      <c r="J109" s="275">
        <v>7.198859586600137</v>
      </c>
      <c r="K109" s="275">
        <v>11.987381703470046</v>
      </c>
      <c r="L109" s="275">
        <v>-8.0999999999999943</v>
      </c>
    </row>
    <row r="110" spans="1:12" ht="12.75" hidden="1" customHeight="1" outlineLevel="1">
      <c r="A110" s="374"/>
      <c r="B110" s="422" t="s">
        <v>18</v>
      </c>
      <c r="C110" s="275">
        <v>127.5</v>
      </c>
      <c r="D110" s="275">
        <v>18.400000000000006</v>
      </c>
      <c r="E110" s="275">
        <v>21.900000000000006</v>
      </c>
      <c r="F110" s="275">
        <v>12.099999999999994</v>
      </c>
      <c r="G110" s="275">
        <v>2.7999999999999972</v>
      </c>
      <c r="H110" s="275">
        <v>12.100456621004586</v>
      </c>
      <c r="I110" s="275">
        <v>46.289493019838361</v>
      </c>
      <c r="J110" s="275">
        <v>9.9524187153053223</v>
      </c>
      <c r="K110" s="275">
        <v>14.347826086956527</v>
      </c>
      <c r="L110" s="275">
        <v>-19.599999999999994</v>
      </c>
    </row>
    <row r="111" spans="1:12" hidden="1" outlineLevel="1">
      <c r="A111" s="374"/>
      <c r="B111" s="424" t="s">
        <v>19</v>
      </c>
      <c r="C111" s="275">
        <v>146.30000000000001</v>
      </c>
      <c r="D111" s="275">
        <v>18.599999999999994</v>
      </c>
      <c r="E111" s="275">
        <v>20.900000000000006</v>
      </c>
      <c r="F111" s="275">
        <v>15.5</v>
      </c>
      <c r="G111" s="275">
        <v>7.0999999999999943</v>
      </c>
      <c r="H111" s="275">
        <v>23.839662447257393</v>
      </c>
      <c r="I111" s="275">
        <v>40.31545741324922</v>
      </c>
      <c r="J111" s="275">
        <v>-8.748241912798882</v>
      </c>
      <c r="K111" s="275">
        <v>12.741312741312738</v>
      </c>
      <c r="L111" s="275">
        <v>-12.900000000000006</v>
      </c>
    </row>
    <row r="112" spans="1:12" hidden="1" outlineLevel="1">
      <c r="A112" s="374"/>
      <c r="B112" s="424" t="s">
        <v>20</v>
      </c>
      <c r="C112" s="275">
        <v>138.4</v>
      </c>
      <c r="D112" s="275">
        <v>19.799999999999997</v>
      </c>
      <c r="E112" s="275">
        <v>22.200000000000003</v>
      </c>
      <c r="F112" s="275">
        <v>2.0999999999999943</v>
      </c>
      <c r="G112" s="275">
        <v>10.299999999999997</v>
      </c>
      <c r="H112" s="275">
        <v>24.752475247524753</v>
      </c>
      <c r="I112" s="275">
        <v>52.373887240356076</v>
      </c>
      <c r="J112" s="275">
        <v>-9.8469535085186308</v>
      </c>
      <c r="K112" s="275">
        <v>-3.7105751391465658</v>
      </c>
      <c r="L112" s="275">
        <v>-1</v>
      </c>
    </row>
    <row r="113" spans="1:12" hidden="1" outlineLevel="1">
      <c r="A113" s="374"/>
      <c r="B113" s="424" t="s">
        <v>21</v>
      </c>
      <c r="C113" s="275">
        <v>146.69999999999999</v>
      </c>
      <c r="D113" s="275">
        <v>28.5</v>
      </c>
      <c r="E113" s="275">
        <v>32.699999999999989</v>
      </c>
      <c r="F113" s="275">
        <v>-0.79999999999999716</v>
      </c>
      <c r="G113" s="275">
        <v>11.200000000000003</v>
      </c>
      <c r="H113" s="275">
        <v>21.436004162330914</v>
      </c>
      <c r="I113" s="275">
        <v>53.625269203158645</v>
      </c>
      <c r="J113" s="275">
        <v>79.932970255550913</v>
      </c>
      <c r="K113" s="275">
        <v>6.1423220973782611</v>
      </c>
      <c r="L113" s="275">
        <v>-8.5999999999999943</v>
      </c>
    </row>
    <row r="114" spans="1:12" hidden="1" outlineLevel="1">
      <c r="A114" s="374"/>
      <c r="B114" s="424" t="s">
        <v>22</v>
      </c>
      <c r="C114" s="275">
        <v>145</v>
      </c>
      <c r="D114" s="275">
        <v>23.200000000000003</v>
      </c>
      <c r="E114" s="275">
        <v>25.099999999999994</v>
      </c>
      <c r="F114" s="275">
        <v>-3</v>
      </c>
      <c r="G114" s="275">
        <v>17.200000000000003</v>
      </c>
      <c r="H114" s="275">
        <v>13.33333333333333</v>
      </c>
      <c r="I114" s="275">
        <v>29.321163719338262</v>
      </c>
      <c r="J114" s="275">
        <v>93.800403225806448</v>
      </c>
      <c r="K114" s="275">
        <v>4.9701789264413598</v>
      </c>
      <c r="L114" s="275">
        <v>-6.5999999999999943</v>
      </c>
    </row>
    <row r="115" spans="1:12" hidden="1" outlineLevel="1">
      <c r="A115" s="374"/>
      <c r="B115" s="424" t="s">
        <v>437</v>
      </c>
      <c r="C115" s="275">
        <v>128.6</v>
      </c>
      <c r="D115" s="275">
        <v>18.700000000000003</v>
      </c>
      <c r="E115" s="275">
        <v>21.200000000000003</v>
      </c>
      <c r="F115" s="275">
        <v>-7.0999999999999943</v>
      </c>
      <c r="G115" s="275">
        <v>10.799999999999997</v>
      </c>
      <c r="H115" s="275">
        <v>4.9111807732497459</v>
      </c>
      <c r="I115" s="275">
        <v>43.61702127659575</v>
      </c>
      <c r="J115" s="275">
        <v>56.322541233964586</v>
      </c>
      <c r="K115" s="275">
        <v>4.0793825799338546</v>
      </c>
      <c r="L115" s="275">
        <v>-3.2999999999999972</v>
      </c>
    </row>
    <row r="116" spans="1:12" hidden="1" outlineLevel="1">
      <c r="A116" s="374"/>
      <c r="B116" s="424" t="s">
        <v>11</v>
      </c>
      <c r="C116" s="275">
        <v>132</v>
      </c>
      <c r="D116" s="275">
        <v>15.599999999999994</v>
      </c>
      <c r="E116" s="275">
        <v>15</v>
      </c>
      <c r="F116" s="275">
        <v>-0.40000000000000568</v>
      </c>
      <c r="G116" s="275">
        <v>22.400000000000006</v>
      </c>
      <c r="H116" s="275">
        <v>7.8000000000000069</v>
      </c>
      <c r="I116" s="275">
        <v>28.99280575539569</v>
      </c>
      <c r="J116" s="275">
        <v>17.579250720461069</v>
      </c>
      <c r="K116" s="275">
        <v>3.3864541832669293</v>
      </c>
      <c r="L116" s="275">
        <v>-1.0999999999999943</v>
      </c>
    </row>
    <row r="117" spans="1:12" hidden="1" outlineLevel="1">
      <c r="A117" s="374"/>
      <c r="B117" s="424" t="s">
        <v>12</v>
      </c>
      <c r="C117" s="275">
        <v>149.1</v>
      </c>
      <c r="D117" s="275">
        <v>12.400000000000006</v>
      </c>
      <c r="E117" s="275">
        <v>12.200000000000003</v>
      </c>
      <c r="F117" s="275">
        <v>-6.4000000000000057</v>
      </c>
      <c r="G117" s="275">
        <v>17.900000000000006</v>
      </c>
      <c r="H117" s="275">
        <v>6.3244729605866246</v>
      </c>
      <c r="I117" s="275">
        <v>28.919491525423723</v>
      </c>
      <c r="J117" s="275">
        <v>-2.4779735682819437</v>
      </c>
      <c r="K117" s="275">
        <v>-7.3756432246998234</v>
      </c>
      <c r="L117" s="275">
        <v>-6.5</v>
      </c>
    </row>
    <row r="118" spans="1:12" hidden="1" outlineLevel="1">
      <c r="A118" s="374"/>
      <c r="B118" s="424" t="s">
        <v>23</v>
      </c>
      <c r="C118" s="275">
        <v>157.1</v>
      </c>
      <c r="D118" s="275">
        <v>12.400000000000006</v>
      </c>
      <c r="E118" s="275">
        <v>13.299999999999997</v>
      </c>
      <c r="F118" s="275">
        <v>-3.4000000000000057</v>
      </c>
      <c r="G118" s="275">
        <v>9.5999999999999943</v>
      </c>
      <c r="H118" s="275">
        <v>3.9819004524886958</v>
      </c>
      <c r="I118" s="275">
        <v>24.427480916030532</v>
      </c>
      <c r="J118" s="275">
        <v>26.394324853228966</v>
      </c>
      <c r="K118" s="275">
        <v>-0.58922558922559487</v>
      </c>
      <c r="L118" s="275">
        <v>4.0999999999999943</v>
      </c>
    </row>
    <row r="119" spans="1:12" hidden="1" outlineLevel="1">
      <c r="A119" s="374"/>
      <c r="B119" s="424" t="s">
        <v>24</v>
      </c>
      <c r="C119" s="275">
        <v>166.4</v>
      </c>
      <c r="D119" s="275">
        <v>16.5</v>
      </c>
      <c r="E119" s="275">
        <v>18.400000000000006</v>
      </c>
      <c r="F119" s="275">
        <v>0.20000000000000284</v>
      </c>
      <c r="G119" s="275">
        <v>6.4000000000000057</v>
      </c>
      <c r="H119" s="275">
        <v>10.767696909272173</v>
      </c>
      <c r="I119" s="275">
        <v>28.19019893255701</v>
      </c>
      <c r="J119" s="275">
        <v>28.091603053435101</v>
      </c>
      <c r="K119" s="275">
        <v>6.3469675599435726</v>
      </c>
      <c r="L119" s="275">
        <v>0.79999999999999716</v>
      </c>
    </row>
    <row r="120" spans="1:12" hidden="1" outlineLevel="1">
      <c r="A120" s="374"/>
      <c r="B120" s="478" t="s">
        <v>25</v>
      </c>
      <c r="C120" s="479">
        <v>137.9</v>
      </c>
      <c r="D120" s="479">
        <v>18.400000000000006</v>
      </c>
      <c r="E120" s="479">
        <v>19.599999999999994</v>
      </c>
      <c r="F120" s="479">
        <v>-4.9000000000000057</v>
      </c>
      <c r="G120" s="479">
        <v>15.799999999999997</v>
      </c>
      <c r="H120" s="479">
        <v>12.528473804100226</v>
      </c>
      <c r="I120" s="479">
        <v>32.199270959902805</v>
      </c>
      <c r="J120" s="479">
        <v>30.123037759864246</v>
      </c>
      <c r="K120" s="479">
        <v>-2.857142857142847</v>
      </c>
      <c r="L120" s="479">
        <v>0</v>
      </c>
    </row>
    <row r="121" spans="1:12" hidden="1" outlineLevel="1">
      <c r="A121" s="374"/>
      <c r="B121" s="424" t="s">
        <v>662</v>
      </c>
      <c r="C121" s="275">
        <v>144.1</v>
      </c>
      <c r="D121" s="275">
        <v>17.900000000000006</v>
      </c>
      <c r="E121" s="275">
        <v>20</v>
      </c>
      <c r="F121" s="275">
        <v>2.5</v>
      </c>
      <c r="G121" s="275">
        <v>10</v>
      </c>
      <c r="H121" s="275">
        <v>11.945031712473586</v>
      </c>
      <c r="I121" s="275">
        <v>40.356265356265354</v>
      </c>
      <c r="J121" s="275">
        <v>2.0611702127659504</v>
      </c>
      <c r="K121" s="275">
        <v>3.5680751173708947</v>
      </c>
      <c r="L121" s="275">
        <v>-0.79999999999999716</v>
      </c>
    </row>
    <row r="122" spans="1:12" hidden="1" outlineLevel="1">
      <c r="A122" s="374"/>
      <c r="B122" s="424" t="s">
        <v>666</v>
      </c>
      <c r="C122" s="275">
        <v>140.9</v>
      </c>
      <c r="D122" s="275">
        <v>10.5</v>
      </c>
      <c r="E122" s="275">
        <v>10.900000000000006</v>
      </c>
      <c r="F122" s="275">
        <v>-14.599999999999994</v>
      </c>
      <c r="G122" s="275">
        <v>11.900000000000006</v>
      </c>
      <c r="H122" s="275">
        <v>5.4989816700610872</v>
      </c>
      <c r="I122" s="275">
        <v>19.0858864892014</v>
      </c>
      <c r="J122" s="275">
        <v>2.0194734944103843</v>
      </c>
      <c r="K122" s="275">
        <v>-1.9961977186311874</v>
      </c>
      <c r="L122" s="275">
        <v>-7.9000000000000057</v>
      </c>
    </row>
    <row r="123" spans="1:12" hidden="1" outlineLevel="1">
      <c r="A123" s="374"/>
      <c r="B123" s="424" t="s">
        <v>669</v>
      </c>
      <c r="C123" s="275">
        <v>158</v>
      </c>
      <c r="D123" s="275">
        <v>7.9000000000000057</v>
      </c>
      <c r="E123" s="275">
        <v>9.9000000000000057</v>
      </c>
      <c r="F123" s="275">
        <v>-17.799999999999997</v>
      </c>
      <c r="G123" s="275">
        <v>0.29999999999999716</v>
      </c>
      <c r="H123" s="275">
        <v>1.3628620102214661</v>
      </c>
      <c r="I123" s="275">
        <v>18.660071942446031</v>
      </c>
      <c r="J123" s="275">
        <v>8.2922318125770786</v>
      </c>
      <c r="K123" s="275">
        <v>1.7979452054794676</v>
      </c>
      <c r="L123" s="275">
        <v>0.5</v>
      </c>
    </row>
    <row r="124" spans="1:12" hidden="1" outlineLevel="1">
      <c r="A124" s="374"/>
      <c r="B124" s="424" t="s">
        <v>674</v>
      </c>
      <c r="C124" s="275">
        <v>150.69999999999999</v>
      </c>
      <c r="D124" s="275">
        <v>8.9000000000000057</v>
      </c>
      <c r="E124" s="275">
        <v>11.400000000000006</v>
      </c>
      <c r="F124" s="275">
        <v>0.59999999999999432</v>
      </c>
      <c r="G124" s="275">
        <v>-4</v>
      </c>
      <c r="H124" s="275">
        <v>-3.5273368606701938</v>
      </c>
      <c r="I124" s="275">
        <v>20.788704965920157</v>
      </c>
      <c r="J124" s="275">
        <v>28.763613068545801</v>
      </c>
      <c r="K124" s="275">
        <v>13.48747591522157</v>
      </c>
      <c r="L124" s="275">
        <v>-7.0999999999999943</v>
      </c>
    </row>
    <row r="125" spans="1:12" hidden="1" outlineLevel="1">
      <c r="A125" s="374"/>
      <c r="B125" s="424" t="s">
        <v>656</v>
      </c>
      <c r="C125" s="275">
        <v>163.6</v>
      </c>
      <c r="D125" s="275">
        <v>11.5</v>
      </c>
      <c r="E125" s="275">
        <v>13.900000000000006</v>
      </c>
      <c r="F125" s="275">
        <v>11.200000000000003</v>
      </c>
      <c r="G125" s="275">
        <v>-3.5999999999999943</v>
      </c>
      <c r="H125" s="275">
        <v>-0.51413881748072487</v>
      </c>
      <c r="I125" s="275">
        <v>32.803738317757002</v>
      </c>
      <c r="J125" s="275">
        <v>-7.7532013969732301</v>
      </c>
      <c r="K125" s="275">
        <v>4.7988708539167257</v>
      </c>
      <c r="L125" s="275">
        <v>-4</v>
      </c>
    </row>
    <row r="126" spans="1:12" hidden="1" outlineLevel="1">
      <c r="A126" s="374"/>
      <c r="B126" s="424" t="s">
        <v>657</v>
      </c>
      <c r="C126" s="275">
        <v>153.30000000000001</v>
      </c>
      <c r="D126" s="275">
        <v>5.7000000000000028</v>
      </c>
      <c r="E126" s="275">
        <v>8.5</v>
      </c>
      <c r="F126" s="275">
        <v>11.200000000000003</v>
      </c>
      <c r="G126" s="275">
        <v>-11.400000000000006</v>
      </c>
      <c r="H126" s="275">
        <v>4.4563279857397609</v>
      </c>
      <c r="I126" s="275">
        <v>22.187913542126168</v>
      </c>
      <c r="J126" s="275">
        <v>-31.781534460338101</v>
      </c>
      <c r="K126" s="275">
        <v>12.215909090909104</v>
      </c>
      <c r="L126" s="275">
        <v>-1.2000000000000028</v>
      </c>
    </row>
    <row r="127" spans="1:12" hidden="1" outlineLevel="1" collapsed="1">
      <c r="A127" s="374"/>
      <c r="B127" s="424" t="s">
        <v>717</v>
      </c>
      <c r="C127" s="275">
        <v>132.9</v>
      </c>
      <c r="D127" s="275">
        <v>3.2999999999999972</v>
      </c>
      <c r="E127" s="275">
        <v>5.2999999999999972</v>
      </c>
      <c r="F127" s="275">
        <v>1.5</v>
      </c>
      <c r="G127" s="275">
        <v>-6.7000000000000028</v>
      </c>
      <c r="H127" s="275">
        <v>7.5697211155378419</v>
      </c>
      <c r="I127" s="275">
        <v>11.407407407407399</v>
      </c>
      <c r="J127" s="275">
        <v>-39.703008987885887</v>
      </c>
      <c r="K127" s="275">
        <v>11.440677966101687</v>
      </c>
      <c r="L127" s="275">
        <v>-3.7000000000000028</v>
      </c>
    </row>
    <row r="128" spans="1:12" hidden="1" outlineLevel="1" collapsed="1">
      <c r="A128" s="374"/>
      <c r="B128" s="424" t="s">
        <v>723</v>
      </c>
      <c r="C128" s="275">
        <v>137.69999999999999</v>
      </c>
      <c r="D128" s="275">
        <v>4.2999999999999972</v>
      </c>
      <c r="E128" s="275">
        <v>7.5999999999999943</v>
      </c>
      <c r="F128" s="275">
        <v>-5.5</v>
      </c>
      <c r="G128" s="275">
        <v>-11.900000000000006</v>
      </c>
      <c r="H128" s="275">
        <v>5.009276437847876</v>
      </c>
      <c r="I128" s="275">
        <v>16.564417177914102</v>
      </c>
      <c r="J128" s="275">
        <v>-15.870098039215675</v>
      </c>
      <c r="K128" s="275">
        <v>16.184971098265887</v>
      </c>
      <c r="L128" s="275">
        <v>-6.2000000000000028</v>
      </c>
    </row>
    <row r="129" spans="1:12" hidden="1" outlineLevel="1" collapsed="1">
      <c r="A129" s="374"/>
      <c r="B129" s="424" t="s">
        <v>728</v>
      </c>
      <c r="C129" s="275">
        <v>159.69999999999999</v>
      </c>
      <c r="D129" s="275">
        <v>7.0999999999999943</v>
      </c>
      <c r="E129" s="275">
        <v>9.5</v>
      </c>
      <c r="F129" s="275">
        <v>-3.7999999999999972</v>
      </c>
      <c r="G129" s="275">
        <v>-7.5</v>
      </c>
      <c r="H129" s="275">
        <v>2.4137931034482696</v>
      </c>
      <c r="I129" s="275">
        <v>14.009860312243227</v>
      </c>
      <c r="J129" s="275">
        <v>8.9779785431959311</v>
      </c>
      <c r="K129" s="275">
        <v>20.740740740740748</v>
      </c>
      <c r="L129" s="275">
        <v>5.2999999999999972</v>
      </c>
    </row>
    <row r="130" spans="1:12" hidden="1" outlineLevel="1">
      <c r="A130" s="374"/>
      <c r="B130" s="424" t="s">
        <v>732</v>
      </c>
      <c r="C130" s="275">
        <v>169.1</v>
      </c>
      <c r="D130" s="275">
        <v>7.5999999999999943</v>
      </c>
      <c r="E130" s="275">
        <v>8.5999999999999943</v>
      </c>
      <c r="F130" s="275">
        <v>-8.7999999999999972</v>
      </c>
      <c r="G130" s="275">
        <v>3.5</v>
      </c>
      <c r="H130" s="275">
        <v>7.9199303742384597</v>
      </c>
      <c r="I130" s="275">
        <v>16.564417177914102</v>
      </c>
      <c r="J130" s="275">
        <v>-13.315269982581778</v>
      </c>
      <c r="K130" s="275">
        <v>13.88653683319221</v>
      </c>
      <c r="L130" s="275">
        <v>-1</v>
      </c>
    </row>
    <row r="131" spans="1:12" hidden="1" outlineLevel="1">
      <c r="A131" s="374"/>
      <c r="B131" s="424" t="s">
        <v>734</v>
      </c>
      <c r="C131" s="275">
        <v>168.2</v>
      </c>
      <c r="D131" s="275">
        <v>1.0999999999999943</v>
      </c>
      <c r="E131" s="275">
        <v>0.90000000000000568</v>
      </c>
      <c r="F131" s="275">
        <v>-10.200000000000003</v>
      </c>
      <c r="G131" s="275">
        <v>3.9000000000000057</v>
      </c>
      <c r="H131" s="275">
        <v>3.2403240324032412</v>
      </c>
      <c r="I131" s="275">
        <v>3.2172596517789476</v>
      </c>
      <c r="J131" s="275">
        <v>-10.505704069470445</v>
      </c>
      <c r="K131" s="275">
        <v>3.3819628647214772</v>
      </c>
      <c r="L131" s="275">
        <v>-1.4000000000000057</v>
      </c>
    </row>
    <row r="132" spans="1:12" hidden="1" outlineLevel="1">
      <c r="A132" s="374"/>
      <c r="B132" s="478" t="s">
        <v>737</v>
      </c>
      <c r="C132" s="479">
        <v>140.80000000000001</v>
      </c>
      <c r="D132" s="479">
        <v>2.0999999999999943</v>
      </c>
      <c r="E132" s="479">
        <v>2.7999999999999972</v>
      </c>
      <c r="F132" s="479">
        <v>-8.4000000000000057</v>
      </c>
      <c r="G132" s="479">
        <v>0</v>
      </c>
      <c r="H132" s="479">
        <v>-5.1619433198380467</v>
      </c>
      <c r="I132" s="479">
        <v>5.9283088235294157</v>
      </c>
      <c r="J132" s="479">
        <v>6.5210303227910105</v>
      </c>
      <c r="K132" s="479">
        <v>12.618595825426947</v>
      </c>
      <c r="L132" s="479">
        <v>5.2000000000000028</v>
      </c>
    </row>
    <row r="133" spans="1:12" collapsed="1">
      <c r="A133" s="374"/>
      <c r="B133" s="424" t="s">
        <v>754</v>
      </c>
      <c r="C133" s="275">
        <v>152</v>
      </c>
      <c r="D133" s="275">
        <v>5.4000000000000057</v>
      </c>
      <c r="E133" s="275">
        <v>7.0999999999999943</v>
      </c>
      <c r="F133" s="275">
        <v>-8.4000000000000057</v>
      </c>
      <c r="G133" s="275">
        <v>-1.5</v>
      </c>
      <c r="H133" s="275">
        <v>0.66100094428704903</v>
      </c>
      <c r="I133" s="275">
        <v>10.897155361050338</v>
      </c>
      <c r="J133" s="275">
        <v>16.742671009771982</v>
      </c>
      <c r="K133" s="275">
        <v>6.3463281958295648</v>
      </c>
      <c r="L133" s="275">
        <v>-8.2000000000000028</v>
      </c>
    </row>
    <row r="134" spans="1:12">
      <c r="A134" s="374"/>
      <c r="B134" s="424" t="s">
        <v>756</v>
      </c>
      <c r="C134" s="275">
        <v>154.6</v>
      </c>
      <c r="D134" s="275">
        <v>9.7000000000000028</v>
      </c>
      <c r="E134" s="275">
        <v>11.900000000000006</v>
      </c>
      <c r="F134" s="275">
        <v>9.5</v>
      </c>
      <c r="G134" s="275">
        <v>-2.0999999999999943</v>
      </c>
      <c r="H134" s="275">
        <v>4.2471042471042608</v>
      </c>
      <c r="I134" s="275">
        <v>27.330240404892447</v>
      </c>
      <c r="J134" s="275">
        <v>-12.477907387769527</v>
      </c>
      <c r="K134" s="275">
        <v>3.7827352085354038</v>
      </c>
      <c r="L134" s="275">
        <v>-8</v>
      </c>
    </row>
    <row r="135" spans="1:12">
      <c r="A135" s="374"/>
      <c r="B135" s="424" t="s">
        <v>757</v>
      </c>
      <c r="C135" s="275">
        <v>178.3</v>
      </c>
      <c r="D135" s="275">
        <v>12.900000000000006</v>
      </c>
      <c r="E135" s="275">
        <v>15.5</v>
      </c>
      <c r="F135" s="275">
        <v>1.7000000000000028</v>
      </c>
      <c r="G135" s="275">
        <v>-2.0999999999999943</v>
      </c>
      <c r="H135" s="275">
        <v>5.8823529411764719</v>
      </c>
      <c r="I135" s="275">
        <v>34.028040924592659</v>
      </c>
      <c r="J135" s="275">
        <v>-5.3800170794193081</v>
      </c>
      <c r="K135" s="275">
        <v>1.0933557611438216</v>
      </c>
      <c r="L135" s="275">
        <v>-11</v>
      </c>
    </row>
    <row r="136" spans="1:12">
      <c r="A136" s="374"/>
      <c r="B136" s="424" t="s">
        <v>758</v>
      </c>
      <c r="C136" s="275">
        <v>170.5</v>
      </c>
      <c r="D136" s="275">
        <v>13.099999999999994</v>
      </c>
      <c r="E136" s="275">
        <v>16</v>
      </c>
      <c r="F136" s="275">
        <v>-6.5999999999999943</v>
      </c>
      <c r="G136" s="275">
        <v>-3.2000000000000028</v>
      </c>
      <c r="H136" s="275">
        <v>7.2212065813528348</v>
      </c>
      <c r="I136" s="275">
        <v>39.661426844014528</v>
      </c>
      <c r="J136" s="275">
        <v>-9.2039800995024841</v>
      </c>
      <c r="K136" s="275">
        <v>-2.8013582342954146</v>
      </c>
      <c r="L136" s="275">
        <v>-16.799999999999997</v>
      </c>
    </row>
    <row r="137" spans="1:12">
      <c r="A137" s="374"/>
      <c r="B137" s="424" t="s">
        <v>747</v>
      </c>
      <c r="C137" s="275">
        <v>183.8</v>
      </c>
      <c r="D137" s="275">
        <v>12.299999999999997</v>
      </c>
      <c r="E137" s="275">
        <v>15</v>
      </c>
      <c r="F137" s="275">
        <v>-18.700000000000003</v>
      </c>
      <c r="G137" s="275">
        <v>-2.5</v>
      </c>
      <c r="H137" s="275">
        <v>1.9810508182601216</v>
      </c>
      <c r="I137" s="275">
        <v>36.980999296270234</v>
      </c>
      <c r="J137" s="275">
        <v>-4.5936395759717303</v>
      </c>
      <c r="K137" s="275">
        <v>4.8484848484848353</v>
      </c>
      <c r="L137" s="275">
        <v>-8.2999999999999972</v>
      </c>
    </row>
    <row r="138" spans="1:12">
      <c r="A138" s="374"/>
      <c r="B138" s="424" t="s">
        <v>748</v>
      </c>
      <c r="C138" s="275">
        <v>173.2</v>
      </c>
      <c r="D138" s="275">
        <v>13</v>
      </c>
      <c r="E138" s="275">
        <v>16.099999999999994</v>
      </c>
      <c r="F138" s="275">
        <v>-20.700000000000003</v>
      </c>
      <c r="G138" s="275">
        <v>-3.7999999999999972</v>
      </c>
      <c r="H138" s="275">
        <v>-8.5324232081918083E-2</v>
      </c>
      <c r="I138" s="275">
        <v>33.610108303249106</v>
      </c>
      <c r="J138" s="275">
        <v>3.3168128097598171</v>
      </c>
      <c r="K138" s="275">
        <v>4.6413502109704741</v>
      </c>
      <c r="L138" s="275">
        <v>-12.099999999999994</v>
      </c>
    </row>
    <row r="139" spans="1:12">
      <c r="A139" s="374"/>
      <c r="B139" s="424" t="s">
        <v>749</v>
      </c>
      <c r="C139" s="275">
        <v>157.5</v>
      </c>
      <c r="D139" s="275">
        <v>18.5</v>
      </c>
      <c r="E139" s="275">
        <v>22.799999999999997</v>
      </c>
      <c r="F139" s="275">
        <v>-8.2000000000000028</v>
      </c>
      <c r="G139" s="275">
        <v>-2.7999999999999972</v>
      </c>
      <c r="H139" s="275">
        <v>4.629629629629628</v>
      </c>
      <c r="I139" s="275">
        <v>46.586879432624116</v>
      </c>
      <c r="J139" s="275">
        <v>7.3882047958522268</v>
      </c>
      <c r="K139" s="275">
        <v>-0.57034220532320434</v>
      </c>
      <c r="L139" s="275">
        <v>-11.200000000000003</v>
      </c>
    </row>
    <row r="140" spans="1:12">
      <c r="A140" s="374"/>
      <c r="B140" s="424" t="s">
        <v>762</v>
      </c>
      <c r="C140" s="275">
        <v>161.19999999999999</v>
      </c>
      <c r="D140" s="275">
        <v>17.099999999999994</v>
      </c>
      <c r="E140" s="275">
        <v>19.700000000000003</v>
      </c>
      <c r="F140" s="275">
        <v>-5.4000000000000057</v>
      </c>
      <c r="G140" s="275">
        <v>3.4000000000000057</v>
      </c>
      <c r="H140" s="275">
        <v>0.44169611307420809</v>
      </c>
      <c r="I140" s="275">
        <v>51.483253588516753</v>
      </c>
      <c r="J140" s="275">
        <v>0.5462490895848493</v>
      </c>
      <c r="K140" s="275">
        <v>3.3167495854063089</v>
      </c>
      <c r="L140" s="275">
        <v>-13.700000000000003</v>
      </c>
    </row>
    <row r="141" spans="1:12">
      <c r="A141" s="374"/>
      <c r="B141" s="424" t="s">
        <v>764</v>
      </c>
      <c r="C141" s="275">
        <v>180.4</v>
      </c>
      <c r="D141" s="275">
        <v>12.900000000000006</v>
      </c>
      <c r="E141" s="275">
        <v>13.599999999999994</v>
      </c>
      <c r="F141" s="275">
        <v>-1.7000000000000028</v>
      </c>
      <c r="G141" s="275">
        <v>10.200000000000003</v>
      </c>
      <c r="H141" s="275">
        <v>-3.1144781144781142</v>
      </c>
      <c r="I141" s="275">
        <v>35.531531531531549</v>
      </c>
      <c r="J141" s="275">
        <v>5.9844559585492396</v>
      </c>
      <c r="K141" s="275">
        <v>0.38343558282207812</v>
      </c>
      <c r="L141" s="275">
        <v>-15.299999999999997</v>
      </c>
    </row>
    <row r="142" spans="1:12">
      <c r="A142" s="374"/>
      <c r="B142" s="424" t="s">
        <v>767</v>
      </c>
      <c r="C142" s="712">
        <v>182.7</v>
      </c>
      <c r="D142" s="275">
        <v>8.0999999999999943</v>
      </c>
      <c r="E142" s="275">
        <v>8.7000000000000028</v>
      </c>
      <c r="F142" s="275">
        <v>-0.40000000000000568</v>
      </c>
      <c r="G142" s="275">
        <v>4.5999999999999943</v>
      </c>
      <c r="H142" s="275">
        <v>-0.40322580645161255</v>
      </c>
      <c r="I142" s="275">
        <v>19.964912280701739</v>
      </c>
      <c r="J142" s="275">
        <v>2.3665996874302264</v>
      </c>
      <c r="K142" s="275">
        <v>-2.4535315985130146</v>
      </c>
      <c r="L142" s="275">
        <v>-11</v>
      </c>
    </row>
    <row r="143" spans="1:12">
      <c r="A143" s="374"/>
      <c r="B143" s="726" t="s">
        <v>768</v>
      </c>
      <c r="C143" s="275">
        <v>177.1</v>
      </c>
      <c r="D143" s="275">
        <v>5.2000000000000028</v>
      </c>
      <c r="E143" s="275">
        <v>6.2999999999999972</v>
      </c>
      <c r="F143" s="275">
        <v>-4.5999999999999943</v>
      </c>
      <c r="G143" s="275">
        <v>-1.2000000000000028</v>
      </c>
      <c r="H143" s="275">
        <v>0.26155187445509043</v>
      </c>
      <c r="I143" s="275">
        <v>15.254858819215267</v>
      </c>
      <c r="J143" s="275">
        <v>0.38051750380516669</v>
      </c>
      <c r="K143" s="275">
        <v>6.4143681847328438E-2</v>
      </c>
      <c r="L143" s="275">
        <v>-13.400000000000006</v>
      </c>
    </row>
    <row r="144" spans="1:12">
      <c r="A144" s="374"/>
      <c r="B144" s="713" t="s">
        <v>769</v>
      </c>
      <c r="C144" s="445">
        <v>134.6</v>
      </c>
      <c r="D144" s="445">
        <v>-4.4000000000000057</v>
      </c>
      <c r="E144" s="445">
        <v>-5.7999999999999972</v>
      </c>
      <c r="F144" s="445">
        <v>-8.2000000000000028</v>
      </c>
      <c r="G144" s="445">
        <v>3.4000000000000057</v>
      </c>
      <c r="H144" s="445">
        <v>0.32017075773744796</v>
      </c>
      <c r="I144" s="445">
        <v>-10.802603036876357</v>
      </c>
      <c r="J144" s="445">
        <v>-3.6424854606672774</v>
      </c>
      <c r="K144" s="445">
        <v>-7.8348778433024453</v>
      </c>
      <c r="L144" s="445">
        <v>-16.5</v>
      </c>
    </row>
    <row r="145" spans="1:13" ht="14.25">
      <c r="A145" s="374"/>
      <c r="B145" s="866" t="s">
        <v>640</v>
      </c>
      <c r="C145" s="866"/>
      <c r="D145" s="866"/>
      <c r="E145" s="866"/>
      <c r="F145" s="866"/>
      <c r="G145" s="866"/>
      <c r="H145" s="866"/>
      <c r="I145" s="866"/>
      <c r="J145" s="866"/>
      <c r="K145" s="866"/>
      <c r="L145" s="866"/>
    </row>
    <row r="146" spans="1:13" hidden="1" outlineLevel="1">
      <c r="A146" s="374"/>
      <c r="B146" s="426" t="s">
        <v>251</v>
      </c>
      <c r="C146" s="275" t="s">
        <v>812</v>
      </c>
      <c r="D146" s="275">
        <v>-12.254025044722727</v>
      </c>
      <c r="E146" s="275">
        <v>-21.451876019575856</v>
      </c>
      <c r="F146" s="275">
        <v>-11.401218450826811</v>
      </c>
      <c r="G146" s="275">
        <v>-0.60913705583756084</v>
      </c>
      <c r="H146" s="275">
        <v>-5.2780395852968898</v>
      </c>
      <c r="I146" s="275">
        <v>-44.738461538461536</v>
      </c>
      <c r="J146" s="275">
        <v>-3.7209302325581395</v>
      </c>
      <c r="K146" s="275">
        <v>-16.940363007778746</v>
      </c>
      <c r="L146" s="275">
        <v>-0.1777863315939987</v>
      </c>
    </row>
    <row r="147" spans="1:13" hidden="1" outlineLevel="1">
      <c r="A147" s="374"/>
      <c r="B147" s="427" t="s">
        <v>252</v>
      </c>
      <c r="C147" s="275" t="s">
        <v>813</v>
      </c>
      <c r="D147" s="275">
        <v>-1.0193679918450549</v>
      </c>
      <c r="E147" s="275">
        <v>-0.31152647975077885</v>
      </c>
      <c r="F147" s="275">
        <v>-14.833005893909624</v>
      </c>
      <c r="G147" s="275">
        <v>4.8008171603677097</v>
      </c>
      <c r="H147" s="275">
        <v>-2.2885572139303423</v>
      </c>
      <c r="I147" s="275">
        <v>6.7928730512249569</v>
      </c>
      <c r="J147" s="275">
        <v>7.2463768115942129</v>
      </c>
      <c r="K147" s="275">
        <v>-0.20811654526533552</v>
      </c>
      <c r="L147" s="275">
        <v>-12.463566760338885</v>
      </c>
    </row>
    <row r="148" spans="1:13" hidden="1" outlineLevel="1">
      <c r="A148" s="374"/>
      <c r="B148" s="427" t="s">
        <v>253</v>
      </c>
      <c r="C148" s="275" t="s">
        <v>814</v>
      </c>
      <c r="D148" s="275">
        <v>-0.82389289392378329</v>
      </c>
      <c r="E148" s="275">
        <v>0.52083333333332593</v>
      </c>
      <c r="F148" s="275">
        <v>2.8835063437139485</v>
      </c>
      <c r="G148" s="275">
        <v>-6.1403508771929793</v>
      </c>
      <c r="H148" s="275">
        <v>-0.40733197556008793</v>
      </c>
      <c r="I148" s="275">
        <v>0.41710114702815382</v>
      </c>
      <c r="J148" s="275">
        <v>-9.1216216216216122</v>
      </c>
      <c r="K148" s="275">
        <v>0.72992700729925808</v>
      </c>
      <c r="L148" s="275">
        <v>6.4323846391983297</v>
      </c>
    </row>
    <row r="149" spans="1:13" hidden="1" outlineLevel="1">
      <c r="A149" s="374"/>
      <c r="B149" s="427" t="s">
        <v>254</v>
      </c>
      <c r="C149" s="275" t="s">
        <v>815</v>
      </c>
      <c r="D149" s="275">
        <v>3.4267912772585563</v>
      </c>
      <c r="E149" s="275">
        <v>2.9015544041450791</v>
      </c>
      <c r="F149" s="275">
        <v>6.2780269058295923</v>
      </c>
      <c r="G149" s="275">
        <v>1.349948078920038</v>
      </c>
      <c r="H149" s="275">
        <v>4.1922290388548111</v>
      </c>
      <c r="I149" s="275">
        <v>6.7497403946002121</v>
      </c>
      <c r="J149" s="275">
        <v>4.5848822800495626</v>
      </c>
      <c r="K149" s="275">
        <v>3.5196687370600444</v>
      </c>
      <c r="L149" s="275">
        <v>2.7795584793587125</v>
      </c>
    </row>
    <row r="150" spans="1:13" hidden="1" outlineLevel="1">
      <c r="A150" s="374"/>
      <c r="B150" s="427" t="s">
        <v>255</v>
      </c>
      <c r="C150" s="275" t="s">
        <v>783</v>
      </c>
      <c r="D150" s="275">
        <v>-0.70281124497990621</v>
      </c>
      <c r="E150" s="275">
        <v>-0.10070493454178431</v>
      </c>
      <c r="F150" s="275">
        <v>6.6455696202531556</v>
      </c>
      <c r="G150" s="275">
        <v>-0.2049180327868716</v>
      </c>
      <c r="H150" s="275">
        <v>-2.8459273797841078</v>
      </c>
      <c r="I150" s="275">
        <v>-0.38910505836574627</v>
      </c>
      <c r="J150" s="275">
        <v>2.8436018957345821</v>
      </c>
      <c r="K150" s="275">
        <v>-4.5999999999999925</v>
      </c>
      <c r="L150" s="275">
        <v>2.1366930940887929</v>
      </c>
    </row>
    <row r="151" spans="1:13" hidden="1" outlineLevel="1">
      <c r="A151" s="374"/>
      <c r="B151" s="427" t="s">
        <v>256</v>
      </c>
      <c r="C151" s="275">
        <v>99</v>
      </c>
      <c r="D151" s="275">
        <v>0.10111223458038054</v>
      </c>
      <c r="E151" s="275">
        <v>0.40322580645160144</v>
      </c>
      <c r="F151" s="275">
        <v>2.6706231454005858</v>
      </c>
      <c r="G151" s="275">
        <v>1.3347022587268942</v>
      </c>
      <c r="H151" s="275">
        <v>1.0101010101010166</v>
      </c>
      <c r="I151" s="275">
        <v>-1.66015625</v>
      </c>
      <c r="J151" s="275">
        <v>6.682027649769573</v>
      </c>
      <c r="K151" s="275">
        <v>2.7253668763102645</v>
      </c>
      <c r="L151" s="275">
        <v>4.3614816497141939</v>
      </c>
    </row>
    <row r="152" spans="1:13" hidden="1" outlineLevel="1">
      <c r="A152" s="374"/>
      <c r="B152" s="427" t="s">
        <v>257</v>
      </c>
      <c r="C152" s="275" t="s">
        <v>784</v>
      </c>
      <c r="D152" s="275">
        <v>2.4242424242424399</v>
      </c>
      <c r="E152" s="275">
        <v>-0.60240963855421326</v>
      </c>
      <c r="F152" s="275">
        <v>1.5414258188824803</v>
      </c>
      <c r="G152" s="275">
        <v>8.5106382978723296</v>
      </c>
      <c r="H152" s="275">
        <v>-4.7999999999999936</v>
      </c>
      <c r="I152" s="275">
        <v>-1.0923535253227534</v>
      </c>
      <c r="J152" s="275">
        <v>1.403887688984895</v>
      </c>
      <c r="K152" s="275">
        <v>4.2857142857142927</v>
      </c>
      <c r="L152" s="275">
        <v>-0.64664628692789883</v>
      </c>
    </row>
    <row r="153" spans="1:13" hidden="1" outlineLevel="1">
      <c r="A153" s="374"/>
      <c r="B153" s="427" t="s">
        <v>258</v>
      </c>
      <c r="C153" s="275" t="s">
        <v>816</v>
      </c>
      <c r="D153" s="275">
        <v>-2.2682445759368952</v>
      </c>
      <c r="E153" s="275">
        <v>-0.5050505050505083</v>
      </c>
      <c r="F153" s="275">
        <v>-3.3206831119544589</v>
      </c>
      <c r="G153" s="275">
        <v>-3.1746031746031633</v>
      </c>
      <c r="H153" s="275">
        <v>1.2605042016806678</v>
      </c>
      <c r="I153" s="275">
        <v>-0.10040160642569296</v>
      </c>
      <c r="J153" s="275">
        <v>-6.9222577209797631</v>
      </c>
      <c r="K153" s="275">
        <v>1.1741682974559797</v>
      </c>
      <c r="L153" s="275">
        <v>-1.0784296369543478</v>
      </c>
    </row>
    <row r="154" spans="1:13" hidden="1" outlineLevel="1">
      <c r="A154" s="374"/>
      <c r="B154" s="427" t="s">
        <v>259</v>
      </c>
      <c r="C154" s="275" t="s">
        <v>782</v>
      </c>
      <c r="D154" s="275">
        <v>0.40363269424823489</v>
      </c>
      <c r="E154" s="275">
        <v>0.81218274111674038</v>
      </c>
      <c r="F154" s="275">
        <v>-1.0794896957801892</v>
      </c>
      <c r="G154" s="275">
        <v>0.19286403085825299</v>
      </c>
      <c r="H154" s="275">
        <v>0.62240663900414717</v>
      </c>
      <c r="I154" s="275">
        <v>2.5125628140703515</v>
      </c>
      <c r="J154" s="275">
        <v>14.187643020594965</v>
      </c>
      <c r="K154" s="275">
        <v>-3.481624758220514</v>
      </c>
      <c r="L154" s="275">
        <v>5.0469098315249594</v>
      </c>
    </row>
    <row r="155" spans="1:13" hidden="1" outlineLevel="1">
      <c r="A155" s="374"/>
      <c r="B155" s="427" t="s">
        <v>260</v>
      </c>
      <c r="C155" s="275" t="s">
        <v>817</v>
      </c>
      <c r="D155" s="275">
        <v>2.1105527638190846</v>
      </c>
      <c r="E155" s="275">
        <v>1.3091641490432959</v>
      </c>
      <c r="F155" s="275">
        <v>1.6865079365079305</v>
      </c>
      <c r="G155" s="275">
        <v>-3.6573628488931753</v>
      </c>
      <c r="H155" s="275">
        <v>4.0206185567010388</v>
      </c>
      <c r="I155" s="275">
        <v>0.39215686274509665</v>
      </c>
      <c r="J155" s="275">
        <v>5.1102204408817631</v>
      </c>
      <c r="K155" s="275">
        <v>-1.1022044088176308</v>
      </c>
      <c r="L155" s="275">
        <v>1.618795086233793</v>
      </c>
    </row>
    <row r="156" spans="1:13" hidden="1" outlineLevel="1">
      <c r="A156" s="374"/>
      <c r="B156" s="427" t="s">
        <v>261</v>
      </c>
      <c r="C156" s="275">
        <v>103</v>
      </c>
      <c r="D156" s="275">
        <v>1.3779527559055094</v>
      </c>
      <c r="E156" s="275">
        <v>4.7713717693837143</v>
      </c>
      <c r="F156" s="275">
        <v>-3.8048780487804912</v>
      </c>
      <c r="G156" s="275">
        <v>-3.3966033966033926</v>
      </c>
      <c r="H156" s="275">
        <v>4.2616451932606436</v>
      </c>
      <c r="I156" s="275">
        <v>-0.1953125</v>
      </c>
      <c r="J156" s="275">
        <v>29.742612011439462</v>
      </c>
      <c r="K156" s="275">
        <v>-0.10131712259372483</v>
      </c>
      <c r="L156" s="275">
        <v>0.65445414992506556</v>
      </c>
      <c r="M156" s="277"/>
    </row>
    <row r="157" spans="1:13" hidden="1" outlineLevel="1">
      <c r="A157" s="374"/>
      <c r="B157" s="427" t="s">
        <v>262</v>
      </c>
      <c r="C157" s="275" t="s">
        <v>785</v>
      </c>
      <c r="D157" s="275">
        <v>5.9223300970873805</v>
      </c>
      <c r="E157" s="275">
        <v>8.8235294117646959</v>
      </c>
      <c r="F157" s="275">
        <v>11.764705882352944</v>
      </c>
      <c r="G157" s="275">
        <v>5.0672182006204602</v>
      </c>
      <c r="H157" s="275">
        <v>3.7072243346007561</v>
      </c>
      <c r="I157" s="275">
        <v>9.0998043052837652</v>
      </c>
      <c r="J157" s="275">
        <v>3.6002939015429947</v>
      </c>
      <c r="K157" s="275">
        <v>17.444219066937116</v>
      </c>
      <c r="L157" s="275">
        <v>-4.1387868669991112</v>
      </c>
      <c r="M157" s="277"/>
    </row>
    <row r="158" spans="1:13" hidden="1" outlineLevel="1">
      <c r="A158" s="374"/>
      <c r="B158" s="428" t="s">
        <v>263</v>
      </c>
      <c r="C158" s="275" t="s">
        <v>786</v>
      </c>
      <c r="D158" s="714">
        <v>-0.82493125572867809</v>
      </c>
      <c r="E158" s="714">
        <v>-2.5283347863993111</v>
      </c>
      <c r="F158" s="714">
        <v>-8.8929219600725968</v>
      </c>
      <c r="G158" s="714">
        <v>-3.8385826771653475</v>
      </c>
      <c r="H158" s="714">
        <v>-1.4665444546287709</v>
      </c>
      <c r="I158" s="714">
        <v>-7.7130044843049301</v>
      </c>
      <c r="J158" s="714">
        <v>8.7234042553191671</v>
      </c>
      <c r="K158" s="714">
        <v>5.1813471502590636</v>
      </c>
      <c r="L158" s="714">
        <v>2.5416154699233307</v>
      </c>
      <c r="M158" s="277"/>
    </row>
    <row r="159" spans="1:13" hidden="1" outlineLevel="1">
      <c r="A159" s="374"/>
      <c r="B159" s="428" t="s">
        <v>264</v>
      </c>
      <c r="C159" s="275" t="s">
        <v>818</v>
      </c>
      <c r="D159" s="714">
        <v>-2.310536044362288</v>
      </c>
      <c r="E159" s="714">
        <v>-3.5778175313059046</v>
      </c>
      <c r="F159" s="714">
        <v>9.960159362549792E-2</v>
      </c>
      <c r="G159" s="714">
        <v>0.51177072671442225</v>
      </c>
      <c r="H159" s="714">
        <v>-4.5581395348837317</v>
      </c>
      <c r="I159" s="714">
        <v>6.1224489795918435</v>
      </c>
      <c r="J159" s="714">
        <v>-10.306588388780181</v>
      </c>
      <c r="K159" s="714">
        <v>-2.3809523809523725</v>
      </c>
      <c r="L159" s="714">
        <v>-0.73259737334508968</v>
      </c>
      <c r="M159" s="277"/>
    </row>
    <row r="160" spans="1:13" hidden="1" outlineLevel="1">
      <c r="A160" s="374"/>
      <c r="B160" s="428" t="s">
        <v>265</v>
      </c>
      <c r="C160" s="275" t="s">
        <v>794</v>
      </c>
      <c r="D160" s="714">
        <v>5.392620624408706</v>
      </c>
      <c r="E160" s="714">
        <v>6.307977736549164</v>
      </c>
      <c r="F160" s="714">
        <v>-6.6666666666666652</v>
      </c>
      <c r="G160" s="714">
        <v>5.4989816700610872</v>
      </c>
      <c r="H160" s="714">
        <v>4.7758284600389889</v>
      </c>
      <c r="I160" s="714">
        <v>4.3956043956044022</v>
      </c>
      <c r="J160" s="714">
        <v>24.145454545454538</v>
      </c>
      <c r="K160" s="714">
        <v>4.3734230445752642</v>
      </c>
      <c r="L160" s="714">
        <v>2.1312195179999494</v>
      </c>
      <c r="M160" s="277"/>
    </row>
    <row r="161" spans="1:13" hidden="1" outlineLevel="1">
      <c r="A161" s="374"/>
      <c r="B161" s="428" t="s">
        <v>266</v>
      </c>
      <c r="C161" s="275" t="s">
        <v>795</v>
      </c>
      <c r="D161" s="714">
        <v>-0.89766606822262451</v>
      </c>
      <c r="E161" s="714">
        <v>-2.7923211169284423</v>
      </c>
      <c r="F161" s="714">
        <v>-6.8230277185501009</v>
      </c>
      <c r="G161" s="714">
        <v>-4.0540540540540455</v>
      </c>
      <c r="H161" s="714">
        <v>-2.6046511627906943</v>
      </c>
      <c r="I161" s="714">
        <v>2.7192982456140324</v>
      </c>
      <c r="J161" s="714">
        <v>-8.4944346807264264</v>
      </c>
      <c r="K161" s="714">
        <v>-8.1385979049153896</v>
      </c>
      <c r="L161" s="714">
        <v>3.6646991858714451</v>
      </c>
      <c r="M161" s="277"/>
    </row>
    <row r="162" spans="1:13" hidden="1" outlineLevel="1">
      <c r="A162" s="382"/>
      <c r="B162" s="429" t="s">
        <v>267</v>
      </c>
      <c r="C162" s="275" t="s">
        <v>819</v>
      </c>
      <c r="D162" s="714">
        <v>2.2644927536231929</v>
      </c>
      <c r="E162" s="714">
        <v>7.0915619389587015</v>
      </c>
      <c r="F162" s="714">
        <v>8.3524027459954233</v>
      </c>
      <c r="G162" s="714">
        <v>-4.6277665995975941</v>
      </c>
      <c r="H162" s="714">
        <v>2.387774594078329</v>
      </c>
      <c r="I162" s="714">
        <v>8.4543125533731889</v>
      </c>
      <c r="J162" s="714">
        <v>13.764404609475033</v>
      </c>
      <c r="K162" s="714">
        <v>5.4385964912280649</v>
      </c>
      <c r="L162" s="714">
        <v>3.4900763127163614</v>
      </c>
      <c r="M162" s="277"/>
    </row>
    <row r="163" spans="1:13" hidden="1" outlineLevel="1">
      <c r="B163" s="428" t="s">
        <v>268</v>
      </c>
      <c r="C163" s="275" t="s">
        <v>820</v>
      </c>
      <c r="D163" s="714">
        <v>2.657218777679371</v>
      </c>
      <c r="E163" s="714">
        <v>1.0896898575020852</v>
      </c>
      <c r="F163" s="714">
        <v>1.7951425554382228</v>
      </c>
      <c r="G163" s="714">
        <v>9.0717299578059176</v>
      </c>
      <c r="H163" s="714">
        <v>-9.3283582089564998E-2</v>
      </c>
      <c r="I163" s="714">
        <v>2.992125984251981</v>
      </c>
      <c r="J163" s="714">
        <v>-2.2509848058525628</v>
      </c>
      <c r="K163" s="714">
        <v>-0.41597337770382659</v>
      </c>
      <c r="L163" s="714">
        <v>2.4324999192531616</v>
      </c>
      <c r="M163" s="277"/>
    </row>
    <row r="164" spans="1:13" hidden="1" outlineLevel="1">
      <c r="B164" s="428" t="s">
        <v>269</v>
      </c>
      <c r="C164" s="275" t="s">
        <v>821</v>
      </c>
      <c r="D164" s="714">
        <v>2.070750647109576</v>
      </c>
      <c r="E164" s="714">
        <v>2.4875621890547261</v>
      </c>
      <c r="F164" s="714">
        <v>-0.62240663900415827</v>
      </c>
      <c r="G164" s="714">
        <v>-4.835589941972918</v>
      </c>
      <c r="H164" s="714">
        <v>4.2016806722689148</v>
      </c>
      <c r="I164" s="714">
        <v>4.3577981651376163</v>
      </c>
      <c r="J164" s="714">
        <v>7.9447322970639167</v>
      </c>
      <c r="K164" s="714">
        <v>-0.9189640768588192</v>
      </c>
      <c r="L164" s="714">
        <v>0.80370468184829402</v>
      </c>
      <c r="M164" s="277"/>
    </row>
    <row r="165" spans="1:13" hidden="1" outlineLevel="1">
      <c r="B165" s="422" t="s">
        <v>270</v>
      </c>
      <c r="C165" s="275" t="s">
        <v>822</v>
      </c>
      <c r="D165" s="714">
        <v>2.3668639053254337</v>
      </c>
      <c r="E165" s="714">
        <v>3.3171521035598728</v>
      </c>
      <c r="F165" s="714">
        <v>0.41753653444676075</v>
      </c>
      <c r="G165" s="714">
        <v>2.3373983739837456</v>
      </c>
      <c r="H165" s="714">
        <v>-1.5232974910394215</v>
      </c>
      <c r="I165" s="714">
        <v>5.7142857142857162</v>
      </c>
      <c r="J165" s="714">
        <v>15.413333333333345</v>
      </c>
      <c r="K165" s="714">
        <v>-0.67453625632377667</v>
      </c>
      <c r="L165" s="714">
        <v>2.0773378260256159</v>
      </c>
      <c r="M165" s="277"/>
    </row>
    <row r="166" spans="1:13" hidden="1" outlineLevel="1">
      <c r="B166" s="422" t="s">
        <v>271</v>
      </c>
      <c r="C166" s="275" t="s">
        <v>787</v>
      </c>
      <c r="D166" s="714">
        <v>-0.66061106523533919</v>
      </c>
      <c r="E166" s="714">
        <v>-0.93970242756460376</v>
      </c>
      <c r="F166" s="714">
        <v>-1.039501039501034</v>
      </c>
      <c r="G166" s="714">
        <v>-5.5610724925521442</v>
      </c>
      <c r="H166" s="714">
        <v>-2.1838034576888155</v>
      </c>
      <c r="I166" s="714">
        <v>1.593901593901581</v>
      </c>
      <c r="J166" s="714">
        <v>3.8817005545286554</v>
      </c>
      <c r="K166" s="714">
        <v>-0.33955857385398192</v>
      </c>
      <c r="L166" s="714">
        <v>-2.5566617929590807</v>
      </c>
      <c r="M166" s="277"/>
    </row>
    <row r="167" spans="1:13" hidden="1" outlineLevel="1">
      <c r="B167" s="422" t="s">
        <v>272</v>
      </c>
      <c r="C167" s="275" t="s">
        <v>788</v>
      </c>
      <c r="D167" s="714">
        <v>-8.3125519534488213E-2</v>
      </c>
      <c r="E167" s="714">
        <v>0.55335968379446321</v>
      </c>
      <c r="F167" s="714">
        <v>6.0924369747899165</v>
      </c>
      <c r="G167" s="714">
        <v>-1.8927444794952675</v>
      </c>
      <c r="H167" s="714">
        <v>1.8604651162790642</v>
      </c>
      <c r="I167" s="714">
        <v>2.2510231923601687</v>
      </c>
      <c r="J167" s="714">
        <v>0.40035587188611554</v>
      </c>
      <c r="K167" s="714">
        <v>4.0885860306643984</v>
      </c>
      <c r="L167" s="714">
        <v>1.1794481886351571</v>
      </c>
      <c r="M167" s="277"/>
    </row>
    <row r="168" spans="1:13" hidden="1" outlineLevel="1">
      <c r="B168" s="428" t="s">
        <v>273</v>
      </c>
      <c r="C168" s="275" t="s">
        <v>823</v>
      </c>
      <c r="D168" s="714">
        <v>1.580698835274541</v>
      </c>
      <c r="E168" s="714">
        <v>2.2798742138364636</v>
      </c>
      <c r="F168" s="714">
        <v>9.4059405940594143</v>
      </c>
      <c r="G168" s="714">
        <v>2.2508038585209</v>
      </c>
      <c r="H168" s="714">
        <v>4.8401826484018251</v>
      </c>
      <c r="I168" s="714">
        <v>3.5356904603068617</v>
      </c>
      <c r="J168" s="714">
        <v>-0.26583961010190338</v>
      </c>
      <c r="K168" s="714">
        <v>1.4729950900163713</v>
      </c>
      <c r="L168" s="714">
        <v>2.662049605310135</v>
      </c>
      <c r="M168" s="277"/>
    </row>
    <row r="169" spans="1:13" hidden="1" outlineLevel="1">
      <c r="B169" s="428" t="s">
        <v>274</v>
      </c>
      <c r="C169" s="275" t="s">
        <v>824</v>
      </c>
      <c r="D169" s="714">
        <v>1.3104013104013212</v>
      </c>
      <c r="E169" s="714">
        <v>4.2275172943889272</v>
      </c>
      <c r="F169" s="714">
        <v>-20.723981900452493</v>
      </c>
      <c r="G169" s="714">
        <v>-4.6121593291404643</v>
      </c>
      <c r="H169" s="714">
        <v>-2.2648083623693305</v>
      </c>
      <c r="I169" s="714">
        <v>8.3762886597938078</v>
      </c>
      <c r="J169" s="714">
        <v>-7.4189249222567639</v>
      </c>
      <c r="K169" s="714">
        <v>8.0645161290315848E-2</v>
      </c>
      <c r="L169" s="714">
        <v>0.48768949821598184</v>
      </c>
      <c r="M169" s="277"/>
    </row>
    <row r="170" spans="1:13" hidden="1" outlineLevel="1">
      <c r="B170" s="428" t="s">
        <v>275</v>
      </c>
      <c r="C170" s="275" t="s">
        <v>825</v>
      </c>
      <c r="D170" s="714">
        <v>4.446240905416321</v>
      </c>
      <c r="E170" s="714">
        <v>5.8997050147492569</v>
      </c>
      <c r="F170" s="714">
        <v>10.273972602739722</v>
      </c>
      <c r="G170" s="714">
        <v>0.879120879120876</v>
      </c>
      <c r="H170" s="714">
        <v>4.5454545454545414</v>
      </c>
      <c r="I170" s="714">
        <v>8.5017835909631412</v>
      </c>
      <c r="J170" s="714">
        <v>24.28023032629558</v>
      </c>
      <c r="K170" s="714">
        <v>-4.431909750201446</v>
      </c>
      <c r="L170" s="714">
        <v>4.5117226623171636</v>
      </c>
      <c r="M170" s="277"/>
    </row>
    <row r="171" spans="1:13" hidden="1" outlineLevel="1">
      <c r="B171" s="428" t="s">
        <v>276</v>
      </c>
      <c r="C171" s="275">
        <v>127</v>
      </c>
      <c r="D171" s="714">
        <v>-1.7027863777089647</v>
      </c>
      <c r="E171" s="714">
        <v>-4.4568245125348183</v>
      </c>
      <c r="F171" s="714">
        <v>-3.9337474120082816</v>
      </c>
      <c r="G171" s="714">
        <v>2.3965141612200425</v>
      </c>
      <c r="H171" s="714">
        <v>-4.4330775788576364</v>
      </c>
      <c r="I171" s="714">
        <v>-1.7534246575342416</v>
      </c>
      <c r="J171" s="714">
        <v>-3.8610038610038644</v>
      </c>
      <c r="K171" s="714">
        <v>-8.4317032040470696E-2</v>
      </c>
      <c r="L171" s="714">
        <v>-0.22974329822833539</v>
      </c>
      <c r="M171" s="277"/>
    </row>
    <row r="172" spans="1:13" hidden="1" outlineLevel="1">
      <c r="B172" s="428" t="s">
        <v>277</v>
      </c>
      <c r="C172" s="275">
        <v>132</v>
      </c>
      <c r="D172" s="714">
        <v>3.937007874015741</v>
      </c>
      <c r="E172" s="714">
        <v>3.2798833819241979</v>
      </c>
      <c r="F172" s="714">
        <v>8.0818965517241317</v>
      </c>
      <c r="G172" s="714">
        <v>2.1276595744680771</v>
      </c>
      <c r="H172" s="714">
        <v>2.0517395182872544</v>
      </c>
      <c r="I172" s="714">
        <v>5.075292805354148</v>
      </c>
      <c r="J172" s="714">
        <v>-6.7469879518072373</v>
      </c>
      <c r="K172" s="714">
        <v>-0.92827004219409037</v>
      </c>
      <c r="L172" s="714">
        <v>-2.896200011388872</v>
      </c>
      <c r="M172" s="277"/>
    </row>
    <row r="173" spans="1:13" hidden="1" outlineLevel="1">
      <c r="B173" s="428" t="s">
        <v>278</v>
      </c>
      <c r="C173" s="275">
        <v>129</v>
      </c>
      <c r="D173" s="714">
        <v>-2.2727272727272707</v>
      </c>
      <c r="E173" s="714">
        <v>-2.0465772759350576</v>
      </c>
      <c r="F173" s="714">
        <v>-4.287138584247252</v>
      </c>
      <c r="G173" s="714">
        <v>-4.3750000000000071</v>
      </c>
      <c r="H173" s="714">
        <v>-0.34965034965035446</v>
      </c>
      <c r="I173" s="714">
        <v>-5.573248407643316</v>
      </c>
      <c r="J173" s="714">
        <v>17.011197243755394</v>
      </c>
      <c r="K173" s="714">
        <v>-8.5178875638847185E-2</v>
      </c>
      <c r="L173" s="714">
        <v>-0.71923311460072581</v>
      </c>
      <c r="M173" s="277"/>
    </row>
    <row r="174" spans="1:13" hidden="1" outlineLevel="1">
      <c r="B174" s="428" t="s">
        <v>279</v>
      </c>
      <c r="C174" s="275" t="s">
        <v>826</v>
      </c>
      <c r="D174" s="714">
        <v>5.7364341085271331</v>
      </c>
      <c r="E174" s="714">
        <v>7.5648414985590717</v>
      </c>
      <c r="F174" s="714">
        <v>2.0833333333333259</v>
      </c>
      <c r="G174" s="714">
        <v>3.0501089324618702</v>
      </c>
      <c r="H174" s="714">
        <v>2.5438596491228038</v>
      </c>
      <c r="I174" s="714">
        <v>8.1506464305789663</v>
      </c>
      <c r="J174" s="714">
        <v>-1.693043798306948</v>
      </c>
      <c r="K174" s="714">
        <v>4.6035805626598592</v>
      </c>
      <c r="L174" s="714">
        <v>-1.3969502636160369</v>
      </c>
      <c r="M174" s="277"/>
    </row>
    <row r="175" spans="1:13" hidden="1" outlineLevel="1">
      <c r="B175" s="428" t="s">
        <v>280</v>
      </c>
      <c r="C175" s="275" t="s">
        <v>827</v>
      </c>
      <c r="D175" s="714">
        <v>-1.9061583577712593</v>
      </c>
      <c r="E175" s="714">
        <v>-3.2819825853985352</v>
      </c>
      <c r="F175" s="714">
        <v>0.10204081632652073</v>
      </c>
      <c r="G175" s="714">
        <v>-3.3826638477801096</v>
      </c>
      <c r="H175" s="714">
        <v>-3.0795551753635686</v>
      </c>
      <c r="I175" s="714">
        <v>-0.519750519750517</v>
      </c>
      <c r="J175" s="714">
        <v>-8.8730812429801631</v>
      </c>
      <c r="K175" s="714">
        <v>-0.57049714751425951</v>
      </c>
      <c r="L175" s="714">
        <v>0.17791812336886981</v>
      </c>
      <c r="M175" s="277"/>
    </row>
    <row r="176" spans="1:13" hidden="1" outlineLevel="1">
      <c r="B176" s="428" t="s">
        <v>281</v>
      </c>
      <c r="C176" s="275" t="s">
        <v>789</v>
      </c>
      <c r="D176" s="714">
        <v>1.2705530642750373</v>
      </c>
      <c r="E176" s="714">
        <v>-0.48476454293630011</v>
      </c>
      <c r="F176" s="714">
        <v>129.96941896024467</v>
      </c>
      <c r="G176" s="714">
        <v>0.21881838074397919</v>
      </c>
      <c r="H176" s="714">
        <v>-1.8534863195057372</v>
      </c>
      <c r="I176" s="714">
        <v>1.8808777429466961</v>
      </c>
      <c r="J176" s="714">
        <v>9.7781429745275261</v>
      </c>
      <c r="K176" s="714">
        <v>-9.754098360655739</v>
      </c>
      <c r="L176" s="714">
        <v>-0.76503931189858543</v>
      </c>
      <c r="M176" s="277"/>
    </row>
    <row r="177" spans="2:13" hidden="1" outlineLevel="1">
      <c r="B177" s="428" t="s">
        <v>282</v>
      </c>
      <c r="C177" s="275" t="s">
        <v>828</v>
      </c>
      <c r="D177" s="714">
        <v>-2.1402214022140265</v>
      </c>
      <c r="E177" s="714">
        <v>0.76548364648574285</v>
      </c>
      <c r="F177" s="714">
        <v>-56.959219858156033</v>
      </c>
      <c r="G177" s="714">
        <v>0.76419213973799582</v>
      </c>
      <c r="H177" s="714">
        <v>3.5071942446043058</v>
      </c>
      <c r="I177" s="714">
        <v>5.1282051282042218E-2</v>
      </c>
      <c r="J177" s="714">
        <v>3.4431137724550753</v>
      </c>
      <c r="K177" s="714">
        <v>9.2643051771117193</v>
      </c>
      <c r="L177" s="714">
        <v>-0.93158108188781119</v>
      </c>
      <c r="M177" s="277"/>
    </row>
    <row r="178" spans="2:13" hidden="1" outlineLevel="1">
      <c r="B178" s="428" t="s">
        <v>283</v>
      </c>
      <c r="C178" s="275" t="s">
        <v>791</v>
      </c>
      <c r="D178" s="714">
        <v>4.3740573152337925</v>
      </c>
      <c r="E178" s="714">
        <v>2.140883977900554</v>
      </c>
      <c r="F178" s="714">
        <v>9.5777548918640765</v>
      </c>
      <c r="G178" s="714">
        <v>0.9750812567713929</v>
      </c>
      <c r="H178" s="714">
        <v>0</v>
      </c>
      <c r="I178" s="714">
        <v>5.9969246540235943</v>
      </c>
      <c r="J178" s="714">
        <v>-8.429811866859616</v>
      </c>
      <c r="K178" s="714">
        <v>-4.821280133000827</v>
      </c>
      <c r="L178" s="714">
        <v>3.6069865431560766</v>
      </c>
      <c r="M178" s="277"/>
    </row>
    <row r="179" spans="2:13" hidden="1" outlineLevel="1">
      <c r="B179" s="428" t="s">
        <v>284</v>
      </c>
      <c r="C179" s="275" t="s">
        <v>829</v>
      </c>
      <c r="D179" s="714">
        <v>-7.2254335260113489E-2</v>
      </c>
      <c r="E179" s="714">
        <v>2.9073698444895157</v>
      </c>
      <c r="F179" s="714">
        <v>-0.75187969924812581</v>
      </c>
      <c r="G179" s="714">
        <v>-1.8240343347639465</v>
      </c>
      <c r="H179" s="714">
        <v>-4.2571676802780072</v>
      </c>
      <c r="I179" s="714">
        <v>6.3346228239845148</v>
      </c>
      <c r="J179" s="714">
        <v>4.8597392335045342</v>
      </c>
      <c r="K179" s="714">
        <v>-0.8733624454148492</v>
      </c>
      <c r="L179" s="714">
        <v>-3.1715579416107587</v>
      </c>
      <c r="M179" s="277"/>
    </row>
    <row r="180" spans="2:13" hidden="1" outlineLevel="1">
      <c r="B180" s="428" t="s">
        <v>285</v>
      </c>
      <c r="C180" s="275" t="s">
        <v>830</v>
      </c>
      <c r="D180" s="714">
        <v>6.7245119305856749</v>
      </c>
      <c r="E180" s="714">
        <v>7.2930354796320707</v>
      </c>
      <c r="F180" s="714">
        <v>3.4090909090909172</v>
      </c>
      <c r="G180" s="714">
        <v>3.3879781420764976</v>
      </c>
      <c r="H180" s="714">
        <v>6.7150635208711451</v>
      </c>
      <c r="I180" s="714">
        <v>-1.2733060482037373</v>
      </c>
      <c r="J180" s="714">
        <v>43.782969103240418</v>
      </c>
      <c r="K180" s="714">
        <v>6.9603524229074898</v>
      </c>
      <c r="L180" s="714">
        <v>-0.64619263738358024</v>
      </c>
      <c r="M180" s="277"/>
    </row>
    <row r="181" spans="2:13" hidden="1" outlineLevel="1">
      <c r="B181" s="425" t="s">
        <v>286</v>
      </c>
      <c r="C181" s="275" t="s">
        <v>798</v>
      </c>
      <c r="D181" s="431">
        <v>-4.6747967479674806</v>
      </c>
      <c r="E181" s="431">
        <v>-4.8989589712186143</v>
      </c>
      <c r="F181" s="431">
        <v>-3.4798534798534786</v>
      </c>
      <c r="G181" s="431">
        <v>0.10570824524314126</v>
      </c>
      <c r="H181" s="431">
        <v>-0.17006802721087899</v>
      </c>
      <c r="I181" s="431">
        <v>0.27637033625056429</v>
      </c>
      <c r="J181" s="431">
        <v>-0.262054507337528</v>
      </c>
      <c r="K181" s="431">
        <v>-4.6128500823723328</v>
      </c>
      <c r="L181" s="431">
        <v>3.6939451632769682</v>
      </c>
    </row>
    <row r="182" spans="2:13" hidden="1" outlineLevel="1">
      <c r="B182" s="425" t="s">
        <v>287</v>
      </c>
      <c r="C182" s="275" t="s">
        <v>790</v>
      </c>
      <c r="D182" s="431">
        <v>5.6147832267235298</v>
      </c>
      <c r="E182" s="431">
        <v>6.8898905344494388</v>
      </c>
      <c r="F182" s="431">
        <v>-5.4079696394686909</v>
      </c>
      <c r="G182" s="431">
        <v>8.3421330517423407</v>
      </c>
      <c r="H182" s="431">
        <v>0</v>
      </c>
      <c r="I182" s="431">
        <v>7.8548461185117269</v>
      </c>
      <c r="J182" s="431">
        <v>-17.997898055701523</v>
      </c>
      <c r="K182" s="431">
        <v>6.7357512953367893</v>
      </c>
      <c r="L182" s="431">
        <v>21.38113135342854</v>
      </c>
    </row>
    <row r="183" spans="2:13" hidden="1" outlineLevel="1">
      <c r="B183" s="425" t="s">
        <v>288</v>
      </c>
      <c r="C183" s="275" t="s">
        <v>831</v>
      </c>
      <c r="D183" s="431">
        <v>6.7294751009416842E-2</v>
      </c>
      <c r="E183" s="431">
        <v>-1.9277108433734869</v>
      </c>
      <c r="F183" s="431">
        <v>-0.90270812437313053</v>
      </c>
      <c r="G183" s="431">
        <v>-2.0467836257309857</v>
      </c>
      <c r="H183" s="431">
        <v>2.0442930153321992</v>
      </c>
      <c r="I183" s="431">
        <v>0.93696763202724132</v>
      </c>
      <c r="J183" s="431">
        <v>2.3389939122076209</v>
      </c>
      <c r="K183" s="431">
        <v>0.56634304207119346</v>
      </c>
      <c r="L183" s="431">
        <v>-1.5657271083985069</v>
      </c>
    </row>
    <row r="184" spans="2:13" hidden="1" outlineLevel="1">
      <c r="B184" s="425" t="s">
        <v>289</v>
      </c>
      <c r="C184" s="275" t="s">
        <v>832</v>
      </c>
      <c r="D184" s="431">
        <v>-6.7249495628782796</v>
      </c>
      <c r="E184" s="431">
        <v>-9.213759213759209</v>
      </c>
      <c r="F184" s="431">
        <v>-4.0485829959514223</v>
      </c>
      <c r="G184" s="431">
        <v>0.39800995024876773</v>
      </c>
      <c r="H184" s="431">
        <v>-5.4257095158597668</v>
      </c>
      <c r="I184" s="431">
        <v>-6.3713080168776308</v>
      </c>
      <c r="J184" s="431">
        <v>-15.52911709455228</v>
      </c>
      <c r="K184" s="431">
        <v>-4.9074818986323372</v>
      </c>
      <c r="L184" s="431">
        <v>-6.2236030183767106</v>
      </c>
    </row>
    <row r="185" spans="2:13" hidden="1" outlineLevel="1">
      <c r="B185" s="425" t="s">
        <v>290</v>
      </c>
      <c r="C185" s="275" t="s">
        <v>833</v>
      </c>
      <c r="D185" s="431">
        <v>5.0468637346791745</v>
      </c>
      <c r="E185" s="431">
        <v>8.6603518267929438</v>
      </c>
      <c r="F185" s="431">
        <v>16.77215189873418</v>
      </c>
      <c r="G185" s="431">
        <v>-5.2527254707631421</v>
      </c>
      <c r="H185" s="431">
        <v>2.5595763459841159</v>
      </c>
      <c r="I185" s="431">
        <v>9.8693105002253247</v>
      </c>
      <c r="J185" s="431">
        <v>-3.2246108228317194</v>
      </c>
      <c r="K185" s="431">
        <v>5.4145516074449951</v>
      </c>
      <c r="L185" s="431">
        <v>-1.8107818161085976</v>
      </c>
    </row>
    <row r="186" spans="2:13" hidden="1" outlineLevel="1">
      <c r="B186" s="425" t="s">
        <v>291</v>
      </c>
      <c r="C186" s="275" t="s">
        <v>834</v>
      </c>
      <c r="D186" s="431">
        <v>-0.68634179821550623</v>
      </c>
      <c r="E186" s="431">
        <v>-3.6737235367372389</v>
      </c>
      <c r="F186" s="431">
        <v>-7.046070460704601</v>
      </c>
      <c r="G186" s="431">
        <v>13.807531380753147</v>
      </c>
      <c r="H186" s="431">
        <v>-0.17211703958691649</v>
      </c>
      <c r="I186" s="431">
        <v>-7.136997538966372</v>
      </c>
      <c r="J186" s="431">
        <v>-1.9149751053236352</v>
      </c>
      <c r="K186" s="431">
        <v>-7.7849117174959792</v>
      </c>
      <c r="L186" s="431">
        <v>-3.4175065480378408</v>
      </c>
    </row>
    <row r="187" spans="2:13" hidden="1" outlineLevel="1">
      <c r="B187" s="425" t="s">
        <v>239</v>
      </c>
      <c r="C187" s="275" t="s">
        <v>792</v>
      </c>
      <c r="D187" s="431">
        <v>0.62197650310988895</v>
      </c>
      <c r="E187" s="431">
        <v>2.3917259211376996</v>
      </c>
      <c r="F187" s="431">
        <v>-4.3731778425656014</v>
      </c>
      <c r="G187" s="431">
        <v>-11.213235294117652</v>
      </c>
      <c r="H187" s="431">
        <v>-0.60344827586207295</v>
      </c>
      <c r="I187" s="431">
        <v>3.7985865724381673</v>
      </c>
      <c r="J187" s="431">
        <v>12.807497071456453</v>
      </c>
      <c r="K187" s="431">
        <v>5.3959965187119208</v>
      </c>
      <c r="L187" s="431">
        <v>-3.0024836849510184</v>
      </c>
    </row>
    <row r="188" spans="2:13" hidden="1" outlineLevel="1">
      <c r="B188" s="425" t="s">
        <v>240</v>
      </c>
      <c r="C188" s="275" t="s">
        <v>790</v>
      </c>
      <c r="D188" s="431">
        <v>2.0604395604395531</v>
      </c>
      <c r="E188" s="431">
        <v>3.7878787878787845</v>
      </c>
      <c r="F188" s="431">
        <v>2.9471544715446996</v>
      </c>
      <c r="G188" s="431">
        <v>4.2443064182194679</v>
      </c>
      <c r="H188" s="431">
        <v>2.8620988725065022</v>
      </c>
      <c r="I188" s="431">
        <v>-0.17021276595744483</v>
      </c>
      <c r="J188" s="431">
        <v>-9.1034960193838508</v>
      </c>
      <c r="K188" s="431">
        <v>-1.6515276630883591</v>
      </c>
      <c r="L188" s="431">
        <v>0.94392658072381952</v>
      </c>
    </row>
    <row r="189" spans="2:13" hidden="1" outlineLevel="1">
      <c r="B189" s="425" t="s">
        <v>629</v>
      </c>
      <c r="C189" s="275" t="s">
        <v>793</v>
      </c>
      <c r="D189" s="431">
        <v>-8.61372812920591</v>
      </c>
      <c r="E189" s="431">
        <v>-12.834549878345491</v>
      </c>
      <c r="F189" s="431">
        <v>1.1846001974333609</v>
      </c>
      <c r="G189" s="431">
        <v>-0.19860973187686426</v>
      </c>
      <c r="H189" s="431">
        <v>-8.6846543001686367</v>
      </c>
      <c r="I189" s="431">
        <v>-12.063086104006814</v>
      </c>
      <c r="J189" s="431">
        <v>5.1028179741051005</v>
      </c>
      <c r="K189" s="431">
        <v>-2.6028547439126748</v>
      </c>
      <c r="L189" s="431">
        <v>-2.1663486219093753</v>
      </c>
    </row>
    <row r="190" spans="2:13" hidden="1" outlineLevel="1">
      <c r="B190" s="425" t="s">
        <v>630</v>
      </c>
      <c r="C190" s="275" t="s">
        <v>835</v>
      </c>
      <c r="D190" s="431">
        <v>0.66273932253311241</v>
      </c>
      <c r="E190" s="431">
        <v>3.6287508722958828</v>
      </c>
      <c r="F190" s="431">
        <v>-4.780487804878053</v>
      </c>
      <c r="G190" s="431">
        <v>0.69651741293532687</v>
      </c>
      <c r="H190" s="431">
        <v>-4.5244690674053452</v>
      </c>
      <c r="I190" s="431">
        <v>5.7682985942801634</v>
      </c>
      <c r="J190" s="431">
        <v>12.210144927536227</v>
      </c>
      <c r="K190" s="431">
        <v>-2.3275862068965592</v>
      </c>
      <c r="L190" s="431">
        <v>14.399153312883705</v>
      </c>
    </row>
    <row r="191" spans="2:13" hidden="1" outlineLevel="1">
      <c r="B191" s="425" t="s">
        <v>631</v>
      </c>
      <c r="C191" s="275" t="s">
        <v>836</v>
      </c>
      <c r="D191" s="431">
        <v>-0.43891733723481208</v>
      </c>
      <c r="E191" s="431">
        <v>0.26936026936026369</v>
      </c>
      <c r="F191" s="431">
        <v>1.3319672131147708</v>
      </c>
      <c r="G191" s="431">
        <v>-4.743083003952564</v>
      </c>
      <c r="H191" s="431">
        <v>-2.1276595744680882</v>
      </c>
      <c r="I191" s="431">
        <v>-3.4372135655362013</v>
      </c>
      <c r="J191" s="431">
        <v>6.6838876331934083</v>
      </c>
      <c r="K191" s="431">
        <v>1.9417475728155331</v>
      </c>
      <c r="L191" s="431">
        <v>-1.6030773363421735</v>
      </c>
    </row>
    <row r="192" spans="2:13" hidden="1" outlineLevel="1">
      <c r="B192" s="425" t="s">
        <v>632</v>
      </c>
      <c r="C192" s="275" t="s">
        <v>837</v>
      </c>
      <c r="D192" s="431">
        <v>-4.6289493019838197</v>
      </c>
      <c r="E192" s="431">
        <v>-8.3277367360644732</v>
      </c>
      <c r="F192" s="431">
        <v>-3.8422649140546161</v>
      </c>
      <c r="G192" s="431">
        <v>1.1410788381742698</v>
      </c>
      <c r="H192" s="431">
        <v>-5.8300395256917099</v>
      </c>
      <c r="I192" s="431">
        <v>-22.164214523018511</v>
      </c>
      <c r="J192" s="431">
        <v>-2.6937046004842591</v>
      </c>
      <c r="K192" s="431">
        <v>-5.5411255411255471</v>
      </c>
      <c r="L192" s="431">
        <v>-4.2780582018487445</v>
      </c>
    </row>
    <row r="193" spans="2:12" hidden="1" outlineLevel="1">
      <c r="B193" s="425" t="s">
        <v>633</v>
      </c>
      <c r="C193" s="275" t="s">
        <v>838</v>
      </c>
      <c r="D193" s="431">
        <v>-13.636363636363647</v>
      </c>
      <c r="E193" s="431">
        <v>-12.893772893772892</v>
      </c>
      <c r="F193" s="431">
        <v>-1.0515247108307091</v>
      </c>
      <c r="G193" s="431">
        <v>-2.2564102564102573</v>
      </c>
      <c r="H193" s="431">
        <v>-3.46274921301154</v>
      </c>
      <c r="I193" s="431">
        <v>-11.646341463414632</v>
      </c>
      <c r="J193" s="431">
        <v>-13.592534992223948</v>
      </c>
      <c r="K193" s="431">
        <v>3.9413382218148607</v>
      </c>
      <c r="L193" s="431">
        <v>0.36369103766908939</v>
      </c>
    </row>
    <row r="194" spans="2:12" hidden="1" outlineLevel="1">
      <c r="B194" s="425" t="s">
        <v>634</v>
      </c>
      <c r="C194" s="275" t="s">
        <v>839</v>
      </c>
      <c r="D194" s="431">
        <v>-3.5682426404995526</v>
      </c>
      <c r="E194" s="431">
        <v>-4.1211101766190144</v>
      </c>
      <c r="F194" s="431">
        <v>-1.2752391073326153</v>
      </c>
      <c r="G194" s="431">
        <v>-6.820566631689406</v>
      </c>
      <c r="H194" s="431">
        <v>-15.543478260869559</v>
      </c>
      <c r="I194" s="431">
        <v>0.96618357487923134</v>
      </c>
      <c r="J194" s="431">
        <v>8.8192944564434939</v>
      </c>
      <c r="K194" s="431">
        <v>-7.8483245149911891</v>
      </c>
      <c r="L194" s="431">
        <v>-15.197070419027892</v>
      </c>
    </row>
    <row r="195" spans="2:12" hidden="1" outlineLevel="1">
      <c r="B195" s="425" t="s">
        <v>635</v>
      </c>
      <c r="C195" s="275" t="s">
        <v>840</v>
      </c>
      <c r="D195" s="431">
        <v>4.6253469010175685</v>
      </c>
      <c r="E195" s="431">
        <v>4.8245614035087758</v>
      </c>
      <c r="F195" s="431">
        <v>3.2292787944025791</v>
      </c>
      <c r="G195" s="431">
        <v>5.1801801801801828</v>
      </c>
      <c r="H195" s="431">
        <v>21.879021879021888</v>
      </c>
      <c r="I195" s="431">
        <v>-3.9644565960355482</v>
      </c>
      <c r="J195" s="431">
        <v>1.4224280516043741</v>
      </c>
      <c r="K195" s="431">
        <v>-0.2870813397129135</v>
      </c>
      <c r="L195" s="431">
        <v>15.214015617287281</v>
      </c>
    </row>
    <row r="196" spans="2:12" hidden="1" outlineLevel="1">
      <c r="B196" s="425" t="s">
        <v>636</v>
      </c>
      <c r="C196" s="275" t="s">
        <v>841</v>
      </c>
      <c r="D196" s="431">
        <v>3.9787798408488007</v>
      </c>
      <c r="E196" s="431">
        <v>4.1841004184100417</v>
      </c>
      <c r="F196" s="431">
        <v>1.9812304483837195</v>
      </c>
      <c r="G196" s="431">
        <v>1.2847965738757905</v>
      </c>
      <c r="H196" s="431">
        <v>-5.5966209081309337</v>
      </c>
      <c r="I196" s="431">
        <v>3.2028469750889688</v>
      </c>
      <c r="J196" s="431">
        <v>19.308545335942597</v>
      </c>
      <c r="K196" s="431">
        <v>1.5355086372360827</v>
      </c>
      <c r="L196" s="431">
        <v>-3.85811885861016</v>
      </c>
    </row>
    <row r="197" spans="2:12" hidden="1" outlineLevel="1">
      <c r="B197" s="425" t="s">
        <v>13</v>
      </c>
      <c r="C197" s="275" t="s">
        <v>842</v>
      </c>
      <c r="D197" s="431">
        <v>-1.5306122448979553</v>
      </c>
      <c r="E197" s="431">
        <v>-1.5261044176706928</v>
      </c>
      <c r="F197" s="431">
        <v>4.2944785276073594</v>
      </c>
      <c r="G197" s="431">
        <v>1.7970401691332016</v>
      </c>
      <c r="H197" s="431">
        <v>0.44742729306486151</v>
      </c>
      <c r="I197" s="431">
        <v>-3.6551724137931063</v>
      </c>
      <c r="J197" s="431">
        <v>-2.5423728813559365</v>
      </c>
      <c r="K197" s="431">
        <v>6.5217391304347894</v>
      </c>
      <c r="L197" s="431">
        <v>-4.989000393242593</v>
      </c>
    </row>
    <row r="198" spans="2:12" hidden="1" outlineLevel="1">
      <c r="B198" s="425" t="s">
        <v>14</v>
      </c>
      <c r="C198" s="275" t="s">
        <v>843</v>
      </c>
      <c r="D198" s="431">
        <v>-4.4905008635578554</v>
      </c>
      <c r="E198" s="431">
        <v>-6.9331158238172925</v>
      </c>
      <c r="F198" s="431">
        <v>-3.5294117647058809</v>
      </c>
      <c r="G198" s="431">
        <v>-4.049844236760114</v>
      </c>
      <c r="H198" s="431">
        <v>0.22271714922048602</v>
      </c>
      <c r="I198" s="431">
        <v>-1.7179670722977658</v>
      </c>
      <c r="J198" s="431">
        <v>-40.196353436185142</v>
      </c>
      <c r="K198" s="431">
        <v>-2.2182786157941448</v>
      </c>
      <c r="L198" s="431">
        <v>3.7091648218573026</v>
      </c>
    </row>
    <row r="199" spans="2:12" hidden="1" outlineLevel="1">
      <c r="B199" s="425" t="s">
        <v>15</v>
      </c>
      <c r="C199" s="275" t="s">
        <v>796</v>
      </c>
      <c r="D199" s="431">
        <v>5.0632911392405111</v>
      </c>
      <c r="E199" s="431">
        <v>7.712532865907118</v>
      </c>
      <c r="F199" s="431">
        <v>2.3373983739837456</v>
      </c>
      <c r="G199" s="431">
        <v>3.3549783549783552</v>
      </c>
      <c r="H199" s="431">
        <v>5.222222222222217</v>
      </c>
      <c r="I199" s="431">
        <v>12.74581209031318</v>
      </c>
      <c r="J199" s="431">
        <v>2.8611632270169052</v>
      </c>
      <c r="K199" s="431">
        <v>-5.8076225045372132</v>
      </c>
      <c r="L199" s="431">
        <v>-1.5373614944599989</v>
      </c>
    </row>
    <row r="200" spans="2:12" hidden="1" outlineLevel="1">
      <c r="B200" s="425" t="s">
        <v>16</v>
      </c>
      <c r="C200" s="275">
        <v>117</v>
      </c>
      <c r="D200" s="431">
        <v>0.68846815834766595</v>
      </c>
      <c r="E200" s="431">
        <v>0.48820179007322828</v>
      </c>
      <c r="F200" s="431">
        <v>5.858987090367429</v>
      </c>
      <c r="G200" s="431">
        <v>1.1518324607329822</v>
      </c>
      <c r="H200" s="431">
        <v>2.2175290390707536</v>
      </c>
      <c r="I200" s="431">
        <v>-0.25839793281654533</v>
      </c>
      <c r="J200" s="431">
        <v>19.653442772457797</v>
      </c>
      <c r="K200" s="431">
        <v>4.4315992292871087</v>
      </c>
      <c r="L200" s="431">
        <v>-2.9774106322139504</v>
      </c>
    </row>
    <row r="201" spans="2:12" hidden="1" outlineLevel="1">
      <c r="B201" s="425" t="s">
        <v>616</v>
      </c>
      <c r="C201" s="275" t="s">
        <v>844</v>
      </c>
      <c r="D201" s="431">
        <v>6.068376068376069</v>
      </c>
      <c r="E201" s="431">
        <v>6.3157894736842302</v>
      </c>
      <c r="F201" s="431">
        <v>-3.0018761726078647</v>
      </c>
      <c r="G201" s="431">
        <v>-6.3146997929606545</v>
      </c>
      <c r="H201" s="431">
        <v>3.4090909090909172</v>
      </c>
      <c r="I201" s="431">
        <v>9.1968911917098328</v>
      </c>
      <c r="J201" s="431">
        <v>13.338414634146334</v>
      </c>
      <c r="K201" s="431">
        <v>-1.0147601476014789</v>
      </c>
      <c r="L201" s="431">
        <v>1.4050638793280168</v>
      </c>
    </row>
    <row r="202" spans="2:12" hidden="1" outlineLevel="1">
      <c r="B202" s="425" t="s">
        <v>637</v>
      </c>
      <c r="C202" s="275">
        <v>126</v>
      </c>
      <c r="D202" s="431">
        <v>1.5310233682514163</v>
      </c>
      <c r="E202" s="431">
        <v>4.341203351104328</v>
      </c>
      <c r="F202" s="431">
        <v>3.3849129593810368</v>
      </c>
      <c r="G202" s="431">
        <v>-1.4364640883977819</v>
      </c>
      <c r="H202" s="431">
        <v>4.0959040959041015</v>
      </c>
      <c r="I202" s="431">
        <v>3.9739027283511419</v>
      </c>
      <c r="J202" s="431">
        <v>3.9004707464694199</v>
      </c>
      <c r="K202" s="431">
        <v>7.3625349487418612</v>
      </c>
      <c r="L202" s="431">
        <v>-2.3016338251426238</v>
      </c>
    </row>
    <row r="203" spans="2:12" hidden="1" outlineLevel="1">
      <c r="B203" s="425" t="s">
        <v>619</v>
      </c>
      <c r="C203" s="275" t="s">
        <v>845</v>
      </c>
      <c r="D203" s="431">
        <v>1.5079365079365026</v>
      </c>
      <c r="E203" s="431">
        <v>0.65693430656934559</v>
      </c>
      <c r="F203" s="431">
        <v>-1.6838166510757868</v>
      </c>
      <c r="G203" s="431">
        <v>2.9147982062780242</v>
      </c>
      <c r="H203" s="431">
        <v>-0.67178502879079449</v>
      </c>
      <c r="I203" s="431">
        <v>4.050199657729614</v>
      </c>
      <c r="J203" s="431">
        <v>-7.4110032362459499</v>
      </c>
      <c r="K203" s="431">
        <v>-4.2534722222222321</v>
      </c>
      <c r="L203" s="431">
        <v>-6.0100166291383816</v>
      </c>
    </row>
    <row r="204" spans="2:12" hidden="1" outlineLevel="1">
      <c r="B204" s="425" t="s">
        <v>638</v>
      </c>
      <c r="C204" s="275" t="s">
        <v>846</v>
      </c>
      <c r="D204" s="431">
        <v>2.1110242376856769</v>
      </c>
      <c r="E204" s="431">
        <v>1.5953589557650361</v>
      </c>
      <c r="F204" s="431">
        <v>-3.4253092293054177</v>
      </c>
      <c r="G204" s="431">
        <v>2.2875816993464193</v>
      </c>
      <c r="H204" s="431">
        <v>-4.154589371980677</v>
      </c>
      <c r="I204" s="431">
        <v>0.93201754385965341</v>
      </c>
      <c r="J204" s="431">
        <v>6.7458930443900611</v>
      </c>
      <c r="K204" s="431">
        <v>0.99728014505893192</v>
      </c>
      <c r="L204" s="431">
        <v>4.2179323612307806</v>
      </c>
    </row>
    <row r="205" spans="2:12" hidden="1" outlineLevel="1">
      <c r="B205" s="425" t="s">
        <v>639</v>
      </c>
      <c r="C205" s="275" t="s">
        <v>847</v>
      </c>
      <c r="D205" s="431">
        <v>-2.6799387442572709</v>
      </c>
      <c r="E205" s="431">
        <v>-0.21413276231262435</v>
      </c>
      <c r="F205" s="431">
        <v>-0.49261083743842304</v>
      </c>
      <c r="G205" s="431">
        <v>-5.5378061767838105</v>
      </c>
      <c r="H205" s="431">
        <v>3.0241935483870996</v>
      </c>
      <c r="I205" s="431">
        <v>2.064095600217275</v>
      </c>
      <c r="J205" s="431">
        <v>-0.42567125081858226</v>
      </c>
      <c r="K205" s="431">
        <v>4.3087971274685888</v>
      </c>
      <c r="L205" s="431">
        <v>-4.9857099480589584</v>
      </c>
    </row>
    <row r="206" spans="2:12" hidden="1" outlineLevel="1">
      <c r="B206" s="425" t="s">
        <v>17</v>
      </c>
      <c r="C206" s="275" t="s">
        <v>846</v>
      </c>
      <c r="D206" s="431">
        <v>2.7537372147915073</v>
      </c>
      <c r="E206" s="431">
        <v>0</v>
      </c>
      <c r="F206" s="431">
        <v>-1.5841584158415745</v>
      </c>
      <c r="G206" s="431">
        <v>7.8917700112739464</v>
      </c>
      <c r="H206" s="431">
        <v>9.7847358121327943E-2</v>
      </c>
      <c r="I206" s="431">
        <v>2.5013304949441206</v>
      </c>
      <c r="J206" s="431">
        <v>8.4182834593883538</v>
      </c>
      <c r="K206" s="431">
        <v>-0.94664371772805733</v>
      </c>
      <c r="L206" s="431">
        <v>0.44762657086661051</v>
      </c>
    </row>
    <row r="207" spans="2:12" hidden="1" outlineLevel="1">
      <c r="B207" s="425" t="s">
        <v>18</v>
      </c>
      <c r="C207" s="275" t="s">
        <v>848</v>
      </c>
      <c r="D207" s="431">
        <v>2.8330781010719841</v>
      </c>
      <c r="E207" s="431">
        <v>4.4349070100142995</v>
      </c>
      <c r="F207" s="431">
        <v>8.1488933601609581</v>
      </c>
      <c r="G207" s="431">
        <v>0.31347962382444194</v>
      </c>
      <c r="H207" s="431">
        <v>2.8347996089931549</v>
      </c>
      <c r="I207" s="431">
        <v>5.9190031152648093</v>
      </c>
      <c r="J207" s="431">
        <v>5.368516833484982</v>
      </c>
      <c r="K207" s="431">
        <v>2.4326672458731657</v>
      </c>
      <c r="L207" s="431">
        <v>0.68565840510197429</v>
      </c>
    </row>
    <row r="208" spans="2:12" hidden="1" outlineLevel="1">
      <c r="B208" s="425" t="s">
        <v>19</v>
      </c>
      <c r="C208" s="275" t="s">
        <v>849</v>
      </c>
      <c r="D208" s="431">
        <v>2.3082650781831582</v>
      </c>
      <c r="E208" s="431">
        <v>2.6712328767123372</v>
      </c>
      <c r="F208" s="431">
        <v>5.1162790697674376</v>
      </c>
      <c r="G208" s="431">
        <v>5.5208333333333304</v>
      </c>
      <c r="H208" s="431">
        <v>5.4182509505703358</v>
      </c>
      <c r="I208" s="431">
        <v>3.039215686274499</v>
      </c>
      <c r="J208" s="431">
        <v>-4.0299366724237178</v>
      </c>
      <c r="K208" s="431">
        <v>0.3392705682782049</v>
      </c>
      <c r="L208" s="431">
        <v>0.37567072684623337</v>
      </c>
    </row>
    <row r="209" spans="2:12" hidden="1" outlineLevel="1">
      <c r="B209" s="425" t="s">
        <v>20</v>
      </c>
      <c r="C209" s="275" t="s">
        <v>797</v>
      </c>
      <c r="D209" s="431">
        <v>0.29112081513829047</v>
      </c>
      <c r="E209" s="431">
        <v>-0.46697798532355783</v>
      </c>
      <c r="F209" s="431">
        <v>-7.7876106194690209</v>
      </c>
      <c r="G209" s="431">
        <v>4.9358341559723629</v>
      </c>
      <c r="H209" s="431">
        <v>0.9918845807033394</v>
      </c>
      <c r="I209" s="431">
        <v>-0.47573739295908579</v>
      </c>
      <c r="J209" s="431">
        <v>-5.8188362327534442</v>
      </c>
      <c r="K209" s="431">
        <v>-7.5232459847844435</v>
      </c>
      <c r="L209" s="431">
        <v>4.8928190709695452</v>
      </c>
    </row>
    <row r="210" spans="2:12" hidden="1" outlineLevel="1">
      <c r="B210" s="425" t="s">
        <v>21</v>
      </c>
      <c r="C210" s="275" t="s">
        <v>850</v>
      </c>
      <c r="D210" s="431">
        <v>2.1770682148040565</v>
      </c>
      <c r="E210" s="431">
        <v>0.87131367292225814</v>
      </c>
      <c r="F210" s="431">
        <v>-6.2380038387715881</v>
      </c>
      <c r="G210" s="431">
        <v>-2.2577610536218207</v>
      </c>
      <c r="H210" s="431">
        <v>-1.1607142857142816</v>
      </c>
      <c r="I210" s="431">
        <v>-1.3862332695984581</v>
      </c>
      <c r="J210" s="431">
        <v>19.617834394904477</v>
      </c>
      <c r="K210" s="431">
        <v>6.3985374771480696</v>
      </c>
      <c r="L210" s="431">
        <v>-3.2134877587502997</v>
      </c>
    </row>
    <row r="211" spans="2:12" hidden="1" outlineLevel="1">
      <c r="B211" s="425" t="s">
        <v>22</v>
      </c>
      <c r="C211" s="275" t="s">
        <v>851</v>
      </c>
      <c r="D211" s="431">
        <v>1.2073863636363535</v>
      </c>
      <c r="E211" s="431">
        <v>1.7940199335548135</v>
      </c>
      <c r="F211" s="431">
        <v>-0.10235414534289777</v>
      </c>
      <c r="G211" s="431">
        <v>6.256015399422532</v>
      </c>
      <c r="H211" s="431">
        <v>-2.5293586269195978</v>
      </c>
      <c r="I211" s="431">
        <v>0.72709646146389417</v>
      </c>
      <c r="J211" s="431">
        <v>9.3982960596378895</v>
      </c>
      <c r="K211" s="431">
        <v>-5.9278350515463929</v>
      </c>
      <c r="L211" s="431">
        <v>-0.49809163623761865</v>
      </c>
    </row>
    <row r="212" spans="2:12" hidden="1" outlineLevel="1">
      <c r="B212" s="425" t="s">
        <v>437</v>
      </c>
      <c r="C212" s="275">
        <v>141</v>
      </c>
      <c r="D212" s="431">
        <v>-1.0526315789473717</v>
      </c>
      <c r="E212" s="431">
        <v>-1.8276762402088642</v>
      </c>
      <c r="F212" s="431">
        <v>1.5368852459016313</v>
      </c>
      <c r="G212" s="431">
        <v>-3.4420289855072617</v>
      </c>
      <c r="H212" s="431">
        <v>-5.0973123262279874</v>
      </c>
      <c r="I212" s="431">
        <v>2.3580365736284747</v>
      </c>
      <c r="J212" s="431">
        <v>2.2876612314431721</v>
      </c>
      <c r="K212" s="431">
        <v>2.9223744292237397</v>
      </c>
      <c r="L212" s="431">
        <v>1.7624768034780747</v>
      </c>
    </row>
    <row r="213" spans="2:12" hidden="1" outlineLevel="1">
      <c r="B213" s="425" t="s">
        <v>11</v>
      </c>
      <c r="C213" s="275" t="s">
        <v>799</v>
      </c>
      <c r="D213" s="431">
        <v>1.134751773049647</v>
      </c>
      <c r="E213" s="431">
        <v>0.53191489361701372</v>
      </c>
      <c r="F213" s="431">
        <v>3.9354187689202957</v>
      </c>
      <c r="G213" s="431">
        <v>4.0337711069418525</v>
      </c>
      <c r="H213" s="431">
        <v>5.5664062499999778</v>
      </c>
      <c r="I213" s="431">
        <v>1.1753643629525135</v>
      </c>
      <c r="J213" s="431">
        <v>-14.703783012134197</v>
      </c>
      <c r="K213" s="431">
        <v>-2.3070097604259154</v>
      </c>
      <c r="L213" s="431">
        <v>2.490193493110926</v>
      </c>
    </row>
    <row r="214" spans="2:12" hidden="1" outlineLevel="1">
      <c r="B214" s="425" t="s">
        <v>12</v>
      </c>
      <c r="C214" s="275" t="s">
        <v>852</v>
      </c>
      <c r="D214" s="431">
        <v>-0.63113604488078678</v>
      </c>
      <c r="E214" s="431">
        <v>1.6534391534391624</v>
      </c>
      <c r="F214" s="431">
        <v>-2.9126213592232997</v>
      </c>
      <c r="G214" s="431">
        <v>-4.7790802524797176</v>
      </c>
      <c r="H214" s="431">
        <v>2.7752081406105411</v>
      </c>
      <c r="I214" s="431">
        <v>5.2973977695167207</v>
      </c>
      <c r="J214" s="431">
        <v>-13.389121338912135</v>
      </c>
      <c r="K214" s="431">
        <v>-3.2697547683923633</v>
      </c>
      <c r="L214" s="431">
        <v>-4.9141068143124356</v>
      </c>
    </row>
    <row r="215" spans="2:12" hidden="1" outlineLevel="1">
      <c r="B215" s="425" t="s">
        <v>23</v>
      </c>
      <c r="C215" s="275" t="s">
        <v>853</v>
      </c>
      <c r="D215" s="431">
        <v>2.6111503175723527</v>
      </c>
      <c r="E215" s="431">
        <v>1.8217306441119074</v>
      </c>
      <c r="F215" s="431">
        <v>1.4999999999999902</v>
      </c>
      <c r="G215" s="431">
        <v>-5.4924242424242431</v>
      </c>
      <c r="H215" s="431">
        <v>-3.3303330333033232</v>
      </c>
      <c r="I215" s="431">
        <v>2.030008826125318</v>
      </c>
      <c r="J215" s="431">
        <v>19.066022544283399</v>
      </c>
      <c r="K215" s="431">
        <v>3.7558685446009488</v>
      </c>
      <c r="L215" s="431">
        <v>2.4742694057581893</v>
      </c>
    </row>
    <row r="216" spans="2:12" hidden="1" outlineLevel="1">
      <c r="B216" s="425" t="s">
        <v>24</v>
      </c>
      <c r="C216" s="275">
        <v>151</v>
      </c>
      <c r="D216" s="431">
        <v>3.8514442916093516</v>
      </c>
      <c r="E216" s="431">
        <v>6.1980830670926412</v>
      </c>
      <c r="F216" s="431">
        <v>0.19704433497538254</v>
      </c>
      <c r="G216" s="431">
        <v>0</v>
      </c>
      <c r="H216" s="431">
        <v>2.3277467411545683</v>
      </c>
      <c r="I216" s="431">
        <v>2.2923875432526053</v>
      </c>
      <c r="J216" s="431">
        <v>3.2458750338111964</v>
      </c>
      <c r="K216" s="431">
        <v>8.2352941176470509</v>
      </c>
      <c r="L216" s="431">
        <v>-0.48421149954743781</v>
      </c>
    </row>
    <row r="217" spans="2:12" hidden="1" outlineLevel="1">
      <c r="B217" s="480" t="s">
        <v>25</v>
      </c>
      <c r="C217" s="715">
        <v>152</v>
      </c>
      <c r="D217" s="481">
        <v>0.66225165562914245</v>
      </c>
      <c r="E217" s="481">
        <v>1.2033694344163681</v>
      </c>
      <c r="F217" s="481">
        <v>-5.5063913470993153</v>
      </c>
      <c r="G217" s="481">
        <v>3.4068136272545235</v>
      </c>
      <c r="H217" s="481">
        <v>3.5486806187443154</v>
      </c>
      <c r="I217" s="481">
        <v>7.2304439746300186</v>
      </c>
      <c r="J217" s="481">
        <v>-3.4058160859313569</v>
      </c>
      <c r="K217" s="481">
        <v>-4.5986622073578616</v>
      </c>
      <c r="L217" s="481">
        <v>-3.5040605232524946</v>
      </c>
    </row>
    <row r="218" spans="2:12" hidden="1" outlineLevel="1">
      <c r="B218" s="425" t="s">
        <v>662</v>
      </c>
      <c r="C218" s="275" t="s">
        <v>854</v>
      </c>
      <c r="D218" s="431">
        <v>1.2499999999999956</v>
      </c>
      <c r="E218" s="431">
        <v>-0.11890606420926764</v>
      </c>
      <c r="F218" s="431">
        <v>6.0353798126951297</v>
      </c>
      <c r="G218" s="431">
        <v>2.1317829457364379</v>
      </c>
      <c r="H218" s="431">
        <v>-0.35149384885764245</v>
      </c>
      <c r="I218" s="431">
        <v>2.6813880126182799</v>
      </c>
      <c r="J218" s="431">
        <v>-10.225115269867102</v>
      </c>
      <c r="K218" s="431">
        <v>4.0315512708150925</v>
      </c>
      <c r="L218" s="431">
        <v>-1.8426708287534899</v>
      </c>
    </row>
    <row r="219" spans="2:12" hidden="1" outlineLevel="1">
      <c r="B219" s="425" t="s">
        <v>666</v>
      </c>
      <c r="C219" s="275" t="s">
        <v>855</v>
      </c>
      <c r="D219" s="431">
        <v>-3.2488628979857048</v>
      </c>
      <c r="E219" s="431">
        <v>-3.3928571428571308</v>
      </c>
      <c r="F219" s="431">
        <v>-10.009813542688917</v>
      </c>
      <c r="G219" s="431">
        <v>1.802656546489545</v>
      </c>
      <c r="H219" s="431">
        <v>-2.3809523809523836</v>
      </c>
      <c r="I219" s="431">
        <v>-4.5698924731182755</v>
      </c>
      <c r="J219" s="431">
        <v>9.7280966767371524</v>
      </c>
      <c r="K219" s="431">
        <v>-1.3479359730412921</v>
      </c>
      <c r="L219" s="431">
        <v>-1.9039122148427179</v>
      </c>
    </row>
    <row r="220" spans="2:12" hidden="1" outlineLevel="1">
      <c r="B220" s="425" t="s">
        <v>669</v>
      </c>
      <c r="C220" s="275">
        <v>148</v>
      </c>
      <c r="D220" s="431">
        <v>-0.60443250503694479</v>
      </c>
      <c r="E220" s="431">
        <v>1.2939001848428777</v>
      </c>
      <c r="F220" s="431">
        <v>1.3086150490730697</v>
      </c>
      <c r="G220" s="431">
        <v>-5.9645852749300898</v>
      </c>
      <c r="H220" s="431">
        <v>0.9936766034327027</v>
      </c>
      <c r="I220" s="431">
        <v>8.048289738429304E-2</v>
      </c>
      <c r="J220" s="431">
        <v>-0.49559471365638874</v>
      </c>
      <c r="K220" s="431">
        <v>3.1596925704526102</v>
      </c>
      <c r="L220" s="431">
        <v>4.4742981508154367</v>
      </c>
    </row>
    <row r="221" spans="2:12" hidden="1" outlineLevel="1">
      <c r="B221" s="425" t="s">
        <v>674</v>
      </c>
      <c r="C221" s="275" t="s">
        <v>856</v>
      </c>
      <c r="D221" s="431">
        <v>1.8918918918918948</v>
      </c>
      <c r="E221" s="431">
        <v>0.79075425790753329</v>
      </c>
      <c r="F221" s="431">
        <v>12.809472551130231</v>
      </c>
      <c r="G221" s="431">
        <v>0.39643211100097719</v>
      </c>
      <c r="H221" s="431">
        <v>-3.3094812164579657</v>
      </c>
      <c r="I221" s="431">
        <v>2.0506634499396936</v>
      </c>
      <c r="J221" s="431">
        <v>7.830658550083025</v>
      </c>
      <c r="K221" s="431">
        <v>2.7317880794701876</v>
      </c>
      <c r="L221" s="431">
        <v>1.0065394507658088</v>
      </c>
    </row>
    <row r="222" spans="2:12" hidden="1" outlineLevel="1">
      <c r="B222" s="425" t="s">
        <v>656</v>
      </c>
      <c r="C222" s="275" t="s">
        <v>854</v>
      </c>
      <c r="D222" s="431">
        <v>2.0557029177718844</v>
      </c>
      <c r="E222" s="431">
        <v>2.7157513578756731</v>
      </c>
      <c r="F222" s="431">
        <v>3.6259541984732691</v>
      </c>
      <c r="G222" s="431">
        <v>-0.29615004935833467</v>
      </c>
      <c r="H222" s="431">
        <v>2.1276595744680993</v>
      </c>
      <c r="I222" s="431">
        <v>3.1126871552403346</v>
      </c>
      <c r="J222" s="431">
        <v>-10.289966641005899</v>
      </c>
      <c r="K222" s="431">
        <v>-1.6921837228041858</v>
      </c>
      <c r="L222" s="431">
        <v>-2.4821356386802496</v>
      </c>
    </row>
    <row r="223" spans="2:12" hidden="1" outlineLevel="1">
      <c r="B223" s="425" t="s">
        <v>657</v>
      </c>
      <c r="C223" s="275" t="s">
        <v>857</v>
      </c>
      <c r="D223" s="431">
        <v>-2.4691358024691468</v>
      </c>
      <c r="E223" s="431">
        <v>-2.5851938895417037</v>
      </c>
      <c r="F223" s="431">
        <v>0</v>
      </c>
      <c r="G223" s="431">
        <v>-1.6831683168316847</v>
      </c>
      <c r="H223" s="431">
        <v>2.4456521739130377</v>
      </c>
      <c r="I223" s="431">
        <v>-2.1780664883454315</v>
      </c>
      <c r="J223" s="431">
        <v>-18.106407322654462</v>
      </c>
      <c r="K223" s="431">
        <v>8.1967213114753079E-2</v>
      </c>
      <c r="L223" s="431">
        <v>1.9815970027302399</v>
      </c>
    </row>
    <row r="224" spans="2:12" hidden="1" outlineLevel="1" collapsed="1">
      <c r="B224" s="425" t="s">
        <v>717</v>
      </c>
      <c r="C224" s="275" t="s">
        <v>800</v>
      </c>
      <c r="D224" s="431">
        <v>-1.8654230512991199</v>
      </c>
      <c r="E224" s="431">
        <v>-4.4632086851628454</v>
      </c>
      <c r="F224" s="431">
        <v>-7.4585635359115994</v>
      </c>
      <c r="G224" s="431">
        <v>0.40281973816718164</v>
      </c>
      <c r="H224" s="431">
        <v>-2.4756852343059244</v>
      </c>
      <c r="I224" s="431">
        <v>-3.4375000000000044</v>
      </c>
      <c r="J224" s="431">
        <v>-4.6105483758295485</v>
      </c>
      <c r="K224" s="431">
        <v>1.3923013923013983</v>
      </c>
      <c r="L224" s="431">
        <v>0.42190376141271191</v>
      </c>
    </row>
    <row r="225" spans="2:12" hidden="1" outlineLevel="1" collapsed="1">
      <c r="B225" s="425" t="s">
        <v>723</v>
      </c>
      <c r="C225" s="275" t="s">
        <v>858</v>
      </c>
      <c r="D225" s="431">
        <v>6.788866259335169E-2</v>
      </c>
      <c r="E225" s="431">
        <v>2.5883838383838453</v>
      </c>
      <c r="F225" s="431">
        <v>-3.184079601990053</v>
      </c>
      <c r="G225" s="431">
        <v>-1.9057171514543669</v>
      </c>
      <c r="H225" s="431">
        <v>2.7198549410698103</v>
      </c>
      <c r="I225" s="431">
        <v>2.4676375404530937</v>
      </c>
      <c r="J225" s="431">
        <v>14.207250091541535</v>
      </c>
      <c r="K225" s="431">
        <v>1.4539579967689731</v>
      </c>
      <c r="L225" s="431">
        <v>-1.7507166327299095</v>
      </c>
    </row>
    <row r="226" spans="2:12" hidden="1" outlineLevel="1">
      <c r="B226" s="425" t="s">
        <v>728</v>
      </c>
      <c r="C226" s="275" t="s">
        <v>859</v>
      </c>
      <c r="D226" s="431">
        <v>2.5780189959294431</v>
      </c>
      <c r="E226" s="431">
        <v>3.3846153846153859</v>
      </c>
      <c r="F226" s="431">
        <v>-1.1305241521068821</v>
      </c>
      <c r="G226" s="431">
        <v>0.10224948875257045</v>
      </c>
      <c r="H226" s="431">
        <v>0.61782877316858276</v>
      </c>
      <c r="I226" s="431">
        <v>1.4212396367943025</v>
      </c>
      <c r="J226" s="431">
        <v>7.02148124398847</v>
      </c>
      <c r="K226" s="431">
        <v>1.671974522292996</v>
      </c>
      <c r="L226" s="431">
        <v>3.8656936953306964</v>
      </c>
    </row>
    <row r="227" spans="2:12" hidden="1" outlineLevel="1">
      <c r="B227" s="425" t="s">
        <v>732</v>
      </c>
      <c r="C227" s="275" t="s">
        <v>860</v>
      </c>
      <c r="D227" s="431">
        <v>3.5714285714285809</v>
      </c>
      <c r="E227" s="431">
        <v>1.1904761904761862</v>
      </c>
      <c r="F227" s="431">
        <v>-3.7422037422037535</v>
      </c>
      <c r="G227" s="431">
        <v>5.5158324821246163</v>
      </c>
      <c r="H227" s="431">
        <v>1.6666666666666607</v>
      </c>
      <c r="I227" s="431">
        <v>2.841572596340991</v>
      </c>
      <c r="J227" s="431">
        <v>-3.1156381066506977</v>
      </c>
      <c r="K227" s="431">
        <v>-0.62646828504306917</v>
      </c>
      <c r="L227" s="431">
        <v>-1.1134715231309489</v>
      </c>
    </row>
    <row r="228" spans="2:12" hidden="1" outlineLevel="1">
      <c r="B228" s="425" t="s">
        <v>734</v>
      </c>
      <c r="C228" s="275" t="s">
        <v>854</v>
      </c>
      <c r="D228" s="431">
        <v>-1.7241379310344751</v>
      </c>
      <c r="E228" s="431">
        <v>-0.94117647058823417</v>
      </c>
      <c r="F228" s="431">
        <v>-1.4038876889848728</v>
      </c>
      <c r="G228" s="431">
        <v>-1.0648596321393922</v>
      </c>
      <c r="H228" s="431">
        <v>-2.0707506471095871</v>
      </c>
      <c r="I228" s="431">
        <v>-6.6237698713096149</v>
      </c>
      <c r="J228" s="431">
        <v>3.9270253555967916</v>
      </c>
      <c r="K228" s="431">
        <v>-1.8124507486209751</v>
      </c>
      <c r="L228" s="431">
        <v>-0.380076326599188</v>
      </c>
    </row>
    <row r="229" spans="2:12" hidden="1" outlineLevel="1">
      <c r="B229" s="480" t="s">
        <v>737</v>
      </c>
      <c r="C229" s="715" t="s">
        <v>861</v>
      </c>
      <c r="D229" s="481">
        <v>3.378817413905133</v>
      </c>
      <c r="E229" s="481">
        <v>3.6223277909738671</v>
      </c>
      <c r="F229" s="481">
        <v>-3.6144578313253017</v>
      </c>
      <c r="G229" s="481">
        <v>-9.7847358121339045E-2</v>
      </c>
      <c r="H229" s="481">
        <v>-3.6123348017621071</v>
      </c>
      <c r="I229" s="481">
        <v>8.390758005674904</v>
      </c>
      <c r="J229" s="481">
        <v>9.1341862540910377</v>
      </c>
      <c r="K229" s="481">
        <v>2.9695024077046606</v>
      </c>
      <c r="L229" s="481">
        <v>2.5919791748931109</v>
      </c>
    </row>
    <row r="230" spans="2:12" collapsed="1">
      <c r="B230" s="425" t="s">
        <v>754</v>
      </c>
      <c r="C230" s="275" t="s">
        <v>862</v>
      </c>
      <c r="D230" s="431">
        <v>1.3827781269641903</v>
      </c>
      <c r="E230" s="431">
        <v>3.4383954154727725</v>
      </c>
      <c r="F230" s="431">
        <v>6.0227272727272796</v>
      </c>
      <c r="G230" s="431">
        <v>1.4691478942213454</v>
      </c>
      <c r="H230" s="431">
        <v>4.3875685557586808</v>
      </c>
      <c r="I230" s="431">
        <v>7.4420344053852006</v>
      </c>
      <c r="J230" s="431">
        <v>1.0632497273718622</v>
      </c>
      <c r="K230" s="431">
        <v>-2.0265003897116163</v>
      </c>
      <c r="L230" s="431">
        <v>-14.284909725301976</v>
      </c>
    </row>
    <row r="231" spans="2:12">
      <c r="B231" s="425" t="s">
        <v>756</v>
      </c>
      <c r="C231" s="275" t="s">
        <v>863</v>
      </c>
      <c r="D231" s="431">
        <v>1.3639181649101051</v>
      </c>
      <c r="E231" s="431">
        <v>0.88642659279778435</v>
      </c>
      <c r="F231" s="431">
        <v>7.7170418006430985</v>
      </c>
      <c r="G231" s="431">
        <v>-5.6949806949806892</v>
      </c>
      <c r="H231" s="431">
        <v>0.78809106830122211</v>
      </c>
      <c r="I231" s="431">
        <v>10.233205708318827</v>
      </c>
      <c r="J231" s="431">
        <v>-12.840571891016983</v>
      </c>
      <c r="K231" s="431">
        <v>-2.863961813842486</v>
      </c>
      <c r="L231" s="431">
        <v>-1.7103494353247317</v>
      </c>
    </row>
    <row r="232" spans="2:12">
      <c r="B232" s="425" t="s">
        <v>757</v>
      </c>
      <c r="C232" s="275" t="s">
        <v>864</v>
      </c>
      <c r="D232" s="431">
        <v>2.9969418960244631</v>
      </c>
      <c r="E232" s="431">
        <v>4.1735310269082948</v>
      </c>
      <c r="F232" s="431">
        <v>-6.0696517412935247</v>
      </c>
      <c r="G232" s="431">
        <v>1.6376663254861867</v>
      </c>
      <c r="H232" s="431">
        <v>2.8670721112076469</v>
      </c>
      <c r="I232" s="431">
        <v>5.683612251341974</v>
      </c>
      <c r="J232" s="431">
        <v>5.1377282575054029</v>
      </c>
      <c r="K232" s="431">
        <v>0.57330057330058359</v>
      </c>
      <c r="L232" s="431">
        <v>0.90138671377839596</v>
      </c>
    </row>
    <row r="233" spans="2:12">
      <c r="B233" s="425" t="s">
        <v>758</v>
      </c>
      <c r="C233" s="275" t="s">
        <v>802</v>
      </c>
      <c r="D233" s="431">
        <v>0.77197149643704055</v>
      </c>
      <c r="E233" s="431">
        <v>1.0542962572482883</v>
      </c>
      <c r="F233" s="431">
        <v>3.7076271186440746</v>
      </c>
      <c r="G233" s="431">
        <v>0.40281973816718164</v>
      </c>
      <c r="H233" s="431">
        <v>-2.1114864864864913</v>
      </c>
      <c r="I233" s="431">
        <v>6.1846429638482192</v>
      </c>
      <c r="J233" s="431">
        <v>1.4718869590815364</v>
      </c>
      <c r="K233" s="431">
        <v>-1.0586319218241047</v>
      </c>
      <c r="L233" s="431">
        <v>-2.1425453546612072</v>
      </c>
    </row>
    <row r="234" spans="2:12">
      <c r="B234" s="425" t="s">
        <v>747</v>
      </c>
      <c r="C234" s="275">
        <v>170</v>
      </c>
      <c r="D234" s="431">
        <v>0.1767825574543469</v>
      </c>
      <c r="E234" s="431">
        <v>1.6171100678143091</v>
      </c>
      <c r="F234" s="431">
        <v>-9.8059244126659895</v>
      </c>
      <c r="G234" s="431">
        <v>-2.0060180541624839</v>
      </c>
      <c r="H234" s="431">
        <v>-2.5884383088869756</v>
      </c>
      <c r="I234" s="431">
        <v>-0.19696117051209994</v>
      </c>
      <c r="J234" s="431">
        <v>-2.6109660574412552</v>
      </c>
      <c r="K234" s="431">
        <v>5.6790123456790242</v>
      </c>
      <c r="L234" s="431">
        <v>3.2578642917655554</v>
      </c>
    </row>
    <row r="235" spans="2:12">
      <c r="B235" s="425" t="s">
        <v>748</v>
      </c>
      <c r="C235" s="275" t="s">
        <v>865</v>
      </c>
      <c r="D235" s="431">
        <v>0.23529411764706687</v>
      </c>
      <c r="E235" s="431">
        <v>-1.5400410677618104</v>
      </c>
      <c r="F235" s="431">
        <v>-2.491506228765572</v>
      </c>
      <c r="G235" s="431">
        <v>-1.842374616171949</v>
      </c>
      <c r="H235" s="431">
        <v>8.857395925596645E-2</v>
      </c>
      <c r="I235" s="431">
        <v>-0.70482097547223121</v>
      </c>
      <c r="J235" s="431">
        <v>-8.3407804587429251</v>
      </c>
      <c r="K235" s="431">
        <v>-0.93457943925233655</v>
      </c>
      <c r="L235" s="431">
        <v>-0.41976148194670104</v>
      </c>
    </row>
    <row r="236" spans="2:12">
      <c r="B236" s="425" t="s">
        <v>749</v>
      </c>
      <c r="C236" s="275" t="s">
        <v>866</v>
      </c>
      <c r="D236" s="431">
        <v>0.8215962441314506</v>
      </c>
      <c r="E236" s="431">
        <v>1.0427528675703845</v>
      </c>
      <c r="F236" s="431">
        <v>7.0847851335656298</v>
      </c>
      <c r="G236" s="431">
        <v>2.6068821689259725</v>
      </c>
      <c r="H236" s="431">
        <v>1.8584070796460184</v>
      </c>
      <c r="I236" s="431">
        <v>1.0221465076660996</v>
      </c>
      <c r="J236" s="431">
        <v>0.81247968800779446</v>
      </c>
      <c r="K236" s="431">
        <v>-2.9088050314465486</v>
      </c>
      <c r="L236" s="431">
        <v>-0.71578106492660165</v>
      </c>
    </row>
    <row r="237" spans="2:12">
      <c r="B237" s="425" t="s">
        <v>762</v>
      </c>
      <c r="C237" s="275" t="s">
        <v>867</v>
      </c>
      <c r="D237" s="431">
        <v>-0.17462165308499422</v>
      </c>
      <c r="E237" s="431">
        <v>-0.10319917440660964</v>
      </c>
      <c r="F237" s="431">
        <v>-0.21691973969631961</v>
      </c>
      <c r="G237" s="431">
        <v>2.7439024390243816</v>
      </c>
      <c r="H237" s="431">
        <v>-1.2163336229365718</v>
      </c>
      <c r="I237" s="431">
        <v>3.1759415401911184</v>
      </c>
      <c r="J237" s="431">
        <v>3.481624758220514</v>
      </c>
      <c r="K237" s="431">
        <v>4.0485829959514108</v>
      </c>
      <c r="L237" s="431">
        <v>-0.41083554244657483</v>
      </c>
    </row>
    <row r="238" spans="2:12">
      <c r="B238" s="425" t="s">
        <v>764</v>
      </c>
      <c r="C238" s="275" t="s">
        <v>868</v>
      </c>
      <c r="D238" s="431">
        <v>0.75801749271138252</v>
      </c>
      <c r="E238" s="431">
        <v>-1.8595041322314043</v>
      </c>
      <c r="F238" s="431">
        <v>2.8260869565217339</v>
      </c>
      <c r="G238" s="431">
        <v>4.9455984174085144</v>
      </c>
      <c r="H238" s="431">
        <v>-2.7264731750219928</v>
      </c>
      <c r="I238" s="431">
        <v>-2.6423317897030896</v>
      </c>
      <c r="J238" s="431">
        <v>7.7881619937694602</v>
      </c>
      <c r="K238" s="431">
        <v>-0.85603112840466622</v>
      </c>
      <c r="L238" s="431">
        <v>-7.672394964496343E-2</v>
      </c>
    </row>
    <row r="239" spans="2:12">
      <c r="B239" s="425" t="s">
        <v>767</v>
      </c>
      <c r="C239" s="275" t="s">
        <v>869</v>
      </c>
      <c r="D239" s="431">
        <v>-4.2245370370370461</v>
      </c>
      <c r="E239" s="431">
        <v>-2.8947368421052611</v>
      </c>
      <c r="F239" s="431">
        <v>-2.5369978858350906</v>
      </c>
      <c r="G239" s="431">
        <v>1.3195098963242335</v>
      </c>
      <c r="H239" s="431">
        <v>4.0687160940325429</v>
      </c>
      <c r="I239" s="431">
        <v>-5.9876888640179038</v>
      </c>
      <c r="J239" s="431">
        <v>-3.7572254335260125</v>
      </c>
      <c r="K239" s="431">
        <v>-2.9042386185243352</v>
      </c>
      <c r="L239" s="431">
        <v>1.018196279250283</v>
      </c>
    </row>
    <row r="240" spans="2:12">
      <c r="B240" s="716" t="s">
        <v>768</v>
      </c>
      <c r="C240" s="275" t="s">
        <v>801</v>
      </c>
      <c r="D240" s="431">
        <v>-1.7522658610271913</v>
      </c>
      <c r="E240" s="431">
        <v>-2.8726287262872741</v>
      </c>
      <c r="F240" s="431">
        <v>-5.4229934924078123</v>
      </c>
      <c r="G240" s="431">
        <v>-4.9302325581395356</v>
      </c>
      <c r="H240" s="431">
        <v>-1.3032145960034769</v>
      </c>
      <c r="I240" s="431">
        <v>-21.547619047619037</v>
      </c>
      <c r="J240" s="431">
        <v>0.96096096096096595</v>
      </c>
      <c r="K240" s="431">
        <v>0.7275666936135794</v>
      </c>
      <c r="L240" s="431">
        <v>-0.42152929260984573</v>
      </c>
    </row>
    <row r="241" spans="2:12">
      <c r="B241" s="725" t="s">
        <v>769</v>
      </c>
      <c r="C241" s="275" t="s">
        <v>870</v>
      </c>
      <c r="D241" s="431">
        <v>-4.4280442804427995</v>
      </c>
      <c r="E241" s="431">
        <v>-7.6450892857142794</v>
      </c>
      <c r="F241" s="431">
        <v>-7.3394495412844147</v>
      </c>
      <c r="G241" s="431">
        <v>3.5225048923678948</v>
      </c>
      <c r="H241" s="431">
        <v>-3.169014084507038</v>
      </c>
      <c r="I241" s="431">
        <v>-6.5250379362670756</v>
      </c>
      <c r="J241" s="431">
        <v>2.2903033908387771</v>
      </c>
      <c r="K241" s="431">
        <v>-3.8523274478330594</v>
      </c>
      <c r="L241" s="431">
        <v>0.77896022631713802</v>
      </c>
    </row>
    <row r="242" spans="2:12">
      <c r="B242" s="382"/>
      <c r="D242" s="394"/>
      <c r="E242" s="394"/>
      <c r="F242" s="394"/>
      <c r="G242" s="394"/>
      <c r="H242" s="394"/>
      <c r="I242" s="394"/>
      <c r="J242" s="394"/>
      <c r="K242" s="394"/>
      <c r="L242" s="394"/>
    </row>
    <row r="243" spans="2:12">
      <c r="B243" s="277" t="s">
        <v>722</v>
      </c>
    </row>
    <row r="244" spans="2:12">
      <c r="B244" s="277" t="s">
        <v>719</v>
      </c>
    </row>
    <row r="245" spans="2:12">
      <c r="B245" s="277" t="s">
        <v>720</v>
      </c>
    </row>
    <row r="246" spans="2:12">
      <c r="B246" s="383" t="s">
        <v>721</v>
      </c>
    </row>
  </sheetData>
  <mergeCells count="14">
    <mergeCell ref="B145:L145"/>
    <mergeCell ref="A2:L2"/>
    <mergeCell ref="L5:L7"/>
    <mergeCell ref="H6:H7"/>
    <mergeCell ref="I6:I7"/>
    <mergeCell ref="C5:G5"/>
    <mergeCell ref="H5:K5"/>
    <mergeCell ref="J6:K6"/>
    <mergeCell ref="B6:B7"/>
    <mergeCell ref="C6:C7"/>
    <mergeCell ref="D6:D7"/>
    <mergeCell ref="E6:E7"/>
    <mergeCell ref="F6:F7"/>
    <mergeCell ref="G6:G7"/>
  </mergeCells>
  <phoneticPr fontId="0" type="noConversion"/>
  <pageMargins left="0.55118110236220474" right="0.74803149606299213" top="0.31496062992125984" bottom="0.39370078740157483" header="0.51181102362204722" footer="0.51181102362204722"/>
  <pageSetup paperSize="9" scale="8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S301"/>
  <sheetViews>
    <sheetView topLeftCell="A158" zoomScaleNormal="100" workbookViewId="0">
      <selection activeCell="M151" sqref="M151"/>
    </sheetView>
  </sheetViews>
  <sheetFormatPr defaultRowHeight="14.25" outlineLevelRow="1"/>
  <cols>
    <col min="1" max="1" width="8.125" style="347" customWidth="1"/>
    <col min="2" max="2" width="8" style="347" customWidth="1"/>
    <col min="3" max="3" width="10" style="347" customWidth="1"/>
    <col min="4" max="4" width="9.625" style="347" customWidth="1"/>
    <col min="5" max="5" width="7.125" style="347" customWidth="1"/>
    <col min="6" max="6" width="13.5" style="347" customWidth="1"/>
    <col min="7" max="7" width="7.25" style="347" customWidth="1"/>
    <col min="8" max="8" width="8.625" style="347" customWidth="1"/>
    <col min="9" max="9" width="9.875" style="347" customWidth="1"/>
    <col min="10" max="10" width="10.375" style="347" customWidth="1"/>
    <col min="11" max="11" width="9.875" style="347" customWidth="1"/>
    <col min="12" max="12" width="9.375" style="347" customWidth="1"/>
    <col min="13" max="13" width="11.75" style="347" customWidth="1"/>
    <col min="14" max="14" width="11.125" style="347" customWidth="1"/>
    <col min="15" max="15" width="12.5" style="347" customWidth="1"/>
    <col min="16" max="16" width="10.25" style="347" customWidth="1"/>
    <col min="17" max="17" width="11.375" style="347" customWidth="1"/>
    <col min="18" max="18" width="10" style="347" customWidth="1"/>
    <col min="19" max="19" width="9" style="348"/>
    <col min="20" max="16384" width="9" style="347"/>
  </cols>
  <sheetData>
    <row r="1" spans="1:18" ht="15">
      <c r="A1" s="346" t="s">
        <v>308</v>
      </c>
    </row>
    <row r="2" spans="1:18" ht="15.75">
      <c r="A2" s="295" t="s">
        <v>358</v>
      </c>
    </row>
    <row r="3" spans="1:18">
      <c r="A3" s="349" t="s">
        <v>397</v>
      </c>
    </row>
    <row r="4" spans="1:18" ht="15.75">
      <c r="A4" s="295"/>
    </row>
    <row r="5" spans="1:18" ht="18" customHeight="1">
      <c r="A5" s="241"/>
      <c r="B5" s="880" t="s">
        <v>84</v>
      </c>
      <c r="C5" s="881"/>
      <c r="D5" s="888" t="s">
        <v>398</v>
      </c>
      <c r="E5" s="895"/>
      <c r="F5" s="895"/>
      <c r="G5" s="895"/>
      <c r="H5" s="895"/>
      <c r="I5" s="895"/>
      <c r="J5" s="895"/>
      <c r="K5" s="895"/>
      <c r="L5" s="895"/>
      <c r="M5" s="895"/>
      <c r="N5" s="895"/>
      <c r="O5" s="895"/>
      <c r="P5" s="881"/>
      <c r="Q5" s="888" t="s">
        <v>875</v>
      </c>
      <c r="R5" s="889"/>
    </row>
    <row r="6" spans="1:18" ht="40.5" customHeight="1">
      <c r="A6" s="241"/>
      <c r="B6" s="886"/>
      <c r="C6" s="887"/>
      <c r="D6" s="508"/>
      <c r="E6" s="896" t="s">
        <v>86</v>
      </c>
      <c r="F6" s="897"/>
      <c r="G6" s="896" t="s">
        <v>319</v>
      </c>
      <c r="H6" s="899"/>
      <c r="I6" s="350" t="s">
        <v>320</v>
      </c>
      <c r="J6" s="351" t="s">
        <v>482</v>
      </c>
      <c r="K6" s="351" t="s">
        <v>321</v>
      </c>
      <c r="L6" s="891" t="s">
        <v>592</v>
      </c>
      <c r="M6" s="900"/>
      <c r="N6" s="351" t="s">
        <v>486</v>
      </c>
      <c r="O6" s="351" t="s">
        <v>579</v>
      </c>
      <c r="P6" s="345" t="s">
        <v>323</v>
      </c>
      <c r="Q6" s="890"/>
      <c r="R6" s="889"/>
    </row>
    <row r="7" spans="1:18" ht="39.75" customHeight="1">
      <c r="A7" s="241"/>
      <c r="B7" s="352" t="s">
        <v>577</v>
      </c>
      <c r="C7" s="884" t="s">
        <v>468</v>
      </c>
      <c r="D7" s="884" t="s">
        <v>468</v>
      </c>
      <c r="E7" s="882" t="s">
        <v>351</v>
      </c>
      <c r="F7" s="884" t="s">
        <v>468</v>
      </c>
      <c r="G7" s="882" t="s">
        <v>351</v>
      </c>
      <c r="H7" s="884" t="s">
        <v>468</v>
      </c>
      <c r="I7" s="898" t="s">
        <v>351</v>
      </c>
      <c r="J7" s="898" t="s">
        <v>468</v>
      </c>
      <c r="K7" s="898" t="s">
        <v>351</v>
      </c>
      <c r="L7" s="345" t="s">
        <v>484</v>
      </c>
      <c r="M7" s="351" t="s">
        <v>485</v>
      </c>
      <c r="N7" s="884" t="s">
        <v>563</v>
      </c>
      <c r="O7" s="884" t="s">
        <v>468</v>
      </c>
      <c r="P7" s="884" t="s">
        <v>468</v>
      </c>
      <c r="Q7" s="893" t="s">
        <v>695</v>
      </c>
      <c r="R7" s="891" t="s">
        <v>324</v>
      </c>
    </row>
    <row r="8" spans="1:18" s="356" customFormat="1" ht="26.25" customHeight="1">
      <c r="A8" s="353"/>
      <c r="B8" s="354" t="s">
        <v>468</v>
      </c>
      <c r="C8" s="885"/>
      <c r="D8" s="885"/>
      <c r="E8" s="883"/>
      <c r="F8" s="885"/>
      <c r="G8" s="883"/>
      <c r="H8" s="885"/>
      <c r="I8" s="883"/>
      <c r="J8" s="883"/>
      <c r="K8" s="883"/>
      <c r="L8" s="355" t="s">
        <v>351</v>
      </c>
      <c r="M8" s="355" t="s">
        <v>351</v>
      </c>
      <c r="N8" s="885"/>
      <c r="O8" s="885"/>
      <c r="P8" s="885"/>
      <c r="Q8" s="894"/>
      <c r="R8" s="892"/>
    </row>
    <row r="9" spans="1:18">
      <c r="A9" s="108"/>
      <c r="B9" s="110">
        <v>1</v>
      </c>
      <c r="C9" s="357">
        <v>2</v>
      </c>
      <c r="D9" s="110">
        <v>3</v>
      </c>
      <c r="E9" s="357">
        <v>4</v>
      </c>
      <c r="F9" s="110">
        <v>5</v>
      </c>
      <c r="G9" s="357">
        <v>6</v>
      </c>
      <c r="H9" s="110">
        <v>7</v>
      </c>
      <c r="I9" s="357">
        <v>8</v>
      </c>
      <c r="J9" s="110">
        <v>9</v>
      </c>
      <c r="K9" s="357">
        <v>10</v>
      </c>
      <c r="L9" s="357">
        <v>11</v>
      </c>
      <c r="M9" s="357">
        <v>12</v>
      </c>
      <c r="N9" s="357">
        <v>13</v>
      </c>
      <c r="O9" s="357">
        <v>14</v>
      </c>
      <c r="P9" s="357">
        <v>15</v>
      </c>
      <c r="Q9" s="357">
        <v>16</v>
      </c>
      <c r="R9" s="111">
        <v>17</v>
      </c>
    </row>
    <row r="10" spans="1:18" hidden="1" outlineLevel="1">
      <c r="A10" s="338">
        <v>2005</v>
      </c>
      <c r="B10" s="284">
        <v>100</v>
      </c>
      <c r="C10" s="284">
        <v>4.3158037180164968</v>
      </c>
      <c r="D10" s="284" t="s">
        <v>241</v>
      </c>
      <c r="E10" s="284" t="s">
        <v>241</v>
      </c>
      <c r="F10" s="284">
        <v>9.1305601892158563</v>
      </c>
      <c r="G10" s="284" t="s">
        <v>241</v>
      </c>
      <c r="H10" s="284" t="s">
        <v>241</v>
      </c>
      <c r="I10" s="284" t="s">
        <v>241</v>
      </c>
      <c r="J10" s="284" t="s">
        <v>241</v>
      </c>
      <c r="K10" s="284" t="s">
        <v>241</v>
      </c>
      <c r="L10" s="284" t="s">
        <v>241</v>
      </c>
      <c r="M10" s="284" t="s">
        <v>241</v>
      </c>
      <c r="N10" s="284" t="s">
        <v>241</v>
      </c>
      <c r="O10" s="284" t="s">
        <v>241</v>
      </c>
      <c r="P10" s="284" t="s">
        <v>241</v>
      </c>
      <c r="Q10" s="284">
        <v>57.275999999999996</v>
      </c>
      <c r="R10" s="284">
        <v>1.3590995965172965</v>
      </c>
    </row>
    <row r="11" spans="1:18" hidden="1" outlineLevel="1">
      <c r="A11" s="338">
        <v>2006</v>
      </c>
      <c r="B11" s="284">
        <v>129.60221322971063</v>
      </c>
      <c r="C11" s="284">
        <v>29.602213229710628</v>
      </c>
      <c r="D11" s="284" t="s">
        <v>241</v>
      </c>
      <c r="E11" s="284" t="s">
        <v>241</v>
      </c>
      <c r="F11" s="284">
        <v>15.791629604625257</v>
      </c>
      <c r="G11" s="284" t="s">
        <v>241</v>
      </c>
      <c r="H11" s="284" t="s">
        <v>241</v>
      </c>
      <c r="I11" s="284" t="s">
        <v>241</v>
      </c>
      <c r="J11" s="284" t="s">
        <v>241</v>
      </c>
      <c r="K11" s="284" t="s">
        <v>241</v>
      </c>
      <c r="L11" s="284" t="s">
        <v>241</v>
      </c>
      <c r="M11" s="284" t="s">
        <v>241</v>
      </c>
      <c r="N11" s="284" t="s">
        <v>241</v>
      </c>
      <c r="O11" s="284" t="s">
        <v>241</v>
      </c>
      <c r="P11" s="284" t="s">
        <v>241</v>
      </c>
      <c r="Q11" s="284">
        <v>59.764000000000003</v>
      </c>
      <c r="R11" s="284">
        <v>4.3438787624834276</v>
      </c>
    </row>
    <row r="12" spans="1:18" hidden="1" outlineLevel="1">
      <c r="A12" s="338">
        <v>2007</v>
      </c>
      <c r="B12" s="284">
        <v>157.81538731080639</v>
      </c>
      <c r="C12" s="284">
        <v>21.769052686692874</v>
      </c>
      <c r="D12" s="284" t="s">
        <v>241</v>
      </c>
      <c r="E12" s="284" t="s">
        <v>241</v>
      </c>
      <c r="F12" s="284">
        <v>12.458035960838345</v>
      </c>
      <c r="G12" s="284" t="s">
        <v>241</v>
      </c>
      <c r="H12" s="284" t="s">
        <v>241</v>
      </c>
      <c r="I12" s="284" t="s">
        <v>241</v>
      </c>
      <c r="J12" s="284" t="s">
        <v>241</v>
      </c>
      <c r="K12" s="284" t="s">
        <v>241</v>
      </c>
      <c r="L12" s="284" t="s">
        <v>241</v>
      </c>
      <c r="M12" s="284" t="s">
        <v>241</v>
      </c>
      <c r="N12" s="284" t="s">
        <v>241</v>
      </c>
      <c r="O12" s="284" t="s">
        <v>241</v>
      </c>
      <c r="P12" s="284" t="s">
        <v>241</v>
      </c>
      <c r="Q12" s="284">
        <v>59.781000000000006</v>
      </c>
      <c r="R12" s="284">
        <v>2.8445217856898353E-2</v>
      </c>
    </row>
    <row r="13" spans="1:18" ht="13.5" hidden="1" customHeight="1" outlineLevel="1">
      <c r="A13" s="338">
        <v>2008</v>
      </c>
      <c r="B13" s="284">
        <v>160.16126193229047</v>
      </c>
      <c r="C13" s="284">
        <v>1.4864676134932466</v>
      </c>
      <c r="D13" s="284" t="s">
        <v>241</v>
      </c>
      <c r="E13" s="284">
        <v>3.5999999999999943</v>
      </c>
      <c r="F13" s="284">
        <v>5.8830402582932919</v>
      </c>
      <c r="G13" s="284">
        <v>16.400000000000006</v>
      </c>
      <c r="H13" s="284" t="s">
        <v>241</v>
      </c>
      <c r="I13" s="284">
        <v>7</v>
      </c>
      <c r="J13" s="284">
        <v>13.700000000000003</v>
      </c>
      <c r="K13" s="284">
        <v>9.0999999999999943</v>
      </c>
      <c r="L13" s="284">
        <v>-2.9000000000000057</v>
      </c>
      <c r="M13" s="284">
        <v>2.4000000000000057</v>
      </c>
      <c r="N13" s="284" t="s">
        <v>241</v>
      </c>
      <c r="O13" s="284" t="s">
        <v>241</v>
      </c>
      <c r="P13" s="284" t="s">
        <v>241</v>
      </c>
      <c r="Q13" s="284">
        <v>70.236999999999995</v>
      </c>
      <c r="R13" s="284">
        <v>17.490507017279725</v>
      </c>
    </row>
    <row r="14" spans="1:18" ht="14.25" customHeight="1" collapsed="1">
      <c r="A14" s="338">
        <v>2009</v>
      </c>
      <c r="B14" s="284">
        <v>124.41886678971723</v>
      </c>
      <c r="C14" s="284">
        <v>-22.316504447675769</v>
      </c>
      <c r="D14" s="284">
        <v>-18.624813696198615</v>
      </c>
      <c r="E14" s="284">
        <v>-18</v>
      </c>
      <c r="F14" s="284">
        <v>-21.111362871718811</v>
      </c>
      <c r="G14" s="284">
        <v>-13.900000000000006</v>
      </c>
      <c r="H14" s="284">
        <v>-11.73453588294494</v>
      </c>
      <c r="I14" s="284">
        <v>-17.900000000000006</v>
      </c>
      <c r="J14" s="284">
        <v>-26.799999999999997</v>
      </c>
      <c r="K14" s="284">
        <v>-10.299999999999997</v>
      </c>
      <c r="L14" s="284">
        <v>-23.599999999999994</v>
      </c>
      <c r="M14" s="284">
        <v>-27.700000000000003</v>
      </c>
      <c r="N14" s="284">
        <v>-4.7000000000000028</v>
      </c>
      <c r="O14" s="284">
        <v>3.3192299555743432</v>
      </c>
      <c r="P14" s="284">
        <v>-13.599999999999994</v>
      </c>
      <c r="Q14" s="284">
        <v>72.924000000000007</v>
      </c>
      <c r="R14" s="284">
        <v>3.8256189757535282</v>
      </c>
    </row>
    <row r="15" spans="1:18" ht="14.25" customHeight="1">
      <c r="A15" s="338">
        <v>2010</v>
      </c>
      <c r="B15" s="330">
        <v>155.89667273868645</v>
      </c>
      <c r="C15" s="284">
        <v>25.299865495616885</v>
      </c>
      <c r="D15" s="284">
        <v>7.9307898585867775</v>
      </c>
      <c r="E15" s="284">
        <v>19.200000000000003</v>
      </c>
      <c r="F15" s="284">
        <v>17.471900235172868</v>
      </c>
      <c r="G15" s="284">
        <v>-6.0999999999999943</v>
      </c>
      <c r="H15" s="284">
        <v>-5.1715820633702521</v>
      </c>
      <c r="I15" s="284">
        <v>-1.5</v>
      </c>
      <c r="J15" s="284">
        <v>2.5999999999999943</v>
      </c>
      <c r="K15" s="284">
        <v>-2.2000000000000028</v>
      </c>
      <c r="L15" s="284">
        <v>-4.7999999999999972</v>
      </c>
      <c r="M15" s="284">
        <v>-9.0999999999999943</v>
      </c>
      <c r="N15" s="284">
        <v>5.7000000000000028</v>
      </c>
      <c r="O15" s="284">
        <v>-8.7245848604598706</v>
      </c>
      <c r="P15" s="284">
        <v>7.0999999999999943</v>
      </c>
      <c r="Q15" s="284">
        <v>63.036000000000001</v>
      </c>
      <c r="R15" s="284">
        <v>-13.559322033898312</v>
      </c>
    </row>
    <row r="16" spans="1:18" ht="14.25" customHeight="1">
      <c r="A16" s="730">
        <v>2011</v>
      </c>
      <c r="B16" s="284">
        <v>170.44356252507859</v>
      </c>
      <c r="C16" s="284">
        <v>9.3311098504171355</v>
      </c>
      <c r="D16" s="284">
        <v>8.586472515554405</v>
      </c>
      <c r="E16" s="284">
        <v>10.299999999999997</v>
      </c>
      <c r="F16" s="284">
        <v>13.563026604746014</v>
      </c>
      <c r="G16" s="284">
        <v>3.2000000000000028</v>
      </c>
      <c r="H16" s="284">
        <v>4.3564219069751431</v>
      </c>
      <c r="I16" s="284">
        <v>11.799999999999997</v>
      </c>
      <c r="J16" s="284">
        <v>-0.79999999999999716</v>
      </c>
      <c r="K16" s="284">
        <v>-2.7999999999999972</v>
      </c>
      <c r="L16" s="284">
        <v>-1.9000000000000057</v>
      </c>
      <c r="M16" s="284">
        <v>-1.2000000000000028</v>
      </c>
      <c r="N16" s="284">
        <v>14.400000000000006</v>
      </c>
      <c r="O16" s="284">
        <v>9.7222845349723883</v>
      </c>
      <c r="P16" s="284">
        <v>9.4000000000000057</v>
      </c>
      <c r="Q16" s="284">
        <v>68.317999999999998</v>
      </c>
      <c r="R16" s="284">
        <v>8.3793387905323868</v>
      </c>
    </row>
    <row r="17" spans="1:18" ht="14.25" customHeight="1">
      <c r="A17" s="335">
        <v>2012</v>
      </c>
      <c r="B17" s="166">
        <v>189.65237125273188</v>
      </c>
      <c r="C17" s="166">
        <v>11.269893942064812</v>
      </c>
      <c r="D17" s="166">
        <v>5.5292869303351893</v>
      </c>
      <c r="E17" s="166">
        <v>7.2999999999999972</v>
      </c>
      <c r="F17" s="166">
        <v>7.3344372373171751</v>
      </c>
      <c r="G17" s="166">
        <v>3.2000000000000028</v>
      </c>
      <c r="H17" s="166">
        <v>-14.612069443059568</v>
      </c>
      <c r="I17" s="166">
        <v>6.2000000000000028</v>
      </c>
      <c r="J17" s="166">
        <v>3.5</v>
      </c>
      <c r="K17" s="166">
        <v>-1</v>
      </c>
      <c r="L17" s="166">
        <v>9.9999999999994316E-2</v>
      </c>
      <c r="M17" s="166">
        <v>-0.90000000000000568</v>
      </c>
      <c r="N17" s="166">
        <v>15.299999999999997</v>
      </c>
      <c r="O17" s="166">
        <v>6.0455511939810265</v>
      </c>
      <c r="P17" s="166">
        <v>8</v>
      </c>
      <c r="Q17" s="166">
        <v>70.182999999999993</v>
      </c>
      <c r="R17" s="166">
        <v>2.7298808513129558</v>
      </c>
    </row>
    <row r="18" spans="1:18" ht="14.25" hidden="1" customHeight="1" outlineLevel="1">
      <c r="A18" s="338" t="s">
        <v>158</v>
      </c>
      <c r="B18" s="65">
        <v>99.00333333333333</v>
      </c>
      <c r="C18" s="65">
        <v>6.0586669522579371</v>
      </c>
      <c r="D18" s="284" t="s">
        <v>241</v>
      </c>
      <c r="E18" s="284" t="s">
        <v>241</v>
      </c>
      <c r="F18" s="65">
        <v>4.5941011569367447</v>
      </c>
      <c r="G18" s="358" t="s">
        <v>241</v>
      </c>
      <c r="H18" s="358" t="s">
        <v>241</v>
      </c>
      <c r="I18" s="358" t="s">
        <v>241</v>
      </c>
      <c r="J18" s="358" t="s">
        <v>241</v>
      </c>
      <c r="K18" s="358" t="s">
        <v>241</v>
      </c>
      <c r="L18" s="358" t="s">
        <v>241</v>
      </c>
      <c r="M18" s="358" t="s">
        <v>241</v>
      </c>
      <c r="N18" s="358" t="s">
        <v>241</v>
      </c>
      <c r="O18" s="358" t="s">
        <v>241</v>
      </c>
      <c r="P18" s="358" t="s">
        <v>241</v>
      </c>
      <c r="Q18" s="284">
        <v>14.43</v>
      </c>
      <c r="R18" s="284">
        <v>6.1029411764706083</v>
      </c>
    </row>
    <row r="19" spans="1:18" ht="14.25" hidden="1" customHeight="1" outlineLevel="1">
      <c r="A19" s="338" t="s">
        <v>159</v>
      </c>
      <c r="B19" s="65">
        <v>101.21</v>
      </c>
      <c r="C19" s="65">
        <v>4.9884943249317644</v>
      </c>
      <c r="D19" s="284" t="s">
        <v>241</v>
      </c>
      <c r="E19" s="284" t="s">
        <v>241</v>
      </c>
      <c r="F19" s="65">
        <v>7.750993339899992</v>
      </c>
      <c r="G19" s="358" t="s">
        <v>241</v>
      </c>
      <c r="H19" s="358" t="s">
        <v>241</v>
      </c>
      <c r="I19" s="358" t="s">
        <v>241</v>
      </c>
      <c r="J19" s="358" t="s">
        <v>241</v>
      </c>
      <c r="K19" s="358" t="s">
        <v>241</v>
      </c>
      <c r="L19" s="358" t="s">
        <v>241</v>
      </c>
      <c r="M19" s="358" t="s">
        <v>241</v>
      </c>
      <c r="N19" s="358" t="s">
        <v>241</v>
      </c>
      <c r="O19" s="358" t="s">
        <v>241</v>
      </c>
      <c r="P19" s="358" t="s">
        <v>241</v>
      </c>
      <c r="Q19" s="284">
        <v>14.272</v>
      </c>
      <c r="R19" s="284">
        <v>-1.300138312586455</v>
      </c>
    </row>
    <row r="20" spans="1:18" ht="14.25" hidden="1" customHeight="1" outlineLevel="1">
      <c r="A20" s="338" t="s">
        <v>160</v>
      </c>
      <c r="B20" s="65">
        <v>94.703333333333333</v>
      </c>
      <c r="C20" s="65">
        <v>-1.0527997282359252</v>
      </c>
      <c r="D20" s="284" t="s">
        <v>241</v>
      </c>
      <c r="E20" s="284" t="s">
        <v>241</v>
      </c>
      <c r="F20" s="65">
        <v>9.917481402574154</v>
      </c>
      <c r="G20" s="358" t="s">
        <v>241</v>
      </c>
      <c r="H20" s="358" t="s">
        <v>241</v>
      </c>
      <c r="I20" s="358" t="s">
        <v>241</v>
      </c>
      <c r="J20" s="358" t="s">
        <v>241</v>
      </c>
      <c r="K20" s="358" t="s">
        <v>241</v>
      </c>
      <c r="L20" s="358" t="s">
        <v>241</v>
      </c>
      <c r="M20" s="358" t="s">
        <v>241</v>
      </c>
      <c r="N20" s="358" t="s">
        <v>241</v>
      </c>
      <c r="O20" s="358" t="s">
        <v>241</v>
      </c>
      <c r="P20" s="358" t="s">
        <v>241</v>
      </c>
      <c r="Q20" s="284">
        <v>14.523</v>
      </c>
      <c r="R20" s="284">
        <v>7.9215278293824696</v>
      </c>
    </row>
    <row r="21" spans="1:18" ht="14.25" hidden="1" customHeight="1" outlineLevel="1">
      <c r="A21" s="338" t="s">
        <v>161</v>
      </c>
      <c r="B21" s="65">
        <v>105.08666666666666</v>
      </c>
      <c r="C21" s="65">
        <v>7.2372231281907915</v>
      </c>
      <c r="D21" s="284" t="s">
        <v>241</v>
      </c>
      <c r="E21" s="284" t="s">
        <v>241</v>
      </c>
      <c r="F21" s="65">
        <v>13.71455838168103</v>
      </c>
      <c r="G21" s="358" t="s">
        <v>241</v>
      </c>
      <c r="H21" s="358" t="s">
        <v>241</v>
      </c>
      <c r="I21" s="358" t="s">
        <v>241</v>
      </c>
      <c r="J21" s="358" t="s">
        <v>241</v>
      </c>
      <c r="K21" s="358" t="s">
        <v>241</v>
      </c>
      <c r="L21" s="358" t="s">
        <v>241</v>
      </c>
      <c r="M21" s="358" t="s">
        <v>241</v>
      </c>
      <c r="N21" s="358" t="s">
        <v>241</v>
      </c>
      <c r="O21" s="358" t="s">
        <v>241</v>
      </c>
      <c r="P21" s="358" t="s">
        <v>241</v>
      </c>
      <c r="Q21" s="284">
        <v>14.051</v>
      </c>
      <c r="R21" s="284">
        <v>-6.2704289240210755</v>
      </c>
    </row>
    <row r="22" spans="1:18" ht="14.25" hidden="1" customHeight="1" outlineLevel="1">
      <c r="A22" s="338" t="s">
        <v>162</v>
      </c>
      <c r="B22" s="65">
        <v>114.32666666666667</v>
      </c>
      <c r="C22" s="65">
        <v>15.478058964960709</v>
      </c>
      <c r="D22" s="284" t="s">
        <v>241</v>
      </c>
      <c r="E22" s="284" t="s">
        <v>241</v>
      </c>
      <c r="F22" s="65">
        <v>15.432489489193443</v>
      </c>
      <c r="G22" s="358" t="s">
        <v>241</v>
      </c>
      <c r="H22" s="358" t="s">
        <v>241</v>
      </c>
      <c r="I22" s="358" t="s">
        <v>241</v>
      </c>
      <c r="J22" s="358" t="s">
        <v>241</v>
      </c>
      <c r="K22" s="358" t="s">
        <v>241</v>
      </c>
      <c r="L22" s="358" t="s">
        <v>241</v>
      </c>
      <c r="M22" s="358" t="s">
        <v>241</v>
      </c>
      <c r="N22" s="358" t="s">
        <v>241</v>
      </c>
      <c r="O22" s="358" t="s">
        <v>241</v>
      </c>
      <c r="P22" s="358" t="s">
        <v>241</v>
      </c>
      <c r="Q22" s="284">
        <v>14.571000000000002</v>
      </c>
      <c r="R22" s="284">
        <v>0.97713097713099728</v>
      </c>
    </row>
    <row r="23" spans="1:18" ht="14.25" hidden="1" customHeight="1" outlineLevel="1">
      <c r="A23" s="338" t="s">
        <v>163</v>
      </c>
      <c r="B23" s="65">
        <v>122.97333333333334</v>
      </c>
      <c r="C23" s="65">
        <v>21.503446278672712</v>
      </c>
      <c r="D23" s="284" t="s">
        <v>241</v>
      </c>
      <c r="E23" s="284" t="s">
        <v>241</v>
      </c>
      <c r="F23" s="65">
        <v>13.61062942580358</v>
      </c>
      <c r="G23" s="358" t="s">
        <v>241</v>
      </c>
      <c r="H23" s="358" t="s">
        <v>241</v>
      </c>
      <c r="I23" s="358" t="s">
        <v>241</v>
      </c>
      <c r="J23" s="358" t="s">
        <v>241</v>
      </c>
      <c r="K23" s="358" t="s">
        <v>241</v>
      </c>
      <c r="L23" s="358" t="s">
        <v>241</v>
      </c>
      <c r="M23" s="358" t="s">
        <v>241</v>
      </c>
      <c r="N23" s="358" t="s">
        <v>241</v>
      </c>
      <c r="O23" s="358" t="s">
        <v>241</v>
      </c>
      <c r="P23" s="358" t="s">
        <v>241</v>
      </c>
      <c r="Q23" s="284">
        <v>15.708</v>
      </c>
      <c r="R23" s="284">
        <v>10.061659192825118</v>
      </c>
    </row>
    <row r="24" spans="1:18" ht="14.25" hidden="1" customHeight="1" outlineLevel="1">
      <c r="A24" s="338" t="s">
        <v>164</v>
      </c>
      <c r="B24" s="65">
        <v>134.49</v>
      </c>
      <c r="C24" s="65">
        <v>42.017849921328235</v>
      </c>
      <c r="D24" s="284" t="s">
        <v>241</v>
      </c>
      <c r="E24" s="284" t="s">
        <v>241</v>
      </c>
      <c r="F24" s="65">
        <v>19.756777307315375</v>
      </c>
      <c r="G24" s="358" t="s">
        <v>241</v>
      </c>
      <c r="H24" s="358" t="s">
        <v>241</v>
      </c>
      <c r="I24" s="358" t="s">
        <v>241</v>
      </c>
      <c r="J24" s="358" t="s">
        <v>241</v>
      </c>
      <c r="K24" s="358" t="s">
        <v>241</v>
      </c>
      <c r="L24" s="358" t="s">
        <v>241</v>
      </c>
      <c r="M24" s="358" t="s">
        <v>241</v>
      </c>
      <c r="N24" s="358" t="s">
        <v>241</v>
      </c>
      <c r="O24" s="358" t="s">
        <v>241</v>
      </c>
      <c r="P24" s="358" t="s">
        <v>241</v>
      </c>
      <c r="Q24" s="284">
        <v>14.242000000000001</v>
      </c>
      <c r="R24" s="284">
        <v>-1.9348619431246874</v>
      </c>
    </row>
    <row r="25" spans="1:18" ht="14.25" hidden="1" customHeight="1" outlineLevel="1">
      <c r="A25" s="338" t="s">
        <v>165</v>
      </c>
      <c r="B25" s="65">
        <v>146.61666666666667</v>
      </c>
      <c r="C25" s="65">
        <v>39.520291400157049</v>
      </c>
      <c r="D25" s="284" t="s">
        <v>241</v>
      </c>
      <c r="E25" s="284" t="s">
        <v>241</v>
      </c>
      <c r="F25" s="65">
        <v>14.511646283414009</v>
      </c>
      <c r="G25" s="358" t="s">
        <v>241</v>
      </c>
      <c r="H25" s="358" t="s">
        <v>241</v>
      </c>
      <c r="I25" s="358" t="s">
        <v>241</v>
      </c>
      <c r="J25" s="358" t="s">
        <v>241</v>
      </c>
      <c r="K25" s="358" t="s">
        <v>241</v>
      </c>
      <c r="L25" s="358" t="s">
        <v>241</v>
      </c>
      <c r="M25" s="358" t="s">
        <v>241</v>
      </c>
      <c r="N25" s="358" t="s">
        <v>241</v>
      </c>
      <c r="O25" s="358" t="s">
        <v>241</v>
      </c>
      <c r="P25" s="358" t="s">
        <v>241</v>
      </c>
      <c r="Q25" s="284">
        <v>15.243</v>
      </c>
      <c r="R25" s="284">
        <v>8.4833819656963954</v>
      </c>
    </row>
    <row r="26" spans="1:18" ht="14.25" hidden="1" customHeight="1" outlineLevel="1">
      <c r="A26" s="338" t="s">
        <v>166</v>
      </c>
      <c r="B26" s="65">
        <v>148.59666666666666</v>
      </c>
      <c r="C26" s="65">
        <v>29.975606056715918</v>
      </c>
      <c r="D26" s="284" t="s">
        <v>241</v>
      </c>
      <c r="E26" s="284" t="s">
        <v>241</v>
      </c>
      <c r="F26" s="65">
        <v>18.226886376905881</v>
      </c>
      <c r="G26" s="358" t="s">
        <v>241</v>
      </c>
      <c r="H26" s="358" t="s">
        <v>241</v>
      </c>
      <c r="I26" s="358" t="s">
        <v>241</v>
      </c>
      <c r="J26" s="358" t="s">
        <v>241</v>
      </c>
      <c r="K26" s="358" t="s">
        <v>241</v>
      </c>
      <c r="L26" s="358" t="s">
        <v>241</v>
      </c>
      <c r="M26" s="358" t="s">
        <v>241</v>
      </c>
      <c r="N26" s="358" t="s">
        <v>241</v>
      </c>
      <c r="O26" s="358" t="s">
        <v>241</v>
      </c>
      <c r="P26" s="358" t="s">
        <v>241</v>
      </c>
      <c r="Q26" s="284">
        <v>15.074999999999999</v>
      </c>
      <c r="R26" s="284">
        <v>3.4589252625077052</v>
      </c>
    </row>
    <row r="27" spans="1:18" ht="14.25" hidden="1" customHeight="1" outlineLevel="1">
      <c r="A27" s="338" t="s">
        <v>167</v>
      </c>
      <c r="B27" s="65">
        <v>156.90333333333334</v>
      </c>
      <c r="C27" s="65">
        <v>27.59363425998778</v>
      </c>
      <c r="D27" s="284" t="s">
        <v>241</v>
      </c>
      <c r="E27" s="284" t="s">
        <v>241</v>
      </c>
      <c r="F27" s="65">
        <v>11.814985498530433</v>
      </c>
      <c r="G27" s="358" t="s">
        <v>241</v>
      </c>
      <c r="H27" s="358" t="s">
        <v>241</v>
      </c>
      <c r="I27" s="358" t="s">
        <v>241</v>
      </c>
      <c r="J27" s="358" t="s">
        <v>241</v>
      </c>
      <c r="K27" s="358" t="s">
        <v>241</v>
      </c>
      <c r="L27" s="358" t="s">
        <v>241</v>
      </c>
      <c r="M27" s="358" t="s">
        <v>241</v>
      </c>
      <c r="N27" s="358" t="s">
        <v>241</v>
      </c>
      <c r="O27" s="358" t="s">
        <v>241</v>
      </c>
      <c r="P27" s="358" t="s">
        <v>241</v>
      </c>
      <c r="Q27" s="284">
        <v>14.954000000000001</v>
      </c>
      <c r="R27" s="284">
        <v>-4.8001018589253874</v>
      </c>
    </row>
    <row r="28" spans="1:18" ht="14.25" hidden="1" customHeight="1" outlineLevel="1">
      <c r="A28" s="338" t="s">
        <v>168</v>
      </c>
      <c r="B28" s="65">
        <v>155.75</v>
      </c>
      <c r="C28" s="65">
        <v>15.807922744772185</v>
      </c>
      <c r="D28" s="284" t="s">
        <v>241</v>
      </c>
      <c r="E28" s="284" t="s">
        <v>241</v>
      </c>
      <c r="F28" s="65">
        <v>7.6906116463513854</v>
      </c>
      <c r="G28" s="358" t="s">
        <v>241</v>
      </c>
      <c r="H28" s="358" t="s">
        <v>241</v>
      </c>
      <c r="I28" s="358" t="s">
        <v>241</v>
      </c>
      <c r="J28" s="358" t="s">
        <v>241</v>
      </c>
      <c r="K28" s="358" t="s">
        <v>241</v>
      </c>
      <c r="L28" s="358" t="s">
        <v>241</v>
      </c>
      <c r="M28" s="358" t="s">
        <v>241</v>
      </c>
      <c r="N28" s="358" t="s">
        <v>241</v>
      </c>
      <c r="O28" s="358" t="s">
        <v>241</v>
      </c>
      <c r="P28" s="358" t="s">
        <v>241</v>
      </c>
      <c r="Q28" s="284">
        <v>14.375999999999999</v>
      </c>
      <c r="R28" s="284">
        <v>0.94087909001542869</v>
      </c>
    </row>
    <row r="29" spans="1:18" hidden="1" outlineLevel="1">
      <c r="A29" s="338" t="s">
        <v>26</v>
      </c>
      <c r="B29" s="284">
        <v>170.00666666666666</v>
      </c>
      <c r="C29" s="284">
        <v>15.952634993643898</v>
      </c>
      <c r="D29" s="284" t="s">
        <v>241</v>
      </c>
      <c r="E29" s="284" t="s">
        <v>241</v>
      </c>
      <c r="F29" s="284">
        <v>12.632074313328829</v>
      </c>
      <c r="G29" s="284" t="s">
        <v>241</v>
      </c>
      <c r="H29" s="284" t="s">
        <v>241</v>
      </c>
      <c r="I29" s="284" t="s">
        <v>241</v>
      </c>
      <c r="J29" s="284" t="s">
        <v>241</v>
      </c>
      <c r="K29" s="284" t="s">
        <v>241</v>
      </c>
      <c r="L29" s="284" t="s">
        <v>241</v>
      </c>
      <c r="M29" s="284" t="s">
        <v>241</v>
      </c>
      <c r="N29" s="284" t="s">
        <v>241</v>
      </c>
      <c r="O29" s="284" t="s">
        <v>241</v>
      </c>
      <c r="P29" s="284" t="s">
        <v>241</v>
      </c>
      <c r="Q29" s="284">
        <v>15.376000000000001</v>
      </c>
      <c r="R29" s="284">
        <v>0.87253165387390652</v>
      </c>
    </row>
    <row r="30" spans="1:18" hidden="1" outlineLevel="1">
      <c r="A30" s="338" t="s">
        <v>27</v>
      </c>
      <c r="B30" s="284">
        <v>173.96</v>
      </c>
      <c r="C30" s="284">
        <v>17.0676105093156</v>
      </c>
      <c r="D30" s="284" t="s">
        <v>241</v>
      </c>
      <c r="E30" s="65">
        <v>11.666666666666663</v>
      </c>
      <c r="F30" s="284">
        <v>13.645240082766819</v>
      </c>
      <c r="G30" s="284">
        <v>16.066666666666666</v>
      </c>
      <c r="H30" s="284" t="s">
        <v>241</v>
      </c>
      <c r="I30" s="284">
        <v>19.266666666666669</v>
      </c>
      <c r="J30" s="284">
        <v>15.766666666666666</v>
      </c>
      <c r="K30" s="284">
        <v>14.733333333333329</v>
      </c>
      <c r="L30" s="284">
        <v>-8.1</v>
      </c>
      <c r="M30" s="284">
        <v>7.8666666666666698</v>
      </c>
      <c r="N30" s="284" t="s">
        <v>241</v>
      </c>
      <c r="O30" s="284" t="s">
        <v>241</v>
      </c>
      <c r="P30" s="284" t="s">
        <v>241</v>
      </c>
      <c r="Q30" s="284">
        <v>18.449000000000002</v>
      </c>
      <c r="R30" s="284">
        <v>22.381426202321734</v>
      </c>
    </row>
    <row r="31" spans="1:18" hidden="1" outlineLevel="1">
      <c r="A31" s="338" t="s">
        <v>28</v>
      </c>
      <c r="B31" s="284">
        <v>173.62333333333333</v>
      </c>
      <c r="C31" s="284">
        <v>10.65464256958559</v>
      </c>
      <c r="D31" s="284" t="s">
        <v>241</v>
      </c>
      <c r="E31" s="65">
        <v>13.066666666666663</v>
      </c>
      <c r="F31" s="284">
        <v>15.240966789366325</v>
      </c>
      <c r="G31" s="284">
        <v>15.699999999999998</v>
      </c>
      <c r="H31" s="284" t="s">
        <v>241</v>
      </c>
      <c r="I31" s="284">
        <v>11.1</v>
      </c>
      <c r="J31" s="284">
        <v>17.466666666666654</v>
      </c>
      <c r="K31" s="284">
        <v>7.666666666666667</v>
      </c>
      <c r="L31" s="284">
        <v>9.2666666666666657</v>
      </c>
      <c r="M31" s="284">
        <v>7.7333333333333298</v>
      </c>
      <c r="N31" s="284" t="s">
        <v>241</v>
      </c>
      <c r="O31" s="284" t="s">
        <v>241</v>
      </c>
      <c r="P31" s="284" t="s">
        <v>241</v>
      </c>
      <c r="Q31" s="284">
        <v>17.387</v>
      </c>
      <c r="R31" s="284">
        <v>16.269894342650801</v>
      </c>
    </row>
    <row r="32" spans="1:18" hidden="1" outlineLevel="1">
      <c r="A32" s="338" t="s">
        <v>29</v>
      </c>
      <c r="B32" s="284">
        <v>157.47</v>
      </c>
      <c r="C32" s="284">
        <v>1.1017287760904679</v>
      </c>
      <c r="D32" s="284" t="s">
        <v>241</v>
      </c>
      <c r="E32" s="284">
        <v>4.4666666666666686</v>
      </c>
      <c r="F32" s="284">
        <v>6.732705183088612</v>
      </c>
      <c r="G32" s="284">
        <v>17.233333333333331</v>
      </c>
      <c r="H32" s="284" t="s">
        <v>241</v>
      </c>
      <c r="I32" s="284">
        <v>5.7333333333333343</v>
      </c>
      <c r="J32" s="284">
        <v>15.433333333333337</v>
      </c>
      <c r="K32" s="284">
        <v>9.8000000000000025</v>
      </c>
      <c r="L32" s="284">
        <v>-3</v>
      </c>
      <c r="M32" s="284">
        <v>-1</v>
      </c>
      <c r="N32" s="284" t="s">
        <v>241</v>
      </c>
      <c r="O32" s="284" t="s">
        <v>241</v>
      </c>
      <c r="P32" s="284" t="s">
        <v>241</v>
      </c>
      <c r="Q32" s="284">
        <v>17.253999999999998</v>
      </c>
      <c r="R32" s="284">
        <v>20.019476905954363</v>
      </c>
    </row>
    <row r="33" spans="1:18" hidden="1" outlineLevel="1">
      <c r="A33" s="338" t="s">
        <v>30</v>
      </c>
      <c r="B33" s="330">
        <v>135.59137842795755</v>
      </c>
      <c r="C33" s="284">
        <v>-20.242025905902494</v>
      </c>
      <c r="D33" s="284" t="s">
        <v>241</v>
      </c>
      <c r="E33" s="284">
        <v>-12.266666666666666</v>
      </c>
      <c r="F33" s="284">
        <v>-9.6016780353480726</v>
      </c>
      <c r="G33" s="284">
        <v>16.099999999999998</v>
      </c>
      <c r="H33" s="284" t="s">
        <v>241</v>
      </c>
      <c r="I33" s="284">
        <v>-4.833333333333333</v>
      </c>
      <c r="J33" s="284">
        <v>7.2666666666666657</v>
      </c>
      <c r="K33" s="284">
        <v>5.6333333333333355</v>
      </c>
      <c r="L33" s="284">
        <v>-7.166666666666667</v>
      </c>
      <c r="M33" s="284">
        <v>-3.2333333333333343</v>
      </c>
      <c r="N33" s="284" t="s">
        <v>241</v>
      </c>
      <c r="O33" s="284" t="s">
        <v>241</v>
      </c>
      <c r="P33" s="284" t="s">
        <v>241</v>
      </c>
      <c r="Q33" s="284">
        <v>17.146999999999998</v>
      </c>
      <c r="R33" s="284">
        <v>11.517950052029107</v>
      </c>
    </row>
    <row r="34" spans="1:18" ht="14.25" hidden="1" customHeight="1" outlineLevel="1">
      <c r="A34" s="338" t="s">
        <v>31</v>
      </c>
      <c r="B34" s="330">
        <v>112.64054098535091</v>
      </c>
      <c r="C34" s="284">
        <v>-35.248959944338608</v>
      </c>
      <c r="D34" s="284">
        <v>-20.825292225621681</v>
      </c>
      <c r="E34" s="284">
        <v>-25.233333333333338</v>
      </c>
      <c r="F34" s="284">
        <v>-25.588122482899706</v>
      </c>
      <c r="G34" s="284">
        <v>-20.833333333333329</v>
      </c>
      <c r="H34" s="284">
        <v>-17.286768218247431</v>
      </c>
      <c r="I34" s="284">
        <v>-24.966666666666669</v>
      </c>
      <c r="J34" s="284">
        <v>-25.141979397133625</v>
      </c>
      <c r="K34" s="567">
        <v>-10.9</v>
      </c>
      <c r="L34" s="284">
        <v>-27.266666666666666</v>
      </c>
      <c r="M34" s="284">
        <v>-27.400000000000002</v>
      </c>
      <c r="N34" s="284">
        <v>-1.3666666666666647</v>
      </c>
      <c r="O34" s="284">
        <v>9.4248429192846856</v>
      </c>
      <c r="P34" s="284">
        <v>-14.472994231777662</v>
      </c>
      <c r="Q34" s="284">
        <v>14.387</v>
      </c>
      <c r="R34" s="284">
        <v>-22.017453520516014</v>
      </c>
    </row>
    <row r="35" spans="1:18" ht="14.25" hidden="1" customHeight="1" outlineLevel="1">
      <c r="A35" s="338" t="s">
        <v>32</v>
      </c>
      <c r="B35" s="65">
        <v>116.1106152848197</v>
      </c>
      <c r="C35" s="65">
        <v>-33.124485136415586</v>
      </c>
      <c r="D35" s="284">
        <v>-22.532638032314395</v>
      </c>
      <c r="E35" s="65">
        <v>-25.766666666666666</v>
      </c>
      <c r="F35" s="65">
        <v>-28.988673695570512</v>
      </c>
      <c r="G35" s="284">
        <v>-8.766666666666671</v>
      </c>
      <c r="H35" s="284">
        <v>-6.0937377537424595</v>
      </c>
      <c r="I35" s="284">
        <v>-12.333333333333334</v>
      </c>
      <c r="J35" s="284">
        <v>-29.512679327265232</v>
      </c>
      <c r="K35" s="284">
        <v>-10.533333333333337</v>
      </c>
      <c r="L35" s="284">
        <v>-27.866666666666671</v>
      </c>
      <c r="M35" s="284">
        <v>-30.933333333333334</v>
      </c>
      <c r="N35" s="284">
        <v>-5.7666666666666657</v>
      </c>
      <c r="O35" s="284">
        <v>9.8754680832535087</v>
      </c>
      <c r="P35" s="284">
        <v>-17.494342469197875</v>
      </c>
      <c r="Q35" s="284">
        <v>26.597000000000001</v>
      </c>
      <c r="R35" s="284">
        <v>52.970610226030942</v>
      </c>
    </row>
    <row r="36" spans="1:18" ht="14.25" hidden="1" customHeight="1" outlineLevel="1">
      <c r="A36" s="338" t="s">
        <v>33</v>
      </c>
      <c r="B36" s="65">
        <v>130.86353266201624</v>
      </c>
      <c r="C36" s="65">
        <v>-16.89491913924482</v>
      </c>
      <c r="D36" s="284">
        <v>-19.071613570972275</v>
      </c>
      <c r="E36" s="65">
        <v>-16.399999999999995</v>
      </c>
      <c r="F36" s="65">
        <v>-21.139931167632</v>
      </c>
      <c r="G36" s="284">
        <v>-9.0333333333333368</v>
      </c>
      <c r="H36" s="284">
        <v>-7.6338816940847209</v>
      </c>
      <c r="I36" s="284">
        <v>-16.5</v>
      </c>
      <c r="J36" s="284">
        <v>-28.697935373602007</v>
      </c>
      <c r="K36" s="284">
        <v>-9.6666666666666661</v>
      </c>
      <c r="L36" s="284">
        <v>-24.3</v>
      </c>
      <c r="M36" s="284">
        <v>-29.066666666666666</v>
      </c>
      <c r="N36" s="284">
        <v>-9.8666666666666654</v>
      </c>
      <c r="O36" s="284">
        <v>-1.0924731182795853</v>
      </c>
      <c r="P36" s="284">
        <v>-11.91639354399851</v>
      </c>
      <c r="Q36" s="284">
        <v>20.408000000000001</v>
      </c>
      <c r="R36" s="284">
        <v>18.279819172365848</v>
      </c>
    </row>
    <row r="37" spans="1:18" ht="14.25" hidden="1" customHeight="1" outlineLevel="1">
      <c r="A37" s="338" t="s">
        <v>34</v>
      </c>
      <c r="B37" s="65">
        <v>138.05714469926426</v>
      </c>
      <c r="C37" s="65">
        <v>1.8185273281345076</v>
      </c>
      <c r="D37" s="284">
        <v>-12.121881045686777</v>
      </c>
      <c r="E37" s="65">
        <v>-1.6333333333333304</v>
      </c>
      <c r="F37" s="65">
        <v>-7.5987613231846609</v>
      </c>
      <c r="G37" s="284">
        <v>-18.2</v>
      </c>
      <c r="H37" s="284">
        <v>-16.880981352977926</v>
      </c>
      <c r="I37" s="284">
        <v>-18.666666666666668</v>
      </c>
      <c r="J37" s="284">
        <v>-23.741675897984379</v>
      </c>
      <c r="K37" s="284">
        <v>-9.7666666666666657</v>
      </c>
      <c r="L37" s="284">
        <v>-13.700000000000003</v>
      </c>
      <c r="M37" s="284">
        <v>-23.133333333333336</v>
      </c>
      <c r="N37" s="284">
        <v>-1.6333333333333353</v>
      </c>
      <c r="O37" s="284">
        <v>-2.98907143374106</v>
      </c>
      <c r="P37" s="284">
        <v>-10.41612143417953</v>
      </c>
      <c r="Q37" s="284">
        <v>11.532</v>
      </c>
      <c r="R37" s="284">
        <v>-32.746252988861031</v>
      </c>
    </row>
    <row r="38" spans="1:18" hidden="1" outlineLevel="1">
      <c r="A38" s="338" t="s">
        <v>35</v>
      </c>
      <c r="B38" s="65">
        <v>143.22344908062249</v>
      </c>
      <c r="C38" s="65">
        <v>27.15088886091992</v>
      </c>
      <c r="D38" s="284">
        <v>4.2804486544330445</v>
      </c>
      <c r="E38" s="65">
        <v>17.066666666666663</v>
      </c>
      <c r="F38" s="65">
        <v>11.591961799216804</v>
      </c>
      <c r="G38" s="284">
        <v>-15.233333333333334</v>
      </c>
      <c r="H38" s="284">
        <v>-14.46355236139631</v>
      </c>
      <c r="I38" s="284">
        <v>-9.2666666666666657</v>
      </c>
      <c r="J38" s="284">
        <v>2.2703313253011856</v>
      </c>
      <c r="K38" s="284">
        <v>-1.8666666666666696</v>
      </c>
      <c r="L38" s="284">
        <v>-10.700000000000003</v>
      </c>
      <c r="M38" s="284">
        <v>-13.699999999999998</v>
      </c>
      <c r="N38" s="284">
        <v>0.26666666666666572</v>
      </c>
      <c r="O38" s="284">
        <v>-5.9982332155477138</v>
      </c>
      <c r="P38" s="284">
        <v>3.2725321888412253</v>
      </c>
      <c r="Q38" s="284">
        <v>13.532</v>
      </c>
      <c r="R38" s="284">
        <v>-5.9428650865364574</v>
      </c>
    </row>
    <row r="39" spans="1:18" hidden="1" outlineLevel="1">
      <c r="A39" s="338" t="s">
        <v>36</v>
      </c>
      <c r="B39" s="65">
        <v>155.91306306731352</v>
      </c>
      <c r="C39" s="65">
        <v>34.279766483760596</v>
      </c>
      <c r="D39" s="284">
        <v>9.943782849827997</v>
      </c>
      <c r="E39" s="65">
        <v>25.833333333333332</v>
      </c>
      <c r="F39" s="65">
        <v>23.582305262530554</v>
      </c>
      <c r="G39" s="284">
        <v>-6.166666666666667</v>
      </c>
      <c r="H39" s="284">
        <v>-5.2581062471309963</v>
      </c>
      <c r="I39" s="284">
        <v>-15.433333333333332</v>
      </c>
      <c r="J39" s="284">
        <v>4.5240372692811945</v>
      </c>
      <c r="K39" s="284">
        <v>-2.5</v>
      </c>
      <c r="L39" s="284">
        <v>-6.8999999999999959</v>
      </c>
      <c r="M39" s="284">
        <v>-12.766666666666671</v>
      </c>
      <c r="N39" s="284">
        <v>3.7666666666666657</v>
      </c>
      <c r="O39" s="284">
        <v>-8.5123246413568836</v>
      </c>
      <c r="P39" s="284">
        <v>10.811428571428578</v>
      </c>
      <c r="Q39" s="53">
        <v>14.314</v>
      </c>
      <c r="R39" s="53">
        <v>-46.181900214309891</v>
      </c>
    </row>
    <row r="40" spans="1:18" hidden="1" outlineLevel="1">
      <c r="A40" s="338" t="s">
        <v>37</v>
      </c>
      <c r="B40" s="65">
        <v>152.49454713689747</v>
      </c>
      <c r="C40" s="65">
        <v>16.52944409711759</v>
      </c>
      <c r="D40" s="284">
        <v>7.7086883756222448</v>
      </c>
      <c r="E40" s="65">
        <v>16.399999999999995</v>
      </c>
      <c r="F40" s="65">
        <v>17.158083721854382</v>
      </c>
      <c r="G40" s="284">
        <v>-7</v>
      </c>
      <c r="H40" s="284">
        <v>-6.2450263367312004</v>
      </c>
      <c r="I40" s="284">
        <v>4.166666666666667</v>
      </c>
      <c r="J40" s="284">
        <v>1.6640611429564132</v>
      </c>
      <c r="K40" s="284">
        <v>-1.7333333333333296</v>
      </c>
      <c r="L40" s="284">
        <v>0.46666666666666384</v>
      </c>
      <c r="M40" s="284">
        <v>-5.8666666666666698</v>
      </c>
      <c r="N40" s="284">
        <v>8.8999999999999968</v>
      </c>
      <c r="O40" s="284">
        <v>-7.383892850930593</v>
      </c>
      <c r="P40" s="284">
        <v>3.1100814377983852</v>
      </c>
      <c r="Q40" s="284">
        <v>16.326000000000001</v>
      </c>
      <c r="R40" s="284">
        <v>-20.001960015680126</v>
      </c>
    </row>
    <row r="41" spans="1:18" hidden="1" outlineLevel="1">
      <c r="A41" s="476" t="s">
        <v>38</v>
      </c>
      <c r="B41" s="545">
        <v>171.95107886494512</v>
      </c>
      <c r="C41" s="482">
        <v>24.550655628517774</v>
      </c>
      <c r="D41" s="482">
        <v>9.4531014064073986</v>
      </c>
      <c r="E41" s="482">
        <v>18.133333333333329</v>
      </c>
      <c r="F41" s="482">
        <v>17.75590871790375</v>
      </c>
      <c r="G41" s="482">
        <v>0.99999999999999523</v>
      </c>
      <c r="H41" s="482">
        <v>1.7607026984252343</v>
      </c>
      <c r="I41" s="482">
        <v>19.666666666666668</v>
      </c>
      <c r="J41" s="482">
        <v>2.0854552436926781</v>
      </c>
      <c r="K41" s="482">
        <v>-3.0666666666666678</v>
      </c>
      <c r="L41" s="482">
        <v>-2.300000000000002</v>
      </c>
      <c r="M41" s="482">
        <v>-4.2000000000000028</v>
      </c>
      <c r="N41" s="482">
        <v>9.1333333333333346</v>
      </c>
      <c r="O41" s="482">
        <v>-12.376902417188887</v>
      </c>
      <c r="P41" s="482">
        <v>11.210926088226714</v>
      </c>
      <c r="Q41" s="482">
        <v>18.864000000000001</v>
      </c>
      <c r="R41" s="482">
        <v>63.579604578563988</v>
      </c>
    </row>
    <row r="42" spans="1:18" hidden="1" outlineLevel="1" collapsed="1">
      <c r="A42" s="338" t="s">
        <v>667</v>
      </c>
      <c r="B42" s="330">
        <v>172.46242715194572</v>
      </c>
      <c r="C42" s="284">
        <v>20.414937818502182</v>
      </c>
      <c r="D42" s="284">
        <v>12.163480420103113</v>
      </c>
      <c r="E42" s="284">
        <v>16.666666666666668</v>
      </c>
      <c r="F42" s="284">
        <v>20.515797914995986</v>
      </c>
      <c r="G42" s="284">
        <v>4.3666666666666645</v>
      </c>
      <c r="H42" s="284">
        <v>5.8739684921230264</v>
      </c>
      <c r="I42" s="284">
        <v>18.566666666666666</v>
      </c>
      <c r="J42" s="284">
        <v>-1.8039244560615515</v>
      </c>
      <c r="K42" s="284">
        <v>-1.1666666666666667</v>
      </c>
      <c r="L42" s="284">
        <v>-3</v>
      </c>
      <c r="M42" s="284">
        <v>-0.29999999999999716</v>
      </c>
      <c r="N42" s="284">
        <v>13.733333333333334</v>
      </c>
      <c r="O42" s="284">
        <v>4.3135043698900404</v>
      </c>
      <c r="P42" s="284">
        <v>12.356215213358055</v>
      </c>
      <c r="Q42" s="284">
        <v>18.062000000000001</v>
      </c>
      <c r="R42" s="284">
        <v>33.476204552172646</v>
      </c>
    </row>
    <row r="43" spans="1:18" hidden="1" outlineLevel="1">
      <c r="A43" s="338" t="s">
        <v>670</v>
      </c>
      <c r="B43" s="284">
        <v>172.76317562137936</v>
      </c>
      <c r="C43" s="284">
        <v>10.807377023175405</v>
      </c>
      <c r="D43" s="284">
        <v>9.510440176540925</v>
      </c>
      <c r="E43" s="284">
        <v>12.333333333333334</v>
      </c>
      <c r="F43" s="284">
        <v>16.326173841229249</v>
      </c>
      <c r="G43" s="284">
        <v>-0.76666666666666572</v>
      </c>
      <c r="H43" s="284">
        <v>0.88094084482226265</v>
      </c>
      <c r="I43" s="284">
        <v>11</v>
      </c>
      <c r="J43" s="284">
        <v>-0.91851952277657745</v>
      </c>
      <c r="K43" s="284">
        <v>-2.6666666666666665</v>
      </c>
      <c r="L43" s="284">
        <v>0.69999999999999807</v>
      </c>
      <c r="M43" s="284">
        <v>0.66666666666666663</v>
      </c>
      <c r="N43" s="284">
        <v>13.800000000000002</v>
      </c>
      <c r="O43" s="284">
        <v>4.4009356319847655</v>
      </c>
      <c r="P43" s="284">
        <v>10.781078107810771</v>
      </c>
      <c r="Q43" s="284">
        <v>16.661000000000001</v>
      </c>
      <c r="R43" s="284">
        <v>16.396534860975279</v>
      </c>
    </row>
    <row r="44" spans="1:18" hidden="1" outlineLevel="1">
      <c r="A44" s="338" t="s">
        <v>671</v>
      </c>
      <c r="B44" s="284">
        <v>162.43709562589314</v>
      </c>
      <c r="C44" s="284">
        <v>6.5199370572051123</v>
      </c>
      <c r="D44" s="284">
        <v>7.5467142378293062</v>
      </c>
      <c r="E44" s="284">
        <v>8</v>
      </c>
      <c r="F44" s="284">
        <v>11.154586972585975</v>
      </c>
      <c r="G44" s="284">
        <v>5.9333333333333327</v>
      </c>
      <c r="H44" s="284">
        <v>7.0449860555353467</v>
      </c>
      <c r="I44" s="284">
        <v>9.5333333333333314</v>
      </c>
      <c r="J44" s="284">
        <v>-0.2460360852925163</v>
      </c>
      <c r="K44" s="284">
        <v>-3.8666666666666649</v>
      </c>
      <c r="L44" s="284">
        <v>-2.8333333333333335</v>
      </c>
      <c r="M44" s="284">
        <v>-1.6999999999999982</v>
      </c>
      <c r="N44" s="284">
        <v>16.333333333333332</v>
      </c>
      <c r="O44" s="284">
        <v>12.696027796037185</v>
      </c>
      <c r="P44" s="284">
        <v>7.9594198951453876</v>
      </c>
      <c r="Q44" s="284">
        <v>16.292999999999999</v>
      </c>
      <c r="R44" s="284">
        <v>-0.20213156927600551</v>
      </c>
    </row>
    <row r="45" spans="1:18" hidden="1" outlineLevel="1">
      <c r="A45" s="476" t="s">
        <v>672</v>
      </c>
      <c r="B45" s="482">
        <v>174.10657406889626</v>
      </c>
      <c r="C45" s="482">
        <v>1.2535514276383708</v>
      </c>
      <c r="D45" s="482">
        <v>5.787261474987119</v>
      </c>
      <c r="E45" s="482">
        <v>5.3333333333333384</v>
      </c>
      <c r="F45" s="482">
        <v>7.4746518283665466</v>
      </c>
      <c r="G45" s="482">
        <v>3.1666666666666665</v>
      </c>
      <c r="H45" s="482">
        <v>4.0514794509895609</v>
      </c>
      <c r="I45" s="482">
        <v>9.4666666666666632</v>
      </c>
      <c r="J45" s="482">
        <v>-0.2862283284265601</v>
      </c>
      <c r="K45" s="482">
        <v>-3.1666666666666665</v>
      </c>
      <c r="L45" s="482">
        <v>-2.3666666666666649</v>
      </c>
      <c r="M45" s="482">
        <v>-3.1333333333333351</v>
      </c>
      <c r="N45" s="482">
        <v>13.666666666666666</v>
      </c>
      <c r="O45" s="482">
        <v>17.156236696466578</v>
      </c>
      <c r="P45" s="482">
        <v>6.908780455769346</v>
      </c>
      <c r="Q45" s="482">
        <v>17.302</v>
      </c>
      <c r="R45" s="482">
        <v>-8.2803223070398673</v>
      </c>
    </row>
    <row r="46" spans="1:18" collapsed="1">
      <c r="A46" s="338" t="s">
        <v>741</v>
      </c>
      <c r="B46" s="284">
        <v>188.27385830783194</v>
      </c>
      <c r="C46" s="284">
        <v>9.168043971662172</v>
      </c>
      <c r="D46" s="284">
        <v>8.5822960670476789</v>
      </c>
      <c r="E46" s="284">
        <v>9.4</v>
      </c>
      <c r="F46" s="284">
        <v>10.162679527718325</v>
      </c>
      <c r="G46" s="284">
        <v>-12.533333333333331</v>
      </c>
      <c r="H46" s="284">
        <v>-12.782540919719395</v>
      </c>
      <c r="I46" s="284">
        <v>16.966666666666669</v>
      </c>
      <c r="J46" s="284">
        <v>6.8627450980392126</v>
      </c>
      <c r="K46" s="284">
        <v>1.4333333333333325</v>
      </c>
      <c r="L46" s="284">
        <v>3</v>
      </c>
      <c r="M46" s="284">
        <v>-0.73333333333333428</v>
      </c>
      <c r="N46" s="284">
        <v>19.5</v>
      </c>
      <c r="O46" s="284">
        <v>8.2702702702702595</v>
      </c>
      <c r="P46" s="284">
        <v>3.3025099075297106</v>
      </c>
      <c r="Q46" s="284">
        <v>18.913</v>
      </c>
      <c r="R46" s="284">
        <v>4.7115491086258316</v>
      </c>
    </row>
    <row r="47" spans="1:18">
      <c r="A47" s="338" t="s">
        <v>742</v>
      </c>
      <c r="B47" s="284">
        <v>196.35523588041087</v>
      </c>
      <c r="C47" s="284">
        <v>13.655722739627649</v>
      </c>
      <c r="D47" s="284">
        <v>5.0703915530136356</v>
      </c>
      <c r="E47" s="284">
        <v>7.2999999999999972</v>
      </c>
      <c r="F47" s="284">
        <v>6.4678447427060917</v>
      </c>
      <c r="G47" s="284">
        <v>-13.4</v>
      </c>
      <c r="H47" s="284">
        <v>-13.059424529537608</v>
      </c>
      <c r="I47" s="284">
        <v>7</v>
      </c>
      <c r="J47" s="284">
        <v>3.7303732083604046</v>
      </c>
      <c r="K47" s="284">
        <v>-0.73333333333333905</v>
      </c>
      <c r="L47" s="284">
        <v>-0.79999999999999716</v>
      </c>
      <c r="M47" s="284">
        <v>-1.1999999999999982</v>
      </c>
      <c r="N47" s="284">
        <v>15.033333333333337</v>
      </c>
      <c r="O47" s="284">
        <v>5.3107625923159816</v>
      </c>
      <c r="P47" s="284">
        <v>7.2430486593843284</v>
      </c>
      <c r="Q47" s="284">
        <v>16.532</v>
      </c>
      <c r="R47" s="284">
        <v>-0.77426324950484116</v>
      </c>
    </row>
    <row r="48" spans="1:18">
      <c r="A48" s="730" t="s">
        <v>739</v>
      </c>
      <c r="B48" s="284">
        <v>191.17179473351857</v>
      </c>
      <c r="C48" s="284">
        <v>17.689739524648942</v>
      </c>
      <c r="D48" s="284">
        <v>5.8885211607998968</v>
      </c>
      <c r="E48" s="284">
        <v>9.8333333333333339</v>
      </c>
      <c r="F48" s="284">
        <v>8.7159562758155005</v>
      </c>
      <c r="G48" s="284">
        <v>-16.266666666666662</v>
      </c>
      <c r="H48" s="284">
        <v>-15.673614257664994</v>
      </c>
      <c r="I48" s="284">
        <v>6.9666666666666686</v>
      </c>
      <c r="J48" s="284">
        <v>2.5897506166072901</v>
      </c>
      <c r="K48" s="284">
        <v>-1.5333333333333361</v>
      </c>
      <c r="L48" s="284">
        <v>0.36666666666666475</v>
      </c>
      <c r="M48" s="284">
        <v>-0.49999999999999528</v>
      </c>
      <c r="N48" s="284">
        <v>15.366666666666665</v>
      </c>
      <c r="O48" s="284">
        <v>3.2830597450212622</v>
      </c>
      <c r="P48" s="284">
        <v>13.704591321897055</v>
      </c>
      <c r="Q48" s="284">
        <v>20.067999999999998</v>
      </c>
      <c r="R48" s="284">
        <v>23.169459276990096</v>
      </c>
    </row>
    <row r="49" spans="1:18">
      <c r="A49" s="335" t="s">
        <v>740</v>
      </c>
      <c r="B49" s="166">
        <v>182.80305748309647</v>
      </c>
      <c r="C49" s="166">
        <v>4.9949196121445141</v>
      </c>
      <c r="D49" s="166">
        <v>2.9894477175722756</v>
      </c>
      <c r="E49" s="166">
        <v>3.2999999999999972</v>
      </c>
      <c r="F49" s="166">
        <v>4.2775190191701284</v>
      </c>
      <c r="G49" s="166">
        <v>-16.700000000000003</v>
      </c>
      <c r="H49" s="166">
        <v>-15.855162363140394</v>
      </c>
      <c r="I49" s="166">
        <v>-2.8333333333333335</v>
      </c>
      <c r="J49" s="166">
        <v>1.2334946280653014</v>
      </c>
      <c r="K49" s="166">
        <v>-2.6666666666666665</v>
      </c>
      <c r="L49" s="166">
        <v>-1.6666666666666667</v>
      </c>
      <c r="M49" s="166">
        <v>-1.1333333333333304</v>
      </c>
      <c r="N49" s="166">
        <v>12.233333333333334</v>
      </c>
      <c r="O49" s="166">
        <v>7.3037790697674296</v>
      </c>
      <c r="P49" s="166">
        <v>7.7461760550402374</v>
      </c>
      <c r="Q49" s="166">
        <v>14.669999999999998</v>
      </c>
      <c r="R49" s="166">
        <v>-15.212114206450138</v>
      </c>
    </row>
    <row r="50" spans="1:18" hidden="1" outlineLevel="1">
      <c r="A50" s="338" t="s">
        <v>487</v>
      </c>
      <c r="B50" s="284">
        <v>104.36</v>
      </c>
      <c r="C50" s="284">
        <v>16.295344024275195</v>
      </c>
      <c r="D50" s="284" t="s">
        <v>241</v>
      </c>
      <c r="E50" s="284" t="s">
        <v>241</v>
      </c>
      <c r="F50" s="284">
        <v>6.0466324115764536</v>
      </c>
      <c r="G50" s="190" t="s">
        <v>241</v>
      </c>
      <c r="H50" s="284" t="s">
        <v>241</v>
      </c>
      <c r="I50" s="190" t="s">
        <v>241</v>
      </c>
      <c r="J50" s="190" t="s">
        <v>241</v>
      </c>
      <c r="K50" s="190" t="s">
        <v>241</v>
      </c>
      <c r="L50" s="190" t="s">
        <v>241</v>
      </c>
      <c r="M50" s="190" t="s">
        <v>241</v>
      </c>
      <c r="N50" s="190" t="s">
        <v>241</v>
      </c>
      <c r="O50" s="190" t="s">
        <v>241</v>
      </c>
      <c r="P50" s="190" t="s">
        <v>241</v>
      </c>
      <c r="Q50" s="284">
        <v>5.4550000000000001</v>
      </c>
      <c r="R50" s="284">
        <v>29.265402843601919</v>
      </c>
    </row>
    <row r="51" spans="1:18" hidden="1" outlineLevel="1">
      <c r="A51" s="338" t="s">
        <v>488</v>
      </c>
      <c r="B51" s="284">
        <v>95.87</v>
      </c>
      <c r="C51" s="284">
        <v>10.925598241186776</v>
      </c>
      <c r="D51" s="284" t="s">
        <v>241</v>
      </c>
      <c r="E51" s="284" t="s">
        <v>241</v>
      </c>
      <c r="F51" s="284">
        <v>6.1899001018858968</v>
      </c>
      <c r="G51" s="190" t="s">
        <v>241</v>
      </c>
      <c r="H51" s="284" t="s">
        <v>241</v>
      </c>
      <c r="I51" s="190" t="s">
        <v>241</v>
      </c>
      <c r="J51" s="190" t="s">
        <v>241</v>
      </c>
      <c r="K51" s="190" t="s">
        <v>241</v>
      </c>
      <c r="L51" s="190" t="s">
        <v>241</v>
      </c>
      <c r="M51" s="190" t="s">
        <v>241</v>
      </c>
      <c r="N51" s="190" t="s">
        <v>241</v>
      </c>
      <c r="O51" s="190" t="s">
        <v>241</v>
      </c>
      <c r="P51" s="190" t="s">
        <v>241</v>
      </c>
      <c r="Q51" s="284">
        <v>4.351</v>
      </c>
      <c r="R51" s="284">
        <v>-8.2841483979763808</v>
      </c>
    </row>
    <row r="52" spans="1:18" hidden="1" outlineLevel="1">
      <c r="A52" s="338" t="s">
        <v>489</v>
      </c>
      <c r="B52" s="284">
        <v>96.78</v>
      </c>
      <c r="C52" s="284">
        <v>-6.8338492799367145</v>
      </c>
      <c r="D52" s="284" t="s">
        <v>241</v>
      </c>
      <c r="E52" s="284" t="s">
        <v>241</v>
      </c>
      <c r="F52" s="284">
        <v>1.9518330061036409</v>
      </c>
      <c r="G52" s="190" t="s">
        <v>241</v>
      </c>
      <c r="H52" s="284" t="s">
        <v>241</v>
      </c>
      <c r="I52" s="190" t="s">
        <v>241</v>
      </c>
      <c r="J52" s="190" t="s">
        <v>241</v>
      </c>
      <c r="K52" s="190" t="s">
        <v>241</v>
      </c>
      <c r="L52" s="190" t="s">
        <v>241</v>
      </c>
      <c r="M52" s="190" t="s">
        <v>241</v>
      </c>
      <c r="N52" s="190" t="s">
        <v>241</v>
      </c>
      <c r="O52" s="190" t="s">
        <v>241</v>
      </c>
      <c r="P52" s="190" t="s">
        <v>241</v>
      </c>
      <c r="Q52" s="284">
        <v>4.6239999999999997</v>
      </c>
      <c r="R52" s="284">
        <v>-0.25884383088870777</v>
      </c>
    </row>
    <row r="53" spans="1:18" hidden="1" outlineLevel="1">
      <c r="A53" s="338" t="s">
        <v>490</v>
      </c>
      <c r="B53" s="284">
        <v>101.98</v>
      </c>
      <c r="C53" s="284">
        <v>14.092163858507917</v>
      </c>
      <c r="D53" s="284" t="s">
        <v>241</v>
      </c>
      <c r="E53" s="284" t="s">
        <v>241</v>
      </c>
      <c r="F53" s="284">
        <v>11.01476853829746</v>
      </c>
      <c r="G53" s="190" t="s">
        <v>241</v>
      </c>
      <c r="H53" s="284" t="s">
        <v>241</v>
      </c>
      <c r="I53" s="190" t="s">
        <v>241</v>
      </c>
      <c r="J53" s="190" t="s">
        <v>241</v>
      </c>
      <c r="K53" s="190" t="s">
        <v>241</v>
      </c>
      <c r="L53" s="190" t="s">
        <v>241</v>
      </c>
      <c r="M53" s="190" t="s">
        <v>241</v>
      </c>
      <c r="N53" s="190" t="s">
        <v>241</v>
      </c>
      <c r="O53" s="190" t="s">
        <v>241</v>
      </c>
      <c r="P53" s="190" t="s">
        <v>241</v>
      </c>
      <c r="Q53" s="284">
        <v>4.7560000000000002</v>
      </c>
      <c r="R53" s="284">
        <v>2.4558380008616894</v>
      </c>
    </row>
    <row r="54" spans="1:18" hidden="1" outlineLevel="1">
      <c r="A54" s="338" t="s">
        <v>255</v>
      </c>
      <c r="B54" s="284">
        <v>102.15</v>
      </c>
      <c r="C54" s="284">
        <v>4.2299421635640755</v>
      </c>
      <c r="D54" s="284" t="s">
        <v>241</v>
      </c>
      <c r="E54" s="284" t="s">
        <v>241</v>
      </c>
      <c r="F54" s="284">
        <v>6.9610553309132257</v>
      </c>
      <c r="G54" s="190" t="s">
        <v>241</v>
      </c>
      <c r="H54" s="284" t="s">
        <v>241</v>
      </c>
      <c r="I54" s="190" t="s">
        <v>241</v>
      </c>
      <c r="J54" s="190" t="s">
        <v>241</v>
      </c>
      <c r="K54" s="190" t="s">
        <v>241</v>
      </c>
      <c r="L54" s="190" t="s">
        <v>241</v>
      </c>
      <c r="M54" s="190" t="s">
        <v>241</v>
      </c>
      <c r="N54" s="190" t="s">
        <v>241</v>
      </c>
      <c r="O54" s="190" t="s">
        <v>241</v>
      </c>
      <c r="P54" s="190" t="s">
        <v>241</v>
      </c>
      <c r="Q54" s="284">
        <v>4.7140000000000004</v>
      </c>
      <c r="R54" s="284">
        <v>-19.911654774040088</v>
      </c>
    </row>
    <row r="55" spans="1:18" hidden="1" outlineLevel="1">
      <c r="A55" s="338" t="s">
        <v>256</v>
      </c>
      <c r="B55" s="284">
        <v>99.5</v>
      </c>
      <c r="C55" s="284">
        <v>-2.2736975496441403</v>
      </c>
      <c r="D55" s="284" t="s">
        <v>241</v>
      </c>
      <c r="E55" s="284" t="s">
        <v>241</v>
      </c>
      <c r="F55" s="284">
        <v>5.4910814793119584</v>
      </c>
      <c r="G55" s="190" t="s">
        <v>241</v>
      </c>
      <c r="H55" s="284" t="s">
        <v>241</v>
      </c>
      <c r="I55" s="190" t="s">
        <v>241</v>
      </c>
      <c r="J55" s="190" t="s">
        <v>241</v>
      </c>
      <c r="K55" s="190" t="s">
        <v>241</v>
      </c>
      <c r="L55" s="190" t="s">
        <v>241</v>
      </c>
      <c r="M55" s="190" t="s">
        <v>241</v>
      </c>
      <c r="N55" s="190" t="s">
        <v>241</v>
      </c>
      <c r="O55" s="190" t="s">
        <v>241</v>
      </c>
      <c r="P55" s="190" t="s">
        <v>241</v>
      </c>
      <c r="Q55" s="284">
        <v>4.8019999999999996</v>
      </c>
      <c r="R55" s="284">
        <v>22.126144455747692</v>
      </c>
    </row>
    <row r="56" spans="1:18" hidden="1" outlineLevel="1">
      <c r="A56" s="338" t="s">
        <v>257</v>
      </c>
      <c r="B56" s="284">
        <v>90.93</v>
      </c>
      <c r="C56" s="284">
        <v>3.637627475595778</v>
      </c>
      <c r="D56" s="284" t="s">
        <v>241</v>
      </c>
      <c r="E56" s="284" t="s">
        <v>241</v>
      </c>
      <c r="F56" s="284">
        <v>10.841517232876072</v>
      </c>
      <c r="G56" s="190" t="s">
        <v>241</v>
      </c>
      <c r="H56" s="284" t="s">
        <v>241</v>
      </c>
      <c r="I56" s="190" t="s">
        <v>241</v>
      </c>
      <c r="J56" s="190" t="s">
        <v>241</v>
      </c>
      <c r="K56" s="190" t="s">
        <v>241</v>
      </c>
      <c r="L56" s="190" t="s">
        <v>241</v>
      </c>
      <c r="M56" s="190" t="s">
        <v>241</v>
      </c>
      <c r="N56" s="190" t="s">
        <v>241</v>
      </c>
      <c r="O56" s="190" t="s">
        <v>241</v>
      </c>
      <c r="P56" s="190" t="s">
        <v>241</v>
      </c>
      <c r="Q56" s="284">
        <v>4.9390000000000001</v>
      </c>
      <c r="R56" s="284">
        <v>25.674300254452916</v>
      </c>
    </row>
    <row r="57" spans="1:18" hidden="1" outlineLevel="1">
      <c r="A57" s="338" t="s">
        <v>491</v>
      </c>
      <c r="B57" s="284">
        <v>83.93</v>
      </c>
      <c r="C57" s="284">
        <v>-3.7129464789426549</v>
      </c>
      <c r="D57" s="284" t="s">
        <v>241</v>
      </c>
      <c r="E57" s="284" t="s">
        <v>241</v>
      </c>
      <c r="F57" s="284">
        <v>5.9000060816243121</v>
      </c>
      <c r="G57" s="190" t="s">
        <v>241</v>
      </c>
      <c r="H57" s="284" t="s">
        <v>241</v>
      </c>
      <c r="I57" s="190" t="s">
        <v>241</v>
      </c>
      <c r="J57" s="190" t="s">
        <v>241</v>
      </c>
      <c r="K57" s="190" t="s">
        <v>241</v>
      </c>
      <c r="L57" s="190" t="s">
        <v>241</v>
      </c>
      <c r="M57" s="190" t="s">
        <v>241</v>
      </c>
      <c r="N57" s="190" t="s">
        <v>241</v>
      </c>
      <c r="O57" s="190" t="s">
        <v>241</v>
      </c>
      <c r="P57" s="190" t="s">
        <v>241</v>
      </c>
      <c r="Q57" s="284">
        <v>4.66</v>
      </c>
      <c r="R57" s="284">
        <v>-4.213771839671125</v>
      </c>
    </row>
    <row r="58" spans="1:18" hidden="1" outlineLevel="1">
      <c r="A58" s="338" t="s">
        <v>492</v>
      </c>
      <c r="B58" s="284">
        <v>109.25</v>
      </c>
      <c r="C58" s="284">
        <v>-2.6534495079485509</v>
      </c>
      <c r="D58" s="284" t="s">
        <v>241</v>
      </c>
      <c r="E58" s="284" t="s">
        <v>241</v>
      </c>
      <c r="F58" s="284">
        <v>12.794962041655708</v>
      </c>
      <c r="G58" s="190" t="s">
        <v>241</v>
      </c>
      <c r="H58" s="284" t="s">
        <v>241</v>
      </c>
      <c r="I58" s="190" t="s">
        <v>241</v>
      </c>
      <c r="J58" s="190" t="s">
        <v>241</v>
      </c>
      <c r="K58" s="190" t="s">
        <v>241</v>
      </c>
      <c r="L58" s="190" t="s">
        <v>241</v>
      </c>
      <c r="M58" s="190" t="s">
        <v>241</v>
      </c>
      <c r="N58" s="190" t="s">
        <v>241</v>
      </c>
      <c r="O58" s="190" t="s">
        <v>241</v>
      </c>
      <c r="P58" s="190" t="s">
        <v>241</v>
      </c>
      <c r="Q58" s="284">
        <v>4.9240000000000004</v>
      </c>
      <c r="R58" s="284">
        <v>5.6199056199056372</v>
      </c>
    </row>
    <row r="59" spans="1:18" hidden="1" outlineLevel="1">
      <c r="A59" s="338" t="s">
        <v>493</v>
      </c>
      <c r="B59" s="284">
        <v>106.33</v>
      </c>
      <c r="C59" s="284">
        <v>0.52375922593519419</v>
      </c>
      <c r="D59" s="284" t="s">
        <v>241</v>
      </c>
      <c r="E59" s="284" t="s">
        <v>241</v>
      </c>
      <c r="F59" s="284">
        <v>10.785392032659601</v>
      </c>
      <c r="G59" s="190" t="s">
        <v>241</v>
      </c>
      <c r="H59" s="284" t="s">
        <v>241</v>
      </c>
      <c r="I59" s="190" t="s">
        <v>241</v>
      </c>
      <c r="J59" s="190" t="s">
        <v>241</v>
      </c>
      <c r="K59" s="190" t="s">
        <v>241</v>
      </c>
      <c r="L59" s="190" t="s">
        <v>241</v>
      </c>
      <c r="M59" s="190" t="s">
        <v>241</v>
      </c>
      <c r="N59" s="190" t="s">
        <v>241</v>
      </c>
      <c r="O59" s="190" t="s">
        <v>241</v>
      </c>
      <c r="P59" s="190" t="s">
        <v>241</v>
      </c>
      <c r="Q59" s="284">
        <v>4.8849999999999998</v>
      </c>
      <c r="R59" s="284">
        <v>2.3465325790907201</v>
      </c>
    </row>
    <row r="60" spans="1:18" hidden="1" outlineLevel="1">
      <c r="A60" s="338" t="s">
        <v>494</v>
      </c>
      <c r="B60" s="284">
        <v>114.35</v>
      </c>
      <c r="C60" s="284">
        <v>12.170820423299048</v>
      </c>
      <c r="D60" s="284" t="s">
        <v>241</v>
      </c>
      <c r="E60" s="284" t="s">
        <v>241</v>
      </c>
      <c r="F60" s="284">
        <v>15.364114356948448</v>
      </c>
      <c r="G60" s="190" t="s">
        <v>241</v>
      </c>
      <c r="H60" s="284" t="s">
        <v>241</v>
      </c>
      <c r="I60" s="190" t="s">
        <v>241</v>
      </c>
      <c r="J60" s="190" t="s">
        <v>241</v>
      </c>
      <c r="K60" s="190" t="s">
        <v>241</v>
      </c>
      <c r="L60" s="190" t="s">
        <v>241</v>
      </c>
      <c r="M60" s="190" t="s">
        <v>241</v>
      </c>
      <c r="N60" s="190" t="s">
        <v>241</v>
      </c>
      <c r="O60" s="190" t="s">
        <v>241</v>
      </c>
      <c r="P60" s="190" t="s">
        <v>241</v>
      </c>
      <c r="Q60" s="284">
        <v>4.5979999999999999</v>
      </c>
      <c r="R60" s="284">
        <v>-4.4670683565343836</v>
      </c>
    </row>
    <row r="61" spans="1:18" hidden="1" outlineLevel="1">
      <c r="A61" s="338" t="s">
        <v>495</v>
      </c>
      <c r="B61" s="284">
        <v>94.58</v>
      </c>
      <c r="C61" s="284">
        <v>9.6392966456993605</v>
      </c>
      <c r="D61" s="284" t="s">
        <v>241</v>
      </c>
      <c r="E61" s="284" t="s">
        <v>241</v>
      </c>
      <c r="F61" s="284">
        <v>15.091522881827885</v>
      </c>
      <c r="G61" s="190" t="s">
        <v>241</v>
      </c>
      <c r="H61" s="284" t="s">
        <v>241</v>
      </c>
      <c r="I61" s="190" t="s">
        <v>241</v>
      </c>
      <c r="J61" s="190" t="s">
        <v>241</v>
      </c>
      <c r="K61" s="190" t="s">
        <v>241</v>
      </c>
      <c r="L61" s="190" t="s">
        <v>241</v>
      </c>
      <c r="M61" s="190" t="s">
        <v>241</v>
      </c>
      <c r="N61" s="190" t="s">
        <v>241</v>
      </c>
      <c r="O61" s="190" t="s">
        <v>241</v>
      </c>
      <c r="P61" s="190" t="s">
        <v>241</v>
      </c>
      <c r="Q61" s="284">
        <v>4.5679999999999996</v>
      </c>
      <c r="R61" s="284">
        <v>-15.48566142460686</v>
      </c>
    </row>
    <row r="62" spans="1:18" hidden="1" outlineLevel="1">
      <c r="A62" s="338" t="s">
        <v>496</v>
      </c>
      <c r="B62" s="284">
        <v>105.55</v>
      </c>
      <c r="C62" s="284">
        <v>1.1400391526977955</v>
      </c>
      <c r="D62" s="284" t="s">
        <v>241</v>
      </c>
      <c r="E62" s="284" t="s">
        <v>241</v>
      </c>
      <c r="F62" s="284">
        <v>12.11341430549335</v>
      </c>
      <c r="G62" s="190" t="s">
        <v>241</v>
      </c>
      <c r="H62" s="284" t="s">
        <v>241</v>
      </c>
      <c r="I62" s="190" t="s">
        <v>241</v>
      </c>
      <c r="J62" s="190" t="s">
        <v>241</v>
      </c>
      <c r="K62" s="190" t="s">
        <v>241</v>
      </c>
      <c r="L62" s="190" t="s">
        <v>241</v>
      </c>
      <c r="M62" s="190" t="s">
        <v>241</v>
      </c>
      <c r="N62" s="190" t="s">
        <v>241</v>
      </c>
      <c r="O62" s="190" t="s">
        <v>241</v>
      </c>
      <c r="P62" s="190" t="s">
        <v>241</v>
      </c>
      <c r="Q62" s="284">
        <v>5.0330000000000004</v>
      </c>
      <c r="R62" s="284">
        <v>-7.7360219981668052</v>
      </c>
    </row>
    <row r="63" spans="1:18" hidden="1" outlineLevel="1">
      <c r="A63" s="338" t="s">
        <v>497</v>
      </c>
      <c r="B63" s="284">
        <v>112.06</v>
      </c>
      <c r="C63" s="284">
        <v>16.885326990877545</v>
      </c>
      <c r="D63" s="284" t="s">
        <v>241</v>
      </c>
      <c r="E63" s="284" t="s">
        <v>241</v>
      </c>
      <c r="F63" s="284">
        <v>12.785968250700819</v>
      </c>
      <c r="G63" s="190" t="s">
        <v>241</v>
      </c>
      <c r="H63" s="284" t="s">
        <v>241</v>
      </c>
      <c r="I63" s="190" t="s">
        <v>241</v>
      </c>
      <c r="J63" s="190" t="s">
        <v>241</v>
      </c>
      <c r="K63" s="190" t="s">
        <v>241</v>
      </c>
      <c r="L63" s="190" t="s">
        <v>241</v>
      </c>
      <c r="M63" s="190" t="s">
        <v>241</v>
      </c>
      <c r="N63" s="190" t="s">
        <v>241</v>
      </c>
      <c r="O63" s="190" t="s">
        <v>241</v>
      </c>
      <c r="P63" s="190" t="s">
        <v>241</v>
      </c>
      <c r="Q63" s="284">
        <v>4.7389999999999999</v>
      </c>
      <c r="R63" s="284">
        <v>8.9174902321305325</v>
      </c>
    </row>
    <row r="64" spans="1:18" hidden="1" outlineLevel="1">
      <c r="A64" s="338" t="s">
        <v>498</v>
      </c>
      <c r="B64" s="284">
        <v>125.37</v>
      </c>
      <c r="C64" s="284">
        <v>29.545322483682355</v>
      </c>
      <c r="D64" s="284" t="s">
        <v>241</v>
      </c>
      <c r="E64" s="284" t="s">
        <v>241</v>
      </c>
      <c r="F64" s="284">
        <v>20.797346803669498</v>
      </c>
      <c r="G64" s="190" t="s">
        <v>241</v>
      </c>
      <c r="H64" s="284" t="s">
        <v>241</v>
      </c>
      <c r="I64" s="190" t="s">
        <v>241</v>
      </c>
      <c r="J64" s="190" t="s">
        <v>241</v>
      </c>
      <c r="K64" s="190" t="s">
        <v>241</v>
      </c>
      <c r="L64" s="190" t="s">
        <v>241</v>
      </c>
      <c r="M64" s="190" t="s">
        <v>241</v>
      </c>
      <c r="N64" s="190" t="s">
        <v>241</v>
      </c>
      <c r="O64" s="190" t="s">
        <v>241</v>
      </c>
      <c r="P64" s="190" t="s">
        <v>241</v>
      </c>
      <c r="Q64" s="284">
        <v>4.7990000000000004</v>
      </c>
      <c r="R64" s="284">
        <v>3.7846020761245853</v>
      </c>
    </row>
    <row r="65" spans="1:18" hidden="1" outlineLevel="1">
      <c r="A65" s="338" t="s">
        <v>536</v>
      </c>
      <c r="B65" s="284">
        <v>114.5</v>
      </c>
      <c r="C65" s="284">
        <v>12.274152557787872</v>
      </c>
      <c r="D65" s="284" t="s">
        <v>241</v>
      </c>
      <c r="E65" s="284" t="s">
        <v>241</v>
      </c>
      <c r="F65" s="284">
        <v>7.635630662206097</v>
      </c>
      <c r="G65" s="190" t="s">
        <v>241</v>
      </c>
      <c r="H65" s="284" t="s">
        <v>241</v>
      </c>
      <c r="I65" s="190" t="s">
        <v>241</v>
      </c>
      <c r="J65" s="190" t="s">
        <v>241</v>
      </c>
      <c r="K65" s="190" t="s">
        <v>241</v>
      </c>
      <c r="L65" s="190" t="s">
        <v>241</v>
      </c>
      <c r="M65" s="190" t="s">
        <v>241</v>
      </c>
      <c r="N65" s="190" t="s">
        <v>241</v>
      </c>
      <c r="O65" s="190" t="s">
        <v>241</v>
      </c>
      <c r="P65" s="190" t="s">
        <v>241</v>
      </c>
      <c r="Q65" s="284">
        <v>5.4539999999999997</v>
      </c>
      <c r="R65" s="284">
        <v>14.676198486122786</v>
      </c>
    </row>
    <row r="66" spans="1:18" hidden="1" outlineLevel="1">
      <c r="A66" s="338" t="s">
        <v>267</v>
      </c>
      <c r="B66" s="284">
        <v>128.19</v>
      </c>
      <c r="C66" s="284">
        <v>25.490939769130819</v>
      </c>
      <c r="D66" s="284" t="s">
        <v>241</v>
      </c>
      <c r="E66" s="284" t="s">
        <v>241</v>
      </c>
      <c r="F66" s="284">
        <v>16.771392674824369</v>
      </c>
      <c r="G66" s="190" t="s">
        <v>241</v>
      </c>
      <c r="H66" s="284" t="s">
        <v>241</v>
      </c>
      <c r="I66" s="190" t="s">
        <v>241</v>
      </c>
      <c r="J66" s="190" t="s">
        <v>241</v>
      </c>
      <c r="K66" s="190" t="s">
        <v>241</v>
      </c>
      <c r="L66" s="190" t="s">
        <v>241</v>
      </c>
      <c r="M66" s="190" t="s">
        <v>241</v>
      </c>
      <c r="N66" s="190" t="s">
        <v>241</v>
      </c>
      <c r="O66" s="190" t="s">
        <v>241</v>
      </c>
      <c r="P66" s="190" t="s">
        <v>241</v>
      </c>
      <c r="Q66" s="284">
        <v>5.53</v>
      </c>
      <c r="R66" s="284">
        <v>17.310140008485362</v>
      </c>
    </row>
    <row r="67" spans="1:18" hidden="1" outlineLevel="1">
      <c r="A67" s="338" t="s">
        <v>268</v>
      </c>
      <c r="B67" s="284">
        <v>126.23</v>
      </c>
      <c r="C67" s="284">
        <v>26.869300931403316</v>
      </c>
      <c r="D67" s="284" t="s">
        <v>241</v>
      </c>
      <c r="E67" s="284" t="s">
        <v>241</v>
      </c>
      <c r="F67" s="284">
        <v>16.348972201978725</v>
      </c>
      <c r="G67" s="190" t="s">
        <v>241</v>
      </c>
      <c r="H67" s="284" t="s">
        <v>241</v>
      </c>
      <c r="I67" s="190" t="s">
        <v>241</v>
      </c>
      <c r="J67" s="190" t="s">
        <v>241</v>
      </c>
      <c r="K67" s="190" t="s">
        <v>241</v>
      </c>
      <c r="L67" s="190" t="s">
        <v>241</v>
      </c>
      <c r="M67" s="190" t="s">
        <v>241</v>
      </c>
      <c r="N67" s="190" t="s">
        <v>241</v>
      </c>
      <c r="O67" s="190" t="s">
        <v>241</v>
      </c>
      <c r="P67" s="190" t="s">
        <v>241</v>
      </c>
      <c r="Q67" s="284">
        <v>4.7240000000000002</v>
      </c>
      <c r="R67" s="284">
        <v>-1.6243231986672129</v>
      </c>
    </row>
    <row r="68" spans="1:18" hidden="1" outlineLevel="1">
      <c r="A68" s="338" t="s">
        <v>269</v>
      </c>
      <c r="B68" s="284">
        <v>122.36</v>
      </c>
      <c r="C68" s="284">
        <v>34.571080061171301</v>
      </c>
      <c r="D68" s="284" t="s">
        <v>241</v>
      </c>
      <c r="E68" s="284" t="s">
        <v>241</v>
      </c>
      <c r="F68" s="284">
        <v>18.404785365630133</v>
      </c>
      <c r="G68" s="190" t="s">
        <v>241</v>
      </c>
      <c r="H68" s="284" t="s">
        <v>241</v>
      </c>
      <c r="I68" s="190" t="s">
        <v>241</v>
      </c>
      <c r="J68" s="190" t="s">
        <v>241</v>
      </c>
      <c r="K68" s="190" t="s">
        <v>241</v>
      </c>
      <c r="L68" s="190" t="s">
        <v>241</v>
      </c>
      <c r="M68" s="190" t="s">
        <v>241</v>
      </c>
      <c r="N68" s="190" t="s">
        <v>241</v>
      </c>
      <c r="O68" s="190" t="s">
        <v>241</v>
      </c>
      <c r="P68" s="190" t="s">
        <v>241</v>
      </c>
      <c r="Q68" s="284">
        <v>4.4249999999999998</v>
      </c>
      <c r="R68" s="284">
        <v>-10.406964972666529</v>
      </c>
    </row>
    <row r="69" spans="1:18" hidden="1" outlineLevel="1">
      <c r="A69" s="338" t="s">
        <v>499</v>
      </c>
      <c r="B69" s="284">
        <v>131.19999999999999</v>
      </c>
      <c r="C69" s="284">
        <v>56.324731290458686</v>
      </c>
      <c r="D69" s="284" t="s">
        <v>241</v>
      </c>
      <c r="E69" s="284" t="s">
        <v>241</v>
      </c>
      <c r="F69" s="284">
        <v>25.273913491812294</v>
      </c>
      <c r="G69" s="190" t="s">
        <v>241</v>
      </c>
      <c r="H69" s="284" t="s">
        <v>241</v>
      </c>
      <c r="I69" s="190" t="s">
        <v>241</v>
      </c>
      <c r="J69" s="190" t="s">
        <v>241</v>
      </c>
      <c r="K69" s="190" t="s">
        <v>241</v>
      </c>
      <c r="L69" s="190" t="s">
        <v>241</v>
      </c>
      <c r="M69" s="190" t="s">
        <v>241</v>
      </c>
      <c r="N69" s="190" t="s">
        <v>241</v>
      </c>
      <c r="O69" s="190" t="s">
        <v>241</v>
      </c>
      <c r="P69" s="190" t="s">
        <v>241</v>
      </c>
      <c r="Q69" s="284">
        <v>4.5819999999999999</v>
      </c>
      <c r="R69" s="284">
        <v>-1.673819742489286</v>
      </c>
    </row>
    <row r="70" spans="1:18" hidden="1" outlineLevel="1">
      <c r="A70" s="338" t="s">
        <v>500</v>
      </c>
      <c r="B70" s="284">
        <v>149.91</v>
      </c>
      <c r="C70" s="284">
        <v>37.224259308549648</v>
      </c>
      <c r="D70" s="284" t="s">
        <v>241</v>
      </c>
      <c r="E70" s="284" t="s">
        <v>241</v>
      </c>
      <c r="F70" s="284">
        <v>16.168966661881569</v>
      </c>
      <c r="G70" s="190" t="s">
        <v>241</v>
      </c>
      <c r="H70" s="284" t="s">
        <v>241</v>
      </c>
      <c r="I70" s="190" t="s">
        <v>241</v>
      </c>
      <c r="J70" s="190" t="s">
        <v>241</v>
      </c>
      <c r="K70" s="190" t="s">
        <v>241</v>
      </c>
      <c r="L70" s="190" t="s">
        <v>241</v>
      </c>
      <c r="M70" s="190" t="s">
        <v>241</v>
      </c>
      <c r="N70" s="190" t="s">
        <v>241</v>
      </c>
      <c r="O70" s="190" t="s">
        <v>241</v>
      </c>
      <c r="P70" s="190" t="s">
        <v>241</v>
      </c>
      <c r="Q70" s="284">
        <v>5.2350000000000003</v>
      </c>
      <c r="R70" s="284">
        <v>6.3160032493907465</v>
      </c>
    </row>
    <row r="71" spans="1:18" hidden="1" outlineLevel="1">
      <c r="A71" s="338" t="s">
        <v>501</v>
      </c>
      <c r="B71" s="284">
        <v>156.37</v>
      </c>
      <c r="C71" s="284">
        <v>47.061522275410596</v>
      </c>
      <c r="D71" s="284" t="s">
        <v>241</v>
      </c>
      <c r="E71" s="284" t="s">
        <v>241</v>
      </c>
      <c r="F71" s="284">
        <v>20.377354823805888</v>
      </c>
      <c r="G71" s="190" t="s">
        <v>241</v>
      </c>
      <c r="H71" s="284" t="s">
        <v>241</v>
      </c>
      <c r="I71" s="190" t="s">
        <v>241</v>
      </c>
      <c r="J71" s="190" t="s">
        <v>241</v>
      </c>
      <c r="K71" s="190" t="s">
        <v>241</v>
      </c>
      <c r="L71" s="190" t="s">
        <v>241</v>
      </c>
      <c r="M71" s="190" t="s">
        <v>241</v>
      </c>
      <c r="N71" s="190" t="s">
        <v>241</v>
      </c>
      <c r="O71" s="190" t="s">
        <v>241</v>
      </c>
      <c r="P71" s="190" t="s">
        <v>241</v>
      </c>
      <c r="Q71" s="284">
        <v>4.8470000000000004</v>
      </c>
      <c r="R71" s="284">
        <v>-0.77789150460591827</v>
      </c>
    </row>
    <row r="72" spans="1:18" hidden="1" outlineLevel="1">
      <c r="A72" s="338" t="s">
        <v>502</v>
      </c>
      <c r="B72" s="284">
        <v>152.5</v>
      </c>
      <c r="C72" s="284">
        <v>33.362723915176957</v>
      </c>
      <c r="D72" s="284" t="s">
        <v>241</v>
      </c>
      <c r="E72" s="284" t="s">
        <v>241</v>
      </c>
      <c r="F72" s="284">
        <v>13.872817154017184</v>
      </c>
      <c r="G72" s="190" t="s">
        <v>241</v>
      </c>
      <c r="H72" s="284" t="s">
        <v>241</v>
      </c>
      <c r="I72" s="190" t="s">
        <v>241</v>
      </c>
      <c r="J72" s="190" t="s">
        <v>241</v>
      </c>
      <c r="K72" s="190" t="s">
        <v>241</v>
      </c>
      <c r="L72" s="190" t="s">
        <v>241</v>
      </c>
      <c r="M72" s="190" t="s">
        <v>241</v>
      </c>
      <c r="N72" s="190" t="s">
        <v>241</v>
      </c>
      <c r="O72" s="190" t="s">
        <v>241</v>
      </c>
      <c r="P72" s="190" t="s">
        <v>241</v>
      </c>
      <c r="Q72" s="284">
        <v>4.9340000000000002</v>
      </c>
      <c r="R72" s="284">
        <v>7.3075250108743006</v>
      </c>
    </row>
    <row r="73" spans="1:18" hidden="1" outlineLevel="1">
      <c r="A73" s="338" t="s">
        <v>503</v>
      </c>
      <c r="B73" s="284">
        <v>130.97999999999999</v>
      </c>
      <c r="C73" s="284">
        <v>38.486457590503363</v>
      </c>
      <c r="D73" s="284" t="s">
        <v>241</v>
      </c>
      <c r="E73" s="284" t="s">
        <v>241</v>
      </c>
      <c r="F73" s="284">
        <v>9.0833860208766168</v>
      </c>
      <c r="G73" s="190" t="s">
        <v>241</v>
      </c>
      <c r="H73" s="284" t="s">
        <v>241</v>
      </c>
      <c r="I73" s="190" t="s">
        <v>241</v>
      </c>
      <c r="J73" s="190" t="s">
        <v>241</v>
      </c>
      <c r="K73" s="190" t="s">
        <v>241</v>
      </c>
      <c r="L73" s="190" t="s">
        <v>241</v>
      </c>
      <c r="M73" s="190" t="s">
        <v>241</v>
      </c>
      <c r="N73" s="190" t="s">
        <v>241</v>
      </c>
      <c r="O73" s="190" t="s">
        <v>241</v>
      </c>
      <c r="P73" s="190" t="s">
        <v>241</v>
      </c>
      <c r="Q73" s="284">
        <v>5.4619999999999997</v>
      </c>
      <c r="R73" s="284">
        <v>19.570928196147122</v>
      </c>
    </row>
    <row r="74" spans="1:18" hidden="1" outlineLevel="1">
      <c r="A74" s="338" t="s">
        <v>504</v>
      </c>
      <c r="B74" s="284">
        <v>142.16</v>
      </c>
      <c r="C74" s="284">
        <v>34.680521825959175</v>
      </c>
      <c r="D74" s="284" t="s">
        <v>241</v>
      </c>
      <c r="E74" s="284" t="s">
        <v>241</v>
      </c>
      <c r="F74" s="284">
        <v>25.162257320991927</v>
      </c>
      <c r="G74" s="190" t="s">
        <v>241</v>
      </c>
      <c r="H74" s="284" t="s">
        <v>241</v>
      </c>
      <c r="I74" s="190" t="s">
        <v>241</v>
      </c>
      <c r="J74" s="190" t="s">
        <v>241</v>
      </c>
      <c r="K74" s="190" t="s">
        <v>241</v>
      </c>
      <c r="L74" s="190" t="s">
        <v>241</v>
      </c>
      <c r="M74" s="190" t="s">
        <v>241</v>
      </c>
      <c r="N74" s="190" t="s">
        <v>241</v>
      </c>
      <c r="O74" s="190" t="s">
        <v>241</v>
      </c>
      <c r="P74" s="190" t="s">
        <v>241</v>
      </c>
      <c r="Q74" s="284">
        <v>4.4889999999999999</v>
      </c>
      <c r="R74" s="284">
        <v>-10.808662825352684</v>
      </c>
    </row>
    <row r="75" spans="1:18" hidden="1" outlineLevel="1">
      <c r="A75" s="338" t="s">
        <v>505</v>
      </c>
      <c r="B75" s="284">
        <v>145.36000000000001</v>
      </c>
      <c r="C75" s="284">
        <v>29.723194575747584</v>
      </c>
      <c r="D75" s="284" t="s">
        <v>241</v>
      </c>
      <c r="E75" s="284" t="s">
        <v>241</v>
      </c>
      <c r="F75" s="284">
        <v>19.401314244561348</v>
      </c>
      <c r="G75" s="190" t="s">
        <v>241</v>
      </c>
      <c r="H75" s="284" t="s">
        <v>241</v>
      </c>
      <c r="I75" s="190" t="s">
        <v>241</v>
      </c>
      <c r="J75" s="190" t="s">
        <v>241</v>
      </c>
      <c r="K75" s="190" t="s">
        <v>241</v>
      </c>
      <c r="L75" s="190" t="s">
        <v>241</v>
      </c>
      <c r="M75" s="190" t="s">
        <v>241</v>
      </c>
      <c r="N75" s="190" t="s">
        <v>241</v>
      </c>
      <c r="O75" s="190" t="s">
        <v>241</v>
      </c>
      <c r="P75" s="190" t="s">
        <v>241</v>
      </c>
      <c r="Q75" s="284">
        <v>5.899</v>
      </c>
      <c r="R75" s="284">
        <v>24.477737919392268</v>
      </c>
    </row>
    <row r="76" spans="1:18" hidden="1" outlineLevel="1">
      <c r="A76" s="338" t="s">
        <v>506</v>
      </c>
      <c r="B76" s="284">
        <v>158.27000000000001</v>
      </c>
      <c r="C76" s="284">
        <v>26.240161846955814</v>
      </c>
      <c r="D76" s="284" t="s">
        <v>241</v>
      </c>
      <c r="E76" s="284" t="s">
        <v>241</v>
      </c>
      <c r="F76" s="284">
        <v>11.535272393963353</v>
      </c>
      <c r="G76" s="190" t="s">
        <v>241</v>
      </c>
      <c r="H76" s="284" t="s">
        <v>241</v>
      </c>
      <c r="I76" s="190" t="s">
        <v>241</v>
      </c>
      <c r="J76" s="190" t="s">
        <v>241</v>
      </c>
      <c r="K76" s="190" t="s">
        <v>241</v>
      </c>
      <c r="L76" s="190" t="s">
        <v>241</v>
      </c>
      <c r="M76" s="190" t="s">
        <v>241</v>
      </c>
      <c r="N76" s="190" t="s">
        <v>241</v>
      </c>
      <c r="O76" s="190" t="s">
        <v>241</v>
      </c>
      <c r="P76" s="190" t="s">
        <v>241</v>
      </c>
      <c r="Q76" s="284">
        <v>4.6870000000000003</v>
      </c>
      <c r="R76" s="284">
        <v>-2.3338195457387059</v>
      </c>
    </row>
    <row r="77" spans="1:18" hidden="1" outlineLevel="1">
      <c r="A77" s="338" t="s">
        <v>537</v>
      </c>
      <c r="B77" s="284">
        <v>147.77000000000001</v>
      </c>
      <c r="C77" s="284">
        <v>29.062701216969799</v>
      </c>
      <c r="D77" s="284" t="s">
        <v>241</v>
      </c>
      <c r="E77" s="284" t="s">
        <v>241</v>
      </c>
      <c r="F77" s="284">
        <v>12.904997005459478</v>
      </c>
      <c r="G77" s="190" t="s">
        <v>241</v>
      </c>
      <c r="H77" s="284" t="s">
        <v>241</v>
      </c>
      <c r="I77" s="190" t="s">
        <v>241</v>
      </c>
      <c r="J77" s="190" t="s">
        <v>241</v>
      </c>
      <c r="K77" s="190" t="s">
        <v>241</v>
      </c>
      <c r="L77" s="190" t="s">
        <v>241</v>
      </c>
      <c r="M77" s="190" t="s">
        <v>241</v>
      </c>
      <c r="N77" s="190" t="s">
        <v>241</v>
      </c>
      <c r="O77" s="190" t="s">
        <v>241</v>
      </c>
      <c r="P77" s="190" t="s">
        <v>241</v>
      </c>
      <c r="Q77" s="284">
        <v>4.976</v>
      </c>
      <c r="R77" s="284">
        <v>-8.7642097543087658</v>
      </c>
    </row>
    <row r="78" spans="1:18" hidden="1" outlineLevel="1">
      <c r="A78" s="338" t="s">
        <v>279</v>
      </c>
      <c r="B78" s="284">
        <v>164.39</v>
      </c>
      <c r="C78" s="284">
        <v>28.24037721146064</v>
      </c>
      <c r="D78" s="284" t="s">
        <v>241</v>
      </c>
      <c r="E78" s="284" t="s">
        <v>241</v>
      </c>
      <c r="F78" s="284">
        <v>13.353845782377107</v>
      </c>
      <c r="G78" s="190" t="s">
        <v>241</v>
      </c>
      <c r="H78" s="284" t="s">
        <v>241</v>
      </c>
      <c r="I78" s="190" t="s">
        <v>241</v>
      </c>
      <c r="J78" s="190" t="s">
        <v>241</v>
      </c>
      <c r="K78" s="190" t="s">
        <v>241</v>
      </c>
      <c r="L78" s="190" t="s">
        <v>241</v>
      </c>
      <c r="M78" s="190" t="s">
        <v>241</v>
      </c>
      <c r="N78" s="190" t="s">
        <v>241</v>
      </c>
      <c r="O78" s="190" t="s">
        <v>241</v>
      </c>
      <c r="P78" s="190" t="s">
        <v>241</v>
      </c>
      <c r="Q78" s="284">
        <v>5.0090000000000003</v>
      </c>
      <c r="R78" s="284">
        <v>-9.4213381555153717</v>
      </c>
    </row>
    <row r="79" spans="1:18" hidden="1" outlineLevel="1">
      <c r="A79" s="338" t="s">
        <v>280</v>
      </c>
      <c r="B79" s="284">
        <v>158.55000000000001</v>
      </c>
      <c r="C79" s="284">
        <v>25.604375700299926</v>
      </c>
      <c r="D79" s="284" t="s">
        <v>241</v>
      </c>
      <c r="E79" s="284" t="s">
        <v>241</v>
      </c>
      <c r="F79" s="284">
        <v>9.3304254773463668</v>
      </c>
      <c r="G79" s="190" t="s">
        <v>241</v>
      </c>
      <c r="H79" s="284" t="s">
        <v>241</v>
      </c>
      <c r="I79" s="190" t="s">
        <v>241</v>
      </c>
      <c r="J79" s="190" t="s">
        <v>241</v>
      </c>
      <c r="K79" s="190" t="s">
        <v>241</v>
      </c>
      <c r="L79" s="190" t="s">
        <v>241</v>
      </c>
      <c r="M79" s="190" t="s">
        <v>241</v>
      </c>
      <c r="N79" s="190" t="s">
        <v>241</v>
      </c>
      <c r="O79" s="190" t="s">
        <v>241</v>
      </c>
      <c r="P79" s="190" t="s">
        <v>241</v>
      </c>
      <c r="Q79" s="284">
        <v>4.9690000000000003</v>
      </c>
      <c r="R79" s="284">
        <v>5.1862828111769659</v>
      </c>
    </row>
    <row r="80" spans="1:18" hidden="1" outlineLevel="1">
      <c r="A80" s="338" t="s">
        <v>281</v>
      </c>
      <c r="B80" s="284">
        <v>158.33000000000001</v>
      </c>
      <c r="C80" s="284">
        <v>29.397496738169025</v>
      </c>
      <c r="D80" s="284" t="s">
        <v>241</v>
      </c>
      <c r="E80" s="284" t="s">
        <v>241</v>
      </c>
      <c r="F80" s="284">
        <v>9.575043925667174</v>
      </c>
      <c r="G80" s="190" t="s">
        <v>241</v>
      </c>
      <c r="H80" s="284" t="s">
        <v>241</v>
      </c>
      <c r="I80" s="190" t="s">
        <v>241</v>
      </c>
      <c r="J80" s="190" t="s">
        <v>241</v>
      </c>
      <c r="K80" s="190" t="s">
        <v>241</v>
      </c>
      <c r="L80" s="190" t="s">
        <v>241</v>
      </c>
      <c r="M80" s="190" t="s">
        <v>241</v>
      </c>
      <c r="N80" s="190" t="s">
        <v>241</v>
      </c>
      <c r="O80" s="190" t="s">
        <v>241</v>
      </c>
      <c r="P80" s="190" t="s">
        <v>241</v>
      </c>
      <c r="Q80" s="284">
        <v>4.931</v>
      </c>
      <c r="R80" s="284">
        <v>11.435028248587571</v>
      </c>
    </row>
    <row r="81" spans="1:18" hidden="1" outlineLevel="1">
      <c r="A81" s="338" t="s">
        <v>507</v>
      </c>
      <c r="B81" s="284">
        <v>134.35</v>
      </c>
      <c r="C81" s="284">
        <v>2.40100613833674</v>
      </c>
      <c r="D81" s="284" t="s">
        <v>241</v>
      </c>
      <c r="E81" s="284" t="s">
        <v>241</v>
      </c>
      <c r="F81" s="284">
        <v>3.1785133601683953</v>
      </c>
      <c r="G81" s="190" t="s">
        <v>241</v>
      </c>
      <c r="H81" s="284" t="s">
        <v>241</v>
      </c>
      <c r="I81" s="190" t="s">
        <v>241</v>
      </c>
      <c r="J81" s="190" t="s">
        <v>241</v>
      </c>
      <c r="K81" s="190" t="s">
        <v>241</v>
      </c>
      <c r="L81" s="190" t="s">
        <v>241</v>
      </c>
      <c r="M81" s="190" t="s">
        <v>241</v>
      </c>
      <c r="N81" s="190" t="s">
        <v>241</v>
      </c>
      <c r="O81" s="190" t="s">
        <v>241</v>
      </c>
      <c r="P81" s="190" t="s">
        <v>241</v>
      </c>
      <c r="Q81" s="284">
        <v>4.8239999999999998</v>
      </c>
      <c r="R81" s="284">
        <v>5.2815364469663848</v>
      </c>
    </row>
    <row r="82" spans="1:18" hidden="1" outlineLevel="1">
      <c r="A82" s="338" t="s">
        <v>508</v>
      </c>
      <c r="B82" s="284">
        <v>174.57</v>
      </c>
      <c r="C82" s="284">
        <v>16.449859324521981</v>
      </c>
      <c r="D82" s="284" t="s">
        <v>241</v>
      </c>
      <c r="E82" s="284" t="s">
        <v>241</v>
      </c>
      <c r="F82" s="284">
        <v>10.217088181214649</v>
      </c>
      <c r="G82" s="190" t="s">
        <v>241</v>
      </c>
      <c r="H82" s="284" t="s">
        <v>241</v>
      </c>
      <c r="I82" s="190" t="s">
        <v>241</v>
      </c>
      <c r="J82" s="190" t="s">
        <v>241</v>
      </c>
      <c r="K82" s="190" t="s">
        <v>241</v>
      </c>
      <c r="L82" s="190" t="s">
        <v>241</v>
      </c>
      <c r="M82" s="190" t="s">
        <v>241</v>
      </c>
      <c r="N82" s="190" t="s">
        <v>241</v>
      </c>
      <c r="O82" s="190" t="s">
        <v>241</v>
      </c>
      <c r="P82" s="190" t="s">
        <v>241</v>
      </c>
      <c r="Q82" s="284">
        <v>4.6210000000000004</v>
      </c>
      <c r="R82" s="284">
        <v>-11.728748806112705</v>
      </c>
    </row>
    <row r="83" spans="1:18" hidden="1" outlineLevel="1">
      <c r="A83" s="338" t="s">
        <v>418</v>
      </c>
      <c r="B83" s="284">
        <v>187.75</v>
      </c>
      <c r="C83" s="284">
        <v>20.062753442896835</v>
      </c>
      <c r="D83" s="284" t="s">
        <v>241</v>
      </c>
      <c r="E83" s="284" t="s">
        <v>241</v>
      </c>
      <c r="F83" s="284">
        <v>12.01872832539928</v>
      </c>
      <c r="G83" s="190" t="s">
        <v>241</v>
      </c>
      <c r="H83" s="284" t="s">
        <v>241</v>
      </c>
      <c r="I83" s="190" t="s">
        <v>241</v>
      </c>
      <c r="J83" s="190" t="s">
        <v>241</v>
      </c>
      <c r="K83" s="190" t="s">
        <v>241</v>
      </c>
      <c r="L83" s="190" t="s">
        <v>241</v>
      </c>
      <c r="M83" s="190" t="s">
        <v>241</v>
      </c>
      <c r="N83" s="190" t="s">
        <v>241</v>
      </c>
      <c r="O83" s="190" t="s">
        <v>241</v>
      </c>
      <c r="P83" s="190" t="s">
        <v>241</v>
      </c>
      <c r="Q83" s="284">
        <v>5.1870000000000003</v>
      </c>
      <c r="R83" s="284">
        <v>7.0146482360222677</v>
      </c>
    </row>
    <row r="84" spans="1:18" hidden="1" outlineLevel="1">
      <c r="A84" s="338" t="s">
        <v>419</v>
      </c>
      <c r="B84" s="284">
        <v>170.98</v>
      </c>
      <c r="C84" s="284">
        <v>12.12165403235521</v>
      </c>
      <c r="D84" s="284" t="s">
        <v>241</v>
      </c>
      <c r="E84" s="284" t="s">
        <v>241</v>
      </c>
      <c r="F84" s="284">
        <v>14.384590053677314</v>
      </c>
      <c r="G84" s="190" t="s">
        <v>241</v>
      </c>
      <c r="H84" s="284" t="s">
        <v>241</v>
      </c>
      <c r="I84" s="190" t="s">
        <v>241</v>
      </c>
      <c r="J84" s="190" t="s">
        <v>241</v>
      </c>
      <c r="K84" s="190" t="s">
        <v>241</v>
      </c>
      <c r="L84" s="190" t="s">
        <v>241</v>
      </c>
      <c r="M84" s="190" t="s">
        <v>241</v>
      </c>
      <c r="N84" s="190" t="s">
        <v>241</v>
      </c>
      <c r="O84" s="190" t="s">
        <v>241</v>
      </c>
      <c r="P84" s="190" t="s">
        <v>241</v>
      </c>
      <c r="Q84" s="284">
        <v>5.1619999999999999</v>
      </c>
      <c r="R84" s="284">
        <v>4.6209971625456063</v>
      </c>
    </row>
    <row r="85" spans="1:18" hidden="1" outlineLevel="1">
      <c r="A85" s="338" t="s">
        <v>420</v>
      </c>
      <c r="B85" s="284">
        <v>151.29</v>
      </c>
      <c r="C85" s="284">
        <v>15.505953080978969</v>
      </c>
      <c r="D85" s="284" t="s">
        <v>241</v>
      </c>
      <c r="E85" s="284" t="s">
        <v>241</v>
      </c>
      <c r="F85" s="284">
        <v>11.335880063640346</v>
      </c>
      <c r="G85" s="190" t="s">
        <v>241</v>
      </c>
      <c r="H85" s="284" t="s">
        <v>241</v>
      </c>
      <c r="I85" s="190" t="s">
        <v>241</v>
      </c>
      <c r="J85" s="190" t="s">
        <v>241</v>
      </c>
      <c r="K85" s="190" t="s">
        <v>241</v>
      </c>
      <c r="L85" s="190" t="s">
        <v>241</v>
      </c>
      <c r="M85" s="190" t="s">
        <v>241</v>
      </c>
      <c r="N85" s="190" t="s">
        <v>241</v>
      </c>
      <c r="O85" s="190" t="s">
        <v>241</v>
      </c>
      <c r="P85" s="190" t="s">
        <v>241</v>
      </c>
      <c r="Q85" s="284">
        <v>5.0270000000000001</v>
      </c>
      <c r="R85" s="284">
        <v>-7.9641157085316649</v>
      </c>
    </row>
    <row r="86" spans="1:18" hidden="1" outlineLevel="1">
      <c r="A86" s="338" t="s">
        <v>421</v>
      </c>
      <c r="B86" s="284">
        <v>166.99</v>
      </c>
      <c r="C86" s="284">
        <v>17.469171648904933</v>
      </c>
      <c r="D86" s="284" t="s">
        <v>241</v>
      </c>
      <c r="E86" s="284">
        <v>13.599999999999994</v>
      </c>
      <c r="F86" s="284">
        <v>15.45137050787153</v>
      </c>
      <c r="G86" s="190">
        <v>8.4000000000000057</v>
      </c>
      <c r="H86" s="284" t="s">
        <v>241</v>
      </c>
      <c r="I86" s="190">
        <v>25.900000000000006</v>
      </c>
      <c r="J86" s="190">
        <v>16.5</v>
      </c>
      <c r="K86" s="190">
        <v>12.599999999999994</v>
      </c>
      <c r="L86" s="190">
        <v>-2</v>
      </c>
      <c r="M86" s="190">
        <v>21</v>
      </c>
      <c r="N86" s="190" t="s">
        <v>241</v>
      </c>
      <c r="O86" s="190" t="s">
        <v>241</v>
      </c>
      <c r="P86" s="190" t="s">
        <v>241</v>
      </c>
      <c r="Q86" s="284">
        <v>6.1340000000000003</v>
      </c>
      <c r="R86" s="284">
        <v>36.645132546224119</v>
      </c>
    </row>
    <row r="87" spans="1:18" hidden="1" outlineLevel="1">
      <c r="A87" s="338" t="s">
        <v>422</v>
      </c>
      <c r="B87" s="284">
        <v>176.91</v>
      </c>
      <c r="C87" s="284">
        <v>21.702286920059549</v>
      </c>
      <c r="D87" s="284" t="s">
        <v>241</v>
      </c>
      <c r="E87" s="284">
        <v>16.599999999999994</v>
      </c>
      <c r="F87" s="284">
        <v>19.196430191467769</v>
      </c>
      <c r="G87" s="190">
        <v>18.200000000000003</v>
      </c>
      <c r="H87" s="284" t="s">
        <v>241</v>
      </c>
      <c r="I87" s="190">
        <v>27.200000000000003</v>
      </c>
      <c r="J87" s="190">
        <v>20.5</v>
      </c>
      <c r="K87" s="190">
        <v>20</v>
      </c>
      <c r="L87" s="190">
        <v>-15</v>
      </c>
      <c r="M87" s="190">
        <v>3.7000000000000028</v>
      </c>
      <c r="N87" s="190" t="s">
        <v>241</v>
      </c>
      <c r="O87" s="190" t="s">
        <v>241</v>
      </c>
      <c r="P87" s="190" t="s">
        <v>241</v>
      </c>
      <c r="Q87" s="284">
        <v>6.2270000000000003</v>
      </c>
      <c r="R87" s="284">
        <v>5.5602644516019808</v>
      </c>
    </row>
    <row r="88" spans="1:18" hidden="1" outlineLevel="1">
      <c r="A88" s="338" t="s">
        <v>423</v>
      </c>
      <c r="B88" s="284">
        <v>177.98</v>
      </c>
      <c r="C88" s="284">
        <v>12.450231401307718</v>
      </c>
      <c r="D88" s="284" t="s">
        <v>241</v>
      </c>
      <c r="E88" s="284">
        <v>4.7999999999999972</v>
      </c>
      <c r="F88" s="284">
        <v>6.8803799891844335</v>
      </c>
      <c r="G88" s="190">
        <v>21.599999999999994</v>
      </c>
      <c r="H88" s="284" t="s">
        <v>241</v>
      </c>
      <c r="I88" s="190">
        <v>4.7000000000000028</v>
      </c>
      <c r="J88" s="190">
        <v>10.299999999999997</v>
      </c>
      <c r="K88" s="190">
        <v>11.599999999999994</v>
      </c>
      <c r="L88" s="190">
        <v>-7.2999999999999972</v>
      </c>
      <c r="M88" s="190">
        <v>-1.0999999999999943</v>
      </c>
      <c r="N88" s="190" t="s">
        <v>241</v>
      </c>
      <c r="O88" s="190" t="s">
        <v>241</v>
      </c>
      <c r="P88" s="190" t="s">
        <v>241</v>
      </c>
      <c r="Q88" s="284">
        <v>6.0880000000000001</v>
      </c>
      <c r="R88" s="284">
        <v>29.891188393428649</v>
      </c>
    </row>
    <row r="89" spans="1:18" hidden="1" outlineLevel="1">
      <c r="A89" s="338" t="s">
        <v>424</v>
      </c>
      <c r="B89" s="284">
        <v>185.3</v>
      </c>
      <c r="C89" s="284">
        <v>25.396088847851502</v>
      </c>
      <c r="D89" s="284" t="s">
        <v>241</v>
      </c>
      <c r="E89" s="284">
        <v>23.599999999999994</v>
      </c>
      <c r="F89" s="284">
        <v>25.319707287408178</v>
      </c>
      <c r="G89" s="190">
        <v>20.099999999999994</v>
      </c>
      <c r="H89" s="284" t="s">
        <v>241</v>
      </c>
      <c r="I89" s="190">
        <v>17.299999999999997</v>
      </c>
      <c r="J89" s="190">
        <v>20.200000000000003</v>
      </c>
      <c r="K89" s="190">
        <v>9.0999999999999943</v>
      </c>
      <c r="L89" s="190">
        <v>5.7999999999999972</v>
      </c>
      <c r="M89" s="190">
        <v>6.5999999999999943</v>
      </c>
      <c r="N89" s="190" t="s">
        <v>241</v>
      </c>
      <c r="O89" s="190" t="s">
        <v>241</v>
      </c>
      <c r="P89" s="190" t="s">
        <v>241</v>
      </c>
      <c r="Q89" s="284">
        <v>5.8849999999999998</v>
      </c>
      <c r="R89" s="284">
        <v>18.267684887459808</v>
      </c>
    </row>
    <row r="90" spans="1:18" hidden="1" outlineLevel="1">
      <c r="A90" s="338" t="s">
        <v>291</v>
      </c>
      <c r="B90" s="284">
        <v>168.93</v>
      </c>
      <c r="C90" s="284">
        <v>2.7610930866326413</v>
      </c>
      <c r="D90" s="284" t="s">
        <v>241</v>
      </c>
      <c r="E90" s="284">
        <v>6.5</v>
      </c>
      <c r="F90" s="284">
        <v>9.8171679140784676</v>
      </c>
      <c r="G90" s="190">
        <v>14.299999999999997</v>
      </c>
      <c r="H90" s="284" t="s">
        <v>241</v>
      </c>
      <c r="I90" s="190">
        <v>6.0999999999999943</v>
      </c>
      <c r="J90" s="190">
        <v>13.099999999999994</v>
      </c>
      <c r="K90" s="190">
        <v>8</v>
      </c>
      <c r="L90" s="190">
        <v>9.0999999999999943</v>
      </c>
      <c r="M90" s="190">
        <v>8.0999999999999943</v>
      </c>
      <c r="N90" s="190" t="s">
        <v>241</v>
      </c>
      <c r="O90" s="190" t="s">
        <v>241</v>
      </c>
      <c r="P90" s="190" t="s">
        <v>241</v>
      </c>
      <c r="Q90" s="284">
        <v>5.6260000000000003</v>
      </c>
      <c r="R90" s="284">
        <v>12.317827909762428</v>
      </c>
    </row>
    <row r="91" spans="1:18" hidden="1" outlineLevel="1">
      <c r="A91" s="338" t="s">
        <v>239</v>
      </c>
      <c r="B91" s="284">
        <v>166.64</v>
      </c>
      <c r="C91" s="284">
        <v>5.0994198928144669</v>
      </c>
      <c r="D91" s="284" t="s">
        <v>241</v>
      </c>
      <c r="E91" s="284">
        <v>9.0999999999999943</v>
      </c>
      <c r="F91" s="284">
        <v>11.363603926637737</v>
      </c>
      <c r="G91" s="190">
        <v>12.700000000000003</v>
      </c>
      <c r="H91" s="284" t="s">
        <v>241</v>
      </c>
      <c r="I91" s="190">
        <v>9.9000000000000057</v>
      </c>
      <c r="J91" s="190">
        <v>19.099999999999994</v>
      </c>
      <c r="K91" s="190">
        <v>5.9000000000000057</v>
      </c>
      <c r="L91" s="190">
        <v>12.900000000000006</v>
      </c>
      <c r="M91" s="190">
        <v>8.5</v>
      </c>
      <c r="N91" s="190" t="s">
        <v>241</v>
      </c>
      <c r="O91" s="190" t="s">
        <v>241</v>
      </c>
      <c r="P91" s="190" t="s">
        <v>241</v>
      </c>
      <c r="Q91" s="284">
        <v>5.8760000000000003</v>
      </c>
      <c r="R91" s="284">
        <v>18.253169651841404</v>
      </c>
    </row>
    <row r="92" spans="1:18" hidden="1" outlineLevel="1">
      <c r="A92" s="338" t="s">
        <v>240</v>
      </c>
      <c r="B92" s="284">
        <v>162.22999999999999</v>
      </c>
      <c r="C92" s="284">
        <v>2.4652727357327109</v>
      </c>
      <c r="D92" s="284" t="s">
        <v>241</v>
      </c>
      <c r="E92" s="284">
        <v>9.4000000000000057</v>
      </c>
      <c r="F92" s="284">
        <v>11.310370298967058</v>
      </c>
      <c r="G92" s="190">
        <v>13.799999999999997</v>
      </c>
      <c r="H92" s="284" t="s">
        <v>241</v>
      </c>
      <c r="I92" s="190">
        <v>15.200000000000003</v>
      </c>
      <c r="J92" s="190">
        <v>20.200000000000003</v>
      </c>
      <c r="K92" s="190">
        <v>9.9000000000000057</v>
      </c>
      <c r="L92" s="190">
        <v>5.5</v>
      </c>
      <c r="M92" s="190">
        <v>4.2999999999999972</v>
      </c>
      <c r="N92" s="190" t="s">
        <v>241</v>
      </c>
      <c r="O92" s="190" t="s">
        <v>241</v>
      </c>
      <c r="P92" s="190" t="s">
        <v>241</v>
      </c>
      <c r="Q92" s="284">
        <v>5.8579999999999997</v>
      </c>
      <c r="R92" s="284">
        <v>18.799432163861283</v>
      </c>
    </row>
    <row r="93" spans="1:18" hidden="1" outlineLevel="1">
      <c r="A93" s="338" t="s">
        <v>334</v>
      </c>
      <c r="B93" s="284">
        <v>134.97</v>
      </c>
      <c r="C93" s="284">
        <v>0.45543397001344488</v>
      </c>
      <c r="D93" s="284" t="s">
        <v>241</v>
      </c>
      <c r="E93" s="284">
        <v>0.5</v>
      </c>
      <c r="F93" s="284">
        <v>3.6563445172587592</v>
      </c>
      <c r="G93" s="284">
        <v>14.599999999999994</v>
      </c>
      <c r="H93" s="284" t="s">
        <v>241</v>
      </c>
      <c r="I93" s="284">
        <v>-3</v>
      </c>
      <c r="J93" s="284">
        <v>10.799999999999997</v>
      </c>
      <c r="K93" s="284">
        <v>8.5999999999999943</v>
      </c>
      <c r="L93" s="284">
        <v>-5.5999999999999943</v>
      </c>
      <c r="M93" s="284">
        <v>1</v>
      </c>
      <c r="N93" s="284" t="s">
        <v>241</v>
      </c>
      <c r="O93" s="284" t="s">
        <v>241</v>
      </c>
      <c r="P93" s="284" t="s">
        <v>241</v>
      </c>
      <c r="Q93" s="284">
        <v>5.6870000000000003</v>
      </c>
      <c r="R93" s="284">
        <v>17.889718076285249</v>
      </c>
    </row>
    <row r="94" spans="1:18" hidden="1" outlineLevel="1">
      <c r="A94" s="338" t="s">
        <v>335</v>
      </c>
      <c r="B94" s="284">
        <v>175.21</v>
      </c>
      <c r="C94" s="284">
        <v>0.36245930492391665</v>
      </c>
      <c r="D94" s="284" t="s">
        <v>241</v>
      </c>
      <c r="E94" s="284">
        <v>3.5</v>
      </c>
      <c r="F94" s="284">
        <v>5.3571162501807663</v>
      </c>
      <c r="G94" s="284">
        <v>23.299999999999997</v>
      </c>
      <c r="H94" s="284" t="s">
        <v>241</v>
      </c>
      <c r="I94" s="284">
        <v>5</v>
      </c>
      <c r="J94" s="284">
        <v>15.299999999999997</v>
      </c>
      <c r="K94" s="284">
        <v>10.900000000000006</v>
      </c>
      <c r="L94" s="284">
        <v>-8.9000000000000057</v>
      </c>
      <c r="M94" s="284">
        <v>-8.2999999999999972</v>
      </c>
      <c r="N94" s="284" t="s">
        <v>241</v>
      </c>
      <c r="O94" s="284" t="s">
        <v>241</v>
      </c>
      <c r="P94" s="284" t="s">
        <v>241</v>
      </c>
      <c r="Q94" s="284">
        <v>5.7089999999999996</v>
      </c>
      <c r="R94" s="284">
        <v>23.544687297121826</v>
      </c>
    </row>
    <row r="95" spans="1:18" hidden="1" outlineLevel="1">
      <c r="A95" s="338" t="s">
        <v>336</v>
      </c>
      <c r="B95" s="284">
        <v>161.58000000000001</v>
      </c>
      <c r="C95" s="284">
        <v>-13.936807230802714</v>
      </c>
      <c r="D95" s="284" t="s">
        <v>241</v>
      </c>
      <c r="E95" s="284">
        <v>-3.5</v>
      </c>
      <c r="F95" s="284">
        <v>-0.85688315623080769</v>
      </c>
      <c r="G95" s="284">
        <v>21.5</v>
      </c>
      <c r="H95" s="284" t="s">
        <v>241</v>
      </c>
      <c r="I95" s="284">
        <v>9.9999999999994316E-2</v>
      </c>
      <c r="J95" s="284">
        <v>13.900000000000006</v>
      </c>
      <c r="K95" s="284">
        <v>7.2000000000000028</v>
      </c>
      <c r="L95" s="284">
        <v>0.5</v>
      </c>
      <c r="M95" s="284">
        <v>-5.7999999999999972</v>
      </c>
      <c r="N95" s="284" t="s">
        <v>241</v>
      </c>
      <c r="O95" s="284" t="s">
        <v>241</v>
      </c>
      <c r="P95" s="284" t="s">
        <v>241</v>
      </c>
      <c r="Q95" s="284">
        <v>6.149</v>
      </c>
      <c r="R95" s="284">
        <v>18.546365914786961</v>
      </c>
    </row>
    <row r="96" spans="1:18" hidden="1" outlineLevel="1">
      <c r="A96" s="338" t="s">
        <v>337</v>
      </c>
      <c r="B96" s="284">
        <v>142.36725184033975</v>
      </c>
      <c r="C96" s="284">
        <v>-16.734787548760025</v>
      </c>
      <c r="D96" s="284" t="s">
        <v>241</v>
      </c>
      <c r="E96" s="284">
        <v>-14.299999999999997</v>
      </c>
      <c r="F96" s="284">
        <v>-12.576468366888164</v>
      </c>
      <c r="G96" s="284">
        <v>17.200000000000003</v>
      </c>
      <c r="H96" s="284" t="s">
        <v>241</v>
      </c>
      <c r="I96" s="284">
        <v>-9</v>
      </c>
      <c r="J96" s="284">
        <v>4.4000000000000057</v>
      </c>
      <c r="K96" s="284">
        <v>4.4000000000000057</v>
      </c>
      <c r="L96" s="284">
        <v>-8</v>
      </c>
      <c r="M96" s="284">
        <v>1.5</v>
      </c>
      <c r="N96" s="284" t="s">
        <v>241</v>
      </c>
      <c r="O96" s="284" t="s">
        <v>241</v>
      </c>
      <c r="P96" s="284" t="s">
        <v>241</v>
      </c>
      <c r="Q96" s="284">
        <v>5.4930000000000003</v>
      </c>
      <c r="R96" s="284">
        <v>6.4122433165439787</v>
      </c>
    </row>
    <row r="97" spans="1:18" hidden="1" outlineLevel="1">
      <c r="A97" s="338" t="s">
        <v>338</v>
      </c>
      <c r="B97" s="284">
        <v>102.82688344353292</v>
      </c>
      <c r="C97" s="284">
        <v>-32.030733782200173</v>
      </c>
      <c r="D97" s="284" t="s">
        <v>241</v>
      </c>
      <c r="E97" s="284">
        <v>-19</v>
      </c>
      <c r="F97" s="284">
        <v>-16.25129540310391</v>
      </c>
      <c r="G97" s="284">
        <v>9.5999999999999943</v>
      </c>
      <c r="H97" s="284" t="s">
        <v>241</v>
      </c>
      <c r="I97" s="284">
        <v>-5.5999999999999943</v>
      </c>
      <c r="J97" s="284">
        <v>3.5</v>
      </c>
      <c r="K97" s="284">
        <v>5.2999999999999972</v>
      </c>
      <c r="L97" s="284">
        <v>-14</v>
      </c>
      <c r="M97" s="284">
        <v>-5.4000000000000057</v>
      </c>
      <c r="N97" s="284" t="s">
        <v>241</v>
      </c>
      <c r="O97" s="284" t="s">
        <v>241</v>
      </c>
      <c r="P97" s="284" t="s">
        <v>241</v>
      </c>
      <c r="Q97" s="284">
        <v>5.5049999999999999</v>
      </c>
      <c r="R97" s="284">
        <v>9.5086532723294113</v>
      </c>
    </row>
    <row r="98" spans="1:18" hidden="1" outlineLevel="1">
      <c r="A98" s="338" t="s">
        <v>339</v>
      </c>
      <c r="B98" s="330">
        <v>103.32194048068156</v>
      </c>
      <c r="C98" s="284">
        <v>-38.127057487323434</v>
      </c>
      <c r="D98" s="284">
        <v>-21.659629723395028</v>
      </c>
      <c r="E98" s="284">
        <v>-28.900000000000006</v>
      </c>
      <c r="F98" s="284">
        <v>-27.973318654275815</v>
      </c>
      <c r="G98" s="284">
        <v>-23.099999999999994</v>
      </c>
      <c r="H98" s="284">
        <v>-19.335522503380346</v>
      </c>
      <c r="I98" s="284">
        <v>-34</v>
      </c>
      <c r="J98" s="190">
        <v>-23.400000000000006</v>
      </c>
      <c r="K98" s="190">
        <v>-6.5</v>
      </c>
      <c r="L98" s="190">
        <v>-28.700000000000003</v>
      </c>
      <c r="M98" s="190">
        <v>-28.700000000000003</v>
      </c>
      <c r="N98" s="284">
        <v>-9.9999999999994316E-2</v>
      </c>
      <c r="O98" s="190">
        <v>7.7000000000000028</v>
      </c>
      <c r="P98" s="284">
        <v>-16.299999999999997</v>
      </c>
      <c r="Q98" s="284">
        <v>4.1120000000000001</v>
      </c>
      <c r="R98" s="284">
        <v>-32.963808281708509</v>
      </c>
    </row>
    <row r="99" spans="1:18" hidden="1" outlineLevel="1">
      <c r="A99" s="338" t="s">
        <v>425</v>
      </c>
      <c r="B99" s="65">
        <v>108.80816039387602</v>
      </c>
      <c r="C99" s="65">
        <v>-38.495599190943238</v>
      </c>
      <c r="D99" s="65">
        <v>-23.897811124201667</v>
      </c>
      <c r="E99" s="65">
        <v>-29.400000000000006</v>
      </c>
      <c r="F99" s="65">
        <v>-29.558535246608642</v>
      </c>
      <c r="G99" s="65">
        <v>-20.299999999999997</v>
      </c>
      <c r="H99" s="65">
        <v>-16.760676873489118</v>
      </c>
      <c r="I99" s="65">
        <v>-33.400000000000006</v>
      </c>
      <c r="J99" s="358">
        <v>-27.799999999999997</v>
      </c>
      <c r="K99" s="358">
        <v>-14.5</v>
      </c>
      <c r="L99" s="284">
        <v>-29</v>
      </c>
      <c r="M99" s="358">
        <v>-25.900000000000006</v>
      </c>
      <c r="N99" s="358">
        <v>-3.2999999999999972</v>
      </c>
      <c r="O99" s="358">
        <v>11.099999999999994</v>
      </c>
      <c r="P99" s="358">
        <v>-10.700000000000003</v>
      </c>
      <c r="Q99" s="65">
        <v>4.0640000000000001</v>
      </c>
      <c r="R99" s="65">
        <v>-34.735827846475033</v>
      </c>
    </row>
    <row r="100" spans="1:18" hidden="1" outlineLevel="1">
      <c r="A100" s="338" t="s">
        <v>426</v>
      </c>
      <c r="B100" s="65">
        <v>125.79152208149515</v>
      </c>
      <c r="C100" s="65">
        <v>-29.321317223301961</v>
      </c>
      <c r="D100" s="65">
        <v>-17.017831914162457</v>
      </c>
      <c r="E100" s="65">
        <v>-17.400000000000006</v>
      </c>
      <c r="F100" s="65">
        <v>-19.147704430328844</v>
      </c>
      <c r="G100" s="65">
        <v>-19.099999999999994</v>
      </c>
      <c r="H100" s="65">
        <v>-16.302453411985525</v>
      </c>
      <c r="I100" s="65">
        <v>-7.5</v>
      </c>
      <c r="J100" s="65">
        <v>-24.200000000000003</v>
      </c>
      <c r="K100" s="65">
        <v>-11.700000000000003</v>
      </c>
      <c r="L100" s="65">
        <v>-24.099999999999994</v>
      </c>
      <c r="M100" s="65">
        <v>-27.599999999999994</v>
      </c>
      <c r="N100" s="65">
        <v>-0.70000000000000284</v>
      </c>
      <c r="O100" s="65">
        <v>9.5</v>
      </c>
      <c r="P100" s="65">
        <v>-16.5</v>
      </c>
      <c r="Q100" s="65">
        <v>6.2110000000000003</v>
      </c>
      <c r="R100" s="65">
        <v>2.020367936925112</v>
      </c>
    </row>
    <row r="101" spans="1:18" hidden="1" outlineLevel="1">
      <c r="A101" s="338" t="s">
        <v>427</v>
      </c>
      <c r="B101" s="65">
        <v>114.10992207585434</v>
      </c>
      <c r="C101" s="65">
        <v>-38.419497270866131</v>
      </c>
      <c r="D101" s="65">
        <v>-23.640022456672455</v>
      </c>
      <c r="E101" s="65">
        <v>-29.299999999999997</v>
      </c>
      <c r="F101" s="65">
        <v>-31.136258660508091</v>
      </c>
      <c r="G101" s="65">
        <v>-11.900000000000006</v>
      </c>
      <c r="H101" s="65">
        <v>-9.3463728645704407</v>
      </c>
      <c r="I101" s="65">
        <v>-15.299999999999997</v>
      </c>
      <c r="J101" s="65">
        <v>-28.900000000000006</v>
      </c>
      <c r="K101" s="65">
        <v>-8.9000000000000057</v>
      </c>
      <c r="L101" s="65">
        <v>-25.900000000000006</v>
      </c>
      <c r="M101" s="65">
        <v>-29.200000000000003</v>
      </c>
      <c r="N101" s="65">
        <v>-5.5999999999999943</v>
      </c>
      <c r="O101" s="65">
        <v>10.799999999999997</v>
      </c>
      <c r="P101" s="65">
        <v>-17.299999999999997</v>
      </c>
      <c r="Q101" s="65">
        <v>9.3140000000000001</v>
      </c>
      <c r="R101" s="65">
        <v>58.266779949022947</v>
      </c>
    </row>
    <row r="102" spans="1:18" hidden="1" outlineLevel="1">
      <c r="A102" s="338" t="s">
        <v>14</v>
      </c>
      <c r="B102" s="65">
        <v>112.51277696481422</v>
      </c>
      <c r="C102" s="65">
        <v>-33.39516544601679</v>
      </c>
      <c r="D102" s="65">
        <v>-23.27448189984878</v>
      </c>
      <c r="E102" s="65">
        <v>-26.599999999999994</v>
      </c>
      <c r="F102" s="65">
        <v>-30.179032258064524</v>
      </c>
      <c r="G102" s="65">
        <v>-6.2000000000000028</v>
      </c>
      <c r="H102" s="65">
        <v>-3.6178765665641919</v>
      </c>
      <c r="I102" s="65">
        <v>-15.5</v>
      </c>
      <c r="J102" s="65">
        <v>-30.200000000000003</v>
      </c>
      <c r="K102" s="65">
        <v>-12</v>
      </c>
      <c r="L102" s="65">
        <v>-30</v>
      </c>
      <c r="M102" s="65">
        <v>-30.799999999999997</v>
      </c>
      <c r="N102" s="65">
        <v>-5</v>
      </c>
      <c r="O102" s="65">
        <v>10.400000000000006</v>
      </c>
      <c r="P102" s="65">
        <v>-18.5</v>
      </c>
      <c r="Q102" s="65">
        <v>8.4770000000000003</v>
      </c>
      <c r="R102" s="65">
        <v>50.675435478137217</v>
      </c>
    </row>
    <row r="103" spans="1:18" hidden="1" outlineLevel="1">
      <c r="A103" s="338" t="s">
        <v>15</v>
      </c>
      <c r="B103" s="330">
        <v>121.70914681379053</v>
      </c>
      <c r="C103" s="284">
        <v>-26.962023004379205</v>
      </c>
      <c r="D103" s="65">
        <v>-20.698090952776198</v>
      </c>
      <c r="E103" s="65">
        <v>-21.400000000000006</v>
      </c>
      <c r="F103" s="65">
        <v>-25.552924499428144</v>
      </c>
      <c r="G103" s="65">
        <v>-8.2000000000000028</v>
      </c>
      <c r="H103" s="65">
        <v>-5.499888666221338</v>
      </c>
      <c r="I103" s="65">
        <v>-6.2000000000000028</v>
      </c>
      <c r="J103" s="65">
        <v>-29.5</v>
      </c>
      <c r="K103" s="65">
        <v>-10.700000000000003</v>
      </c>
      <c r="L103" s="65">
        <v>-27.700000000000003</v>
      </c>
      <c r="M103" s="65">
        <v>-32.799999999999997</v>
      </c>
      <c r="N103" s="65">
        <v>-6.7000000000000028</v>
      </c>
      <c r="O103" s="65">
        <v>8.5</v>
      </c>
      <c r="P103" s="65">
        <v>-16.700000000000003</v>
      </c>
      <c r="Q103" s="65">
        <v>8.8059999999999992</v>
      </c>
      <c r="R103" s="65">
        <v>49.863852961198063</v>
      </c>
    </row>
    <row r="104" spans="1:18" hidden="1" outlineLevel="1">
      <c r="A104" s="338" t="s">
        <v>16</v>
      </c>
      <c r="B104" s="65">
        <v>116.49813813185546</v>
      </c>
      <c r="C104" s="65">
        <v>-28.190375563204825</v>
      </c>
      <c r="D104" s="65">
        <v>-21.36126970978907</v>
      </c>
      <c r="E104" s="65">
        <v>-22.5</v>
      </c>
      <c r="F104" s="65">
        <v>-26.258326238293193</v>
      </c>
      <c r="G104" s="65">
        <v>-6.5</v>
      </c>
      <c r="H104" s="65">
        <v>-4.1260230967597238</v>
      </c>
      <c r="I104" s="65">
        <v>-12.5</v>
      </c>
      <c r="J104" s="65">
        <v>-30.400000000000006</v>
      </c>
      <c r="K104" s="65">
        <v>-10.200000000000003</v>
      </c>
      <c r="L104" s="65">
        <v>-24.700000000000003</v>
      </c>
      <c r="M104" s="65">
        <v>-31.400000000000006</v>
      </c>
      <c r="N104" s="65">
        <v>-8.0999999999999943</v>
      </c>
      <c r="O104" s="65">
        <v>-0.40000000000000568</v>
      </c>
      <c r="P104" s="65">
        <v>-10.799999999999997</v>
      </c>
      <c r="Q104" s="65">
        <v>8.1300000000000008</v>
      </c>
      <c r="R104" s="65">
        <v>38.784568111983617</v>
      </c>
    </row>
    <row r="105" spans="1:18" hidden="1" outlineLevel="1">
      <c r="A105" s="338" t="s">
        <v>428</v>
      </c>
      <c r="B105" s="65">
        <v>126.46456766500349</v>
      </c>
      <c r="C105" s="65">
        <v>-6.2985632122159245</v>
      </c>
      <c r="D105" s="65">
        <v>-17.347177948621777</v>
      </c>
      <c r="E105" s="65">
        <v>-11.599999999999994</v>
      </c>
      <c r="F105" s="65">
        <v>-17.304889601399111</v>
      </c>
      <c r="G105" s="65">
        <v>-5.9000000000000057</v>
      </c>
      <c r="H105" s="65">
        <v>-4.4724272687798532</v>
      </c>
      <c r="I105" s="65">
        <v>-17.799999999999997</v>
      </c>
      <c r="J105" s="65">
        <v>-29.5</v>
      </c>
      <c r="K105" s="65">
        <v>-9.5999999999999943</v>
      </c>
      <c r="L105" s="65">
        <v>-25.299999999999997</v>
      </c>
      <c r="M105" s="65">
        <v>-30.5</v>
      </c>
      <c r="N105" s="65">
        <v>-11</v>
      </c>
      <c r="O105" s="65">
        <v>-0.20000000000000284</v>
      </c>
      <c r="P105" s="65">
        <v>-10.900000000000006</v>
      </c>
      <c r="Q105" s="65">
        <v>6.835</v>
      </c>
      <c r="R105" s="65">
        <v>20.186390012308777</v>
      </c>
    </row>
    <row r="106" spans="1:18" hidden="1" outlineLevel="1">
      <c r="A106" s="338" t="s">
        <v>429</v>
      </c>
      <c r="B106" s="330">
        <v>149.62789218918979</v>
      </c>
      <c r="C106" s="284">
        <v>-14.598517198197897</v>
      </c>
      <c r="D106" s="65">
        <v>-18.439761691478623</v>
      </c>
      <c r="E106" s="65">
        <v>-15.099999999999994</v>
      </c>
      <c r="F106" s="65">
        <v>-19.63631811210918</v>
      </c>
      <c r="G106" s="65">
        <v>-14.700000000000003</v>
      </c>
      <c r="H106" s="65">
        <v>-13.420825749592879</v>
      </c>
      <c r="I106" s="65">
        <v>-19.200000000000003</v>
      </c>
      <c r="J106" s="65">
        <v>-26.299999999999997</v>
      </c>
      <c r="K106" s="65">
        <v>-9.2000000000000028</v>
      </c>
      <c r="L106" s="65">
        <v>-22.900000000000006</v>
      </c>
      <c r="M106" s="65">
        <v>-25.299999999999997</v>
      </c>
      <c r="N106" s="65">
        <v>-10.5</v>
      </c>
      <c r="O106" s="65">
        <v>-2.5</v>
      </c>
      <c r="P106" s="65">
        <v>-13.900000000000006</v>
      </c>
      <c r="Q106" s="65">
        <v>5.4429999999999996</v>
      </c>
      <c r="R106" s="65">
        <v>-4.6593098616219919</v>
      </c>
    </row>
    <row r="107" spans="1:18" hidden="1" outlineLevel="1">
      <c r="A107" s="338" t="s">
        <v>430</v>
      </c>
      <c r="B107" s="65">
        <v>147.52711362237142</v>
      </c>
      <c r="C107" s="65">
        <v>-8.6971694378194115</v>
      </c>
      <c r="D107" s="65">
        <v>-17.426915931739842</v>
      </c>
      <c r="E107" s="65">
        <v>-11.099999999999994</v>
      </c>
      <c r="F107" s="65">
        <v>-15.943502139151008</v>
      </c>
      <c r="G107" s="65">
        <v>-21.099999999999994</v>
      </c>
      <c r="H107" s="65">
        <v>-19.905564299601878</v>
      </c>
      <c r="I107" s="65">
        <v>-25.400000000000006</v>
      </c>
      <c r="J107" s="65">
        <v>-27.799999999999997</v>
      </c>
      <c r="K107" s="65">
        <v>-10.299999999999997</v>
      </c>
      <c r="L107" s="65">
        <v>-16.700000000000003</v>
      </c>
      <c r="M107" s="65">
        <v>-25.400000000000006</v>
      </c>
      <c r="N107" s="65">
        <v>-3.2000000000000028</v>
      </c>
      <c r="O107" s="65">
        <v>1.0999999999999943</v>
      </c>
      <c r="P107" s="65">
        <v>-16.400000000000006</v>
      </c>
      <c r="Q107" s="65">
        <v>4.25</v>
      </c>
      <c r="R107" s="65">
        <v>-30.883070417954144</v>
      </c>
    </row>
    <row r="108" spans="1:18" hidden="1" outlineLevel="1">
      <c r="A108" s="338" t="s">
        <v>431</v>
      </c>
      <c r="B108" s="65">
        <v>144.75953056089304</v>
      </c>
      <c r="C108" s="65">
        <v>1.6803574485206383</v>
      </c>
      <c r="D108" s="65">
        <v>-10.425216297824619</v>
      </c>
      <c r="E108" s="65">
        <v>-1.0999999999999943</v>
      </c>
      <c r="F108" s="65">
        <v>-5.8489668297987976</v>
      </c>
      <c r="G108" s="65">
        <v>-15.599999999999994</v>
      </c>
      <c r="H108" s="65">
        <v>-14.089981537265558</v>
      </c>
      <c r="I108" s="65">
        <v>-19.099999999999994</v>
      </c>
      <c r="J108" s="65">
        <v>-22.299999999999997</v>
      </c>
      <c r="K108" s="65">
        <v>-9.7999999999999972</v>
      </c>
      <c r="L108" s="65">
        <v>-13</v>
      </c>
      <c r="M108" s="65">
        <v>-22.700000000000003</v>
      </c>
      <c r="N108" s="65">
        <v>0</v>
      </c>
      <c r="O108" s="65">
        <v>4.2999999999999972</v>
      </c>
      <c r="P108" s="65">
        <v>-8.5999999999999943</v>
      </c>
      <c r="Q108" s="65">
        <v>3.7890000000000001</v>
      </c>
      <c r="R108" s="65">
        <v>-31.021299836155109</v>
      </c>
    </row>
    <row r="109" spans="1:18" hidden="1" outlineLevel="1">
      <c r="A109" s="338" t="s">
        <v>432</v>
      </c>
      <c r="B109" s="65">
        <v>121.88478991452831</v>
      </c>
      <c r="C109" s="65">
        <v>18.533972666263864</v>
      </c>
      <c r="D109" s="65">
        <v>-7.7991367914762293</v>
      </c>
      <c r="E109" s="358">
        <v>7.2999999999999972</v>
      </c>
      <c r="F109" s="65">
        <v>1.7144761785721698</v>
      </c>
      <c r="G109" s="358">
        <v>-17.900000000000006</v>
      </c>
      <c r="H109" s="65">
        <v>-16.457326892109492</v>
      </c>
      <c r="I109" s="358">
        <v>-11.5</v>
      </c>
      <c r="J109" s="358">
        <v>-20.700000000000003</v>
      </c>
      <c r="K109" s="358">
        <v>-9.2000000000000028</v>
      </c>
      <c r="L109" s="358">
        <v>-11.400000000000006</v>
      </c>
      <c r="M109" s="358">
        <v>-21.299999999999997</v>
      </c>
      <c r="N109" s="358">
        <v>-1.7000000000000028</v>
      </c>
      <c r="O109" s="358">
        <v>-11.200000000000003</v>
      </c>
      <c r="P109" s="65">
        <v>-5</v>
      </c>
      <c r="Q109" s="65">
        <v>3.4929999999999999</v>
      </c>
      <c r="R109" s="65">
        <v>-36.548592188919159</v>
      </c>
    </row>
    <row r="110" spans="1:18" hidden="1" outlineLevel="1">
      <c r="A110" s="338" t="s">
        <v>433</v>
      </c>
      <c r="B110" s="65">
        <v>125.32618912268224</v>
      </c>
      <c r="C110" s="65">
        <v>21.296782212597805</v>
      </c>
      <c r="D110" s="65">
        <v>2.2694340488079519</v>
      </c>
      <c r="E110" s="358">
        <v>14.299999999999997</v>
      </c>
      <c r="F110" s="65">
        <v>8.1550080920697781</v>
      </c>
      <c r="G110" s="65">
        <v>-13.400000000000006</v>
      </c>
      <c r="H110" s="65">
        <v>-12.308429118773958</v>
      </c>
      <c r="I110" s="358">
        <v>-2.7999999999999972</v>
      </c>
      <c r="J110" s="358">
        <v>-3.0999999999999943</v>
      </c>
      <c r="K110" s="65">
        <v>-2.9000000000000057</v>
      </c>
      <c r="L110" s="358">
        <v>-9.9000000000000057</v>
      </c>
      <c r="M110" s="358">
        <v>-12.099999999999994</v>
      </c>
      <c r="N110" s="358">
        <v>2.5</v>
      </c>
      <c r="O110" s="65">
        <v>-1.7000000000000028</v>
      </c>
      <c r="P110" s="65">
        <v>2.5</v>
      </c>
      <c r="Q110" s="65">
        <v>4.3330000000000002</v>
      </c>
      <c r="R110" s="65">
        <v>5.3745136186770424</v>
      </c>
    </row>
    <row r="111" spans="1:18" hidden="1" outlineLevel="1">
      <c r="A111" s="338" t="s">
        <v>434</v>
      </c>
      <c r="B111" s="284">
        <v>140.76856818690294</v>
      </c>
      <c r="C111" s="284">
        <v>29.373171715552417</v>
      </c>
      <c r="D111" s="284">
        <v>4.2776827181618273</v>
      </c>
      <c r="E111" s="284">
        <v>19.599999999999994</v>
      </c>
      <c r="F111" s="284">
        <v>13.010664113809938</v>
      </c>
      <c r="G111" s="190">
        <v>-16.5</v>
      </c>
      <c r="H111" s="284">
        <v>-15.70183930300098</v>
      </c>
      <c r="I111" s="190">
        <v>-5.7999999999999972</v>
      </c>
      <c r="J111" s="190">
        <v>2.0999999999999943</v>
      </c>
      <c r="K111" s="190">
        <v>-2.9000000000000057</v>
      </c>
      <c r="L111" s="284">
        <v>-14.299999999999997</v>
      </c>
      <c r="M111" s="284">
        <v>-15.900000000000006</v>
      </c>
      <c r="N111" s="284">
        <v>-2</v>
      </c>
      <c r="O111" s="190">
        <v>-5.2999999999999972</v>
      </c>
      <c r="P111" s="190">
        <v>-4.2999999999999972</v>
      </c>
      <c r="Q111" s="65">
        <v>4.2789999999999999</v>
      </c>
      <c r="R111" s="65">
        <v>5.2903543307086522</v>
      </c>
    </row>
    <row r="112" spans="1:18" hidden="1" outlineLevel="1">
      <c r="A112" s="338" t="s">
        <v>435</v>
      </c>
      <c r="B112" s="284">
        <v>163.57558993228227</v>
      </c>
      <c r="C112" s="284">
        <v>30.037054346403693</v>
      </c>
      <c r="D112" s="284">
        <v>6.0582913832930103</v>
      </c>
      <c r="E112" s="284">
        <v>17.299999999999997</v>
      </c>
      <c r="F112" s="284">
        <v>13.365686781494873</v>
      </c>
      <c r="G112" s="190">
        <v>-15.799999999999997</v>
      </c>
      <c r="H112" s="284">
        <v>-14.880666346307862</v>
      </c>
      <c r="I112" s="190">
        <v>-19.200000000000003</v>
      </c>
      <c r="J112" s="190">
        <v>7.4000000000000057</v>
      </c>
      <c r="K112" s="190">
        <v>0.20000000000000284</v>
      </c>
      <c r="L112" s="284">
        <v>-7.9000000000000057</v>
      </c>
      <c r="M112" s="284">
        <v>-13.099999999999994</v>
      </c>
      <c r="N112" s="284">
        <v>0.29999999999999716</v>
      </c>
      <c r="O112" s="190">
        <v>-10.299999999999997</v>
      </c>
      <c r="P112" s="190">
        <v>12</v>
      </c>
      <c r="Q112" s="65">
        <v>4.92</v>
      </c>
      <c r="R112" s="65">
        <v>-20.785702785380778</v>
      </c>
    </row>
    <row r="113" spans="1:19" hidden="1" outlineLevel="1">
      <c r="A113" s="338" t="s">
        <v>20</v>
      </c>
      <c r="B113" s="284">
        <v>152.96108224975342</v>
      </c>
      <c r="C113" s="284">
        <v>34.047135838084984</v>
      </c>
      <c r="D113" s="284">
        <v>8.8427384703523302</v>
      </c>
      <c r="E113" s="284">
        <v>24.700000000000003</v>
      </c>
      <c r="F113" s="284">
        <v>22.299729469895155</v>
      </c>
      <c r="G113" s="190">
        <v>-6</v>
      </c>
      <c r="H113" s="284">
        <v>-4.8340843916427616</v>
      </c>
      <c r="I113" s="190">
        <v>-19.299999999999997</v>
      </c>
      <c r="J113" s="190">
        <v>3.9000000000000057</v>
      </c>
      <c r="K113" s="190">
        <v>-5.4000000000000057</v>
      </c>
      <c r="L113" s="284">
        <v>-12</v>
      </c>
      <c r="M113" s="284">
        <v>-13.700000000000003</v>
      </c>
      <c r="N113" s="284">
        <v>2.7999999999999972</v>
      </c>
      <c r="O113" s="190">
        <v>-8.0999999999999943</v>
      </c>
      <c r="P113" s="190">
        <v>10.599999999999994</v>
      </c>
      <c r="Q113" s="65">
        <v>4.6070000000000002</v>
      </c>
      <c r="R113" s="65">
        <v>-50.536826283014811</v>
      </c>
    </row>
    <row r="114" spans="1:19" hidden="1" outlineLevel="1">
      <c r="A114" s="338" t="s">
        <v>21</v>
      </c>
      <c r="B114" s="284">
        <v>157.16728035515945</v>
      </c>
      <c r="C114" s="284">
        <v>39.688384372834264</v>
      </c>
      <c r="D114" s="284">
        <v>10.770419745930539</v>
      </c>
      <c r="E114" s="284">
        <v>28</v>
      </c>
      <c r="F114" s="284">
        <v>25.43833306382686</v>
      </c>
      <c r="G114" s="190">
        <v>-7.7999999999999972</v>
      </c>
      <c r="H114" s="284">
        <v>-6.8204121687929273</v>
      </c>
      <c r="I114" s="190">
        <v>-14.299999999999997</v>
      </c>
      <c r="J114" s="190">
        <v>6.7000000000000028</v>
      </c>
      <c r="K114" s="190">
        <v>-3.0999999999999943</v>
      </c>
      <c r="L114" s="284">
        <v>-5.0999999999999943</v>
      </c>
      <c r="M114" s="284">
        <v>-13.700000000000003</v>
      </c>
      <c r="N114" s="284">
        <v>2.5999999999999943</v>
      </c>
      <c r="O114" s="190">
        <v>-7.5999999999999943</v>
      </c>
      <c r="P114" s="190">
        <v>10.700000000000003</v>
      </c>
      <c r="Q114" s="65">
        <v>4.4740000000000002</v>
      </c>
      <c r="R114" s="65">
        <v>-47.22189453816209</v>
      </c>
    </row>
    <row r="115" spans="1:19" hidden="1" outlineLevel="1">
      <c r="A115" s="338" t="s">
        <v>22</v>
      </c>
      <c r="B115" s="284">
        <v>157.61082659702771</v>
      </c>
      <c r="C115" s="284">
        <v>29.497930700446943</v>
      </c>
      <c r="D115" s="284">
        <v>10.216860390385449</v>
      </c>
      <c r="E115" s="284">
        <v>24.799999999999997</v>
      </c>
      <c r="F115" s="284">
        <v>23.085078760602372</v>
      </c>
      <c r="G115" s="284">
        <v>-4.7000000000000028</v>
      </c>
      <c r="H115" s="284">
        <v>-4.1234684260132042</v>
      </c>
      <c r="I115" s="284">
        <v>-12.700000000000003</v>
      </c>
      <c r="J115" s="284">
        <v>3.0999999999999943</v>
      </c>
      <c r="K115" s="284">
        <v>1</v>
      </c>
      <c r="L115" s="284">
        <v>-3.5999999999999943</v>
      </c>
      <c r="M115" s="284">
        <v>-10.900000000000006</v>
      </c>
      <c r="N115" s="284">
        <v>5.9000000000000057</v>
      </c>
      <c r="O115" s="284">
        <v>-9.7000000000000028</v>
      </c>
      <c r="P115" s="284">
        <v>11.200000000000003</v>
      </c>
      <c r="Q115" s="64">
        <v>5.2329999999999997</v>
      </c>
      <c r="R115" s="64">
        <v>-40.574608221667042</v>
      </c>
    </row>
    <row r="116" spans="1:19" hidden="1" outlineLevel="1">
      <c r="A116" s="338" t="s">
        <v>437</v>
      </c>
      <c r="B116" s="284">
        <v>143.45748222476334</v>
      </c>
      <c r="C116" s="284">
        <v>23.141437730442192</v>
      </c>
      <c r="D116" s="284">
        <v>6.9106264518616456</v>
      </c>
      <c r="E116" s="284">
        <v>18.5</v>
      </c>
      <c r="F116" s="284">
        <v>18.389477497056973</v>
      </c>
      <c r="G116" s="284">
        <v>-7.2999999999999972</v>
      </c>
      <c r="H116" s="284">
        <v>-6.7828324172611474</v>
      </c>
      <c r="I116" s="284">
        <v>-10.5</v>
      </c>
      <c r="J116" s="284">
        <v>-0.79999999999999716</v>
      </c>
      <c r="K116" s="284">
        <v>-1.5999999999999943</v>
      </c>
      <c r="L116" s="284">
        <v>1.0999999999999943</v>
      </c>
      <c r="M116" s="284">
        <v>-6.2000000000000028</v>
      </c>
      <c r="N116" s="284">
        <v>7.7999999999999972</v>
      </c>
      <c r="O116" s="284">
        <v>-9</v>
      </c>
      <c r="P116" s="284">
        <v>3.2000000000000028</v>
      </c>
      <c r="Q116" s="65">
        <v>5.0750000000000002</v>
      </c>
      <c r="R116" s="65">
        <v>-37.576875768757688</v>
      </c>
    </row>
    <row r="117" spans="1:19" hidden="1" outlineLevel="1">
      <c r="A117" s="338" t="s">
        <v>438</v>
      </c>
      <c r="B117" s="284">
        <v>144.84515559940283</v>
      </c>
      <c r="C117" s="284">
        <v>14.534180026684098</v>
      </c>
      <c r="D117" s="284">
        <v>8.3222263184262744</v>
      </c>
      <c r="E117" s="284">
        <v>13.599999999999994</v>
      </c>
      <c r="F117" s="284">
        <v>15.211596501663266</v>
      </c>
      <c r="G117" s="284">
        <v>-1.5</v>
      </c>
      <c r="H117" s="284">
        <v>-0.51136363636364024</v>
      </c>
      <c r="I117" s="284">
        <v>11.5</v>
      </c>
      <c r="J117" s="284">
        <v>6.9000000000000057</v>
      </c>
      <c r="K117" s="284">
        <v>-1.7999999999999972</v>
      </c>
      <c r="L117" s="284">
        <v>1</v>
      </c>
      <c r="M117" s="284">
        <v>-6.4000000000000057</v>
      </c>
      <c r="N117" s="284">
        <v>9.7999999999999972</v>
      </c>
      <c r="O117" s="284">
        <v>-7.9000000000000057</v>
      </c>
      <c r="P117" s="284">
        <v>-0.40000000000000568</v>
      </c>
      <c r="Q117" s="65">
        <v>5.2990000000000004</v>
      </c>
      <c r="R117" s="65">
        <v>-22.472567666422819</v>
      </c>
    </row>
    <row r="118" spans="1:19" hidden="1" outlineLevel="1">
      <c r="A118" s="338" t="s">
        <v>439</v>
      </c>
      <c r="B118" s="284">
        <v>169.1810035865262</v>
      </c>
      <c r="C118" s="284">
        <v>13.067825197065133</v>
      </c>
      <c r="D118" s="284">
        <v>7.8826021391026728</v>
      </c>
      <c r="E118" s="284">
        <v>17.099999999999994</v>
      </c>
      <c r="F118" s="284">
        <v>17.81944931261441</v>
      </c>
      <c r="G118" s="284">
        <v>-12.200000000000003</v>
      </c>
      <c r="H118" s="284">
        <v>-11.318875857490596</v>
      </c>
      <c r="I118" s="284">
        <v>11.5</v>
      </c>
      <c r="J118" s="284">
        <v>-0.79999999999999716</v>
      </c>
      <c r="K118" s="284">
        <v>-1.7999999999999972</v>
      </c>
      <c r="L118" s="284">
        <v>-0.70000000000000284</v>
      </c>
      <c r="M118" s="284">
        <v>-5</v>
      </c>
      <c r="N118" s="284">
        <v>9.0999999999999943</v>
      </c>
      <c r="O118" s="284">
        <v>-5.2999999999999972</v>
      </c>
      <c r="P118" s="284">
        <v>6.2999999999999972</v>
      </c>
      <c r="Q118" s="65">
        <v>5.952</v>
      </c>
      <c r="R118" s="65">
        <v>9.3514605915855356</v>
      </c>
    </row>
    <row r="119" spans="1:19" hidden="1" outlineLevel="1">
      <c r="A119" s="338" t="s">
        <v>440</v>
      </c>
      <c r="B119" s="284">
        <v>178.25122087571404</v>
      </c>
      <c r="C119" s="284">
        <v>20.826074949170234</v>
      </c>
      <c r="D119" s="284">
        <v>7.4570317400577153</v>
      </c>
      <c r="E119" s="284">
        <v>14.599999999999994</v>
      </c>
      <c r="F119" s="284">
        <v>14.567277321541397</v>
      </c>
      <c r="G119" s="284">
        <v>-1.2000000000000028</v>
      </c>
      <c r="H119" s="284">
        <v>-0.20806843139521902</v>
      </c>
      <c r="I119" s="284">
        <v>19.799999999999997</v>
      </c>
      <c r="J119" s="284">
        <v>-0.29999999999999716</v>
      </c>
      <c r="K119" s="284">
        <v>-3.7000000000000028</v>
      </c>
      <c r="L119" s="284">
        <v>-3.5</v>
      </c>
      <c r="M119" s="284">
        <v>-2.7000000000000028</v>
      </c>
      <c r="N119" s="284">
        <v>8.2000000000000028</v>
      </c>
      <c r="O119" s="284">
        <v>-13.700000000000003</v>
      </c>
      <c r="P119" s="284">
        <v>12</v>
      </c>
      <c r="Q119" s="65">
        <v>6.1280000000000001</v>
      </c>
      <c r="R119" s="65">
        <v>44.188235294117646</v>
      </c>
    </row>
    <row r="120" spans="1:19" hidden="1" outlineLevel="1">
      <c r="A120" s="338" t="s">
        <v>441</v>
      </c>
      <c r="B120" s="284">
        <v>175.20894051166397</v>
      </c>
      <c r="C120" s="284">
        <v>21.034476854677536</v>
      </c>
      <c r="D120" s="284">
        <v>10.20276063820846</v>
      </c>
      <c r="E120" s="284">
        <v>17.5</v>
      </c>
      <c r="F120" s="284">
        <v>17.045085369815524</v>
      </c>
      <c r="G120" s="284">
        <v>9.9999999999994316E-2</v>
      </c>
      <c r="H120" s="284">
        <v>0.8822531387852024</v>
      </c>
      <c r="I120" s="284">
        <v>25.799999999999997</v>
      </c>
      <c r="J120" s="284">
        <v>7.5</v>
      </c>
      <c r="K120" s="284">
        <v>-3.0999999999999943</v>
      </c>
      <c r="L120" s="284">
        <v>-2.7000000000000028</v>
      </c>
      <c r="M120" s="284">
        <v>-1.9000000000000057</v>
      </c>
      <c r="N120" s="284">
        <v>10.200000000000003</v>
      </c>
      <c r="O120" s="284">
        <v>-13.599999999999994</v>
      </c>
      <c r="P120" s="284">
        <v>7.2999999999999972</v>
      </c>
      <c r="Q120" s="65">
        <v>6.6989999999999998</v>
      </c>
      <c r="R120" s="65">
        <v>76.801266825019781</v>
      </c>
    </row>
    <row r="121" spans="1:19" ht="13.5" hidden="1" customHeight="1" outlineLevel="1">
      <c r="A121" s="476" t="s">
        <v>442</v>
      </c>
      <c r="B121" s="482">
        <v>162.39307520745743</v>
      </c>
      <c r="C121" s="482">
        <v>33.234897743463733</v>
      </c>
      <c r="D121" s="482">
        <v>10.744144268638138</v>
      </c>
      <c r="E121" s="482">
        <v>22.299999999999997</v>
      </c>
      <c r="F121" s="482">
        <v>22.180805308647038</v>
      </c>
      <c r="G121" s="482">
        <v>4.0999999999999943</v>
      </c>
      <c r="H121" s="482">
        <v>4.9473143150861034</v>
      </c>
      <c r="I121" s="482">
        <v>13.400000000000006</v>
      </c>
      <c r="J121" s="482">
        <v>-0.79999999999999716</v>
      </c>
      <c r="K121" s="482">
        <v>-2.4000000000000057</v>
      </c>
      <c r="L121" s="482">
        <v>-0.70000000000000284</v>
      </c>
      <c r="M121" s="482">
        <v>-8</v>
      </c>
      <c r="N121" s="482">
        <v>9</v>
      </c>
      <c r="O121" s="482">
        <v>-10.200000000000003</v>
      </c>
      <c r="P121" s="482">
        <v>14.599999999999994</v>
      </c>
      <c r="Q121" s="482">
        <v>6.0369999999999999</v>
      </c>
      <c r="R121" s="482">
        <v>72.831377039793864</v>
      </c>
    </row>
    <row r="122" spans="1:19" ht="13.5" hidden="1" customHeight="1" outlineLevel="1">
      <c r="A122" s="338" t="s">
        <v>650</v>
      </c>
      <c r="B122" s="65">
        <v>161.06817925559341</v>
      </c>
      <c r="C122" s="65">
        <v>28.519170959489713</v>
      </c>
      <c r="D122" s="284">
        <v>13.573350729837713</v>
      </c>
      <c r="E122" s="284">
        <v>19.099999999999994</v>
      </c>
      <c r="F122" s="284">
        <v>22.670213650344976</v>
      </c>
      <c r="G122" s="284">
        <v>8.7999999999999972</v>
      </c>
      <c r="H122" s="284">
        <v>10.049153468050235</v>
      </c>
      <c r="I122" s="284">
        <v>27.5</v>
      </c>
      <c r="J122" s="284">
        <v>-1.4000000000000057</v>
      </c>
      <c r="K122" s="284">
        <v>-9.9999999999994316E-2</v>
      </c>
      <c r="L122" s="284">
        <v>-2.7999999999999972</v>
      </c>
      <c r="M122" s="284">
        <v>0.29999999999999716</v>
      </c>
      <c r="N122" s="284">
        <v>13.900000000000006</v>
      </c>
      <c r="O122" s="284">
        <v>7.0999999999999943</v>
      </c>
      <c r="P122" s="284">
        <v>7.4000000000000057</v>
      </c>
      <c r="Q122" s="65">
        <v>6.2430000000000003</v>
      </c>
      <c r="R122" s="65">
        <v>44.080313870297715</v>
      </c>
    </row>
    <row r="123" spans="1:19" ht="13.5" hidden="1" customHeight="1" outlineLevel="1">
      <c r="A123" s="338" t="s">
        <v>653</v>
      </c>
      <c r="B123" s="65">
        <v>173.03566275937223</v>
      </c>
      <c r="C123" s="65">
        <v>22.922087642198093</v>
      </c>
      <c r="D123" s="284">
        <v>11.616072823878753</v>
      </c>
      <c r="E123" s="284">
        <v>16.400000000000006</v>
      </c>
      <c r="F123" s="284">
        <v>20.243888024270589</v>
      </c>
      <c r="G123" s="284">
        <v>-5.2000000000000028</v>
      </c>
      <c r="H123" s="284">
        <v>-3.8125861276986655</v>
      </c>
      <c r="I123" s="284">
        <v>15.400000000000006</v>
      </c>
      <c r="J123" s="284">
        <v>-1.9000000000000057</v>
      </c>
      <c r="K123" s="284">
        <v>0</v>
      </c>
      <c r="L123" s="284">
        <v>-2.4000000000000057</v>
      </c>
      <c r="M123" s="284">
        <v>-9.9999999999994316E-2</v>
      </c>
      <c r="N123" s="284">
        <v>13.799999999999997</v>
      </c>
      <c r="O123" s="284">
        <v>0.79999999999999716</v>
      </c>
      <c r="P123" s="284">
        <v>12.5</v>
      </c>
      <c r="Q123" s="65">
        <v>5.9119999999999999</v>
      </c>
      <c r="R123" s="65">
        <v>38.163122224818892</v>
      </c>
    </row>
    <row r="124" spans="1:19" ht="13.5" hidden="1" customHeight="1" outlineLevel="1">
      <c r="A124" s="338" t="s">
        <v>654</v>
      </c>
      <c r="B124" s="65">
        <v>183.28343944087152</v>
      </c>
      <c r="C124" s="65">
        <v>12.048160435642004</v>
      </c>
      <c r="D124" s="284">
        <v>11.449619936829691</v>
      </c>
      <c r="E124" s="284">
        <v>14.5</v>
      </c>
      <c r="F124" s="284">
        <v>18.939261026702695</v>
      </c>
      <c r="G124" s="284">
        <v>9.5</v>
      </c>
      <c r="H124" s="284">
        <v>10.933383515242753</v>
      </c>
      <c r="I124" s="284">
        <v>12.799999999999997</v>
      </c>
      <c r="J124" s="284">
        <v>-2</v>
      </c>
      <c r="K124" s="284">
        <v>-3.4000000000000057</v>
      </c>
      <c r="L124" s="284">
        <v>-3.7999999999999972</v>
      </c>
      <c r="M124" s="284">
        <v>-1.0999999999999943</v>
      </c>
      <c r="N124" s="284">
        <v>13.5</v>
      </c>
      <c r="O124" s="284">
        <v>4.9000000000000057</v>
      </c>
      <c r="P124" s="284">
        <v>16.5</v>
      </c>
      <c r="Q124" s="65">
        <v>5.907</v>
      </c>
      <c r="R124" s="65">
        <v>20.060975609756099</v>
      </c>
    </row>
    <row r="125" spans="1:19" s="538" customFormat="1" hidden="1" outlineLevel="1">
      <c r="A125" s="338" t="s">
        <v>655</v>
      </c>
      <c r="B125" s="65">
        <v>170.79348013373195</v>
      </c>
      <c r="C125" s="65">
        <v>11.658127428035542</v>
      </c>
      <c r="D125" s="284">
        <v>8.6708599801738444</v>
      </c>
      <c r="E125" s="284">
        <v>11.599999999999994</v>
      </c>
      <c r="F125" s="284">
        <v>15.491490100729408</v>
      </c>
      <c r="G125" s="284">
        <v>-7.7999999999999972</v>
      </c>
      <c r="H125" s="284">
        <v>-6.8158989812024799</v>
      </c>
      <c r="I125" s="284">
        <v>11.400000000000006</v>
      </c>
      <c r="J125" s="284">
        <v>-1.7999999999999972</v>
      </c>
      <c r="K125" s="284">
        <v>-0.29999999999999716</v>
      </c>
      <c r="L125" s="284">
        <v>0.29999999999999716</v>
      </c>
      <c r="M125" s="284">
        <v>0.79999999999999716</v>
      </c>
      <c r="N125" s="284">
        <v>14.400000000000006</v>
      </c>
      <c r="O125" s="284">
        <v>-0.70000000000000284</v>
      </c>
      <c r="P125" s="284">
        <v>11.200000000000003</v>
      </c>
      <c r="Q125" s="65">
        <v>5.6769999999999996</v>
      </c>
      <c r="R125" s="65">
        <v>23.225526372910778</v>
      </c>
      <c r="S125"/>
    </row>
    <row r="126" spans="1:19" s="538" customFormat="1" hidden="1" outlineLevel="1">
      <c r="A126" s="338" t="s">
        <v>656</v>
      </c>
      <c r="B126" s="65">
        <v>179.90328785450211</v>
      </c>
      <c r="C126" s="65">
        <v>14.466120077897159</v>
      </c>
      <c r="D126" s="284">
        <v>12.090106746668511</v>
      </c>
      <c r="E126" s="284">
        <v>16</v>
      </c>
      <c r="F126" s="284">
        <v>20.40846393252427</v>
      </c>
      <c r="G126" s="284">
        <v>3.0999999999999943</v>
      </c>
      <c r="H126" s="284">
        <v>4.4892048446550916</v>
      </c>
      <c r="I126" s="284">
        <v>11.799999999999997</v>
      </c>
      <c r="J126" s="284">
        <v>0.20000000000000284</v>
      </c>
      <c r="K126" s="284">
        <v>-3.5</v>
      </c>
      <c r="L126" s="284">
        <v>4.2000000000000028</v>
      </c>
      <c r="M126" s="284">
        <v>2.2000000000000028</v>
      </c>
      <c r="N126" s="284">
        <v>14</v>
      </c>
      <c r="O126" s="284">
        <v>8.5</v>
      </c>
      <c r="P126" s="284">
        <v>14.099999999999994</v>
      </c>
      <c r="Q126" s="65">
        <v>5.6280000000000001</v>
      </c>
      <c r="R126" s="65">
        <v>25.79347340187752</v>
      </c>
      <c r="S126"/>
    </row>
    <row r="127" spans="1:19" s="538" customFormat="1" hidden="1" outlineLevel="1">
      <c r="A127" s="338" t="s">
        <v>657</v>
      </c>
      <c r="B127" s="65">
        <v>167.59275887590402</v>
      </c>
      <c r="C127" s="65">
        <v>6.3332782997183728</v>
      </c>
      <c r="D127" s="284">
        <v>7.8436599303600474</v>
      </c>
      <c r="E127" s="284">
        <v>9.4000000000000057</v>
      </c>
      <c r="F127" s="284">
        <v>13.231959215962036</v>
      </c>
      <c r="G127" s="284">
        <v>2.4000000000000057</v>
      </c>
      <c r="H127" s="284">
        <v>4.1042025067584262</v>
      </c>
      <c r="I127" s="284">
        <v>9.7999999999999972</v>
      </c>
      <c r="J127" s="284">
        <v>-1.0999999999999943</v>
      </c>
      <c r="K127" s="284">
        <v>-4.2000000000000028</v>
      </c>
      <c r="L127" s="284">
        <v>-2.4000000000000057</v>
      </c>
      <c r="M127" s="284">
        <v>-1</v>
      </c>
      <c r="N127" s="284">
        <v>13</v>
      </c>
      <c r="O127" s="284">
        <v>5.5</v>
      </c>
      <c r="P127" s="284">
        <v>7.2000000000000028</v>
      </c>
      <c r="Q127" s="65">
        <v>5.3559999999999999</v>
      </c>
      <c r="R127" s="65">
        <v>2.3504681826868108</v>
      </c>
      <c r="S127"/>
    </row>
    <row r="128" spans="1:19" s="538" customFormat="1" hidden="1" outlineLevel="1">
      <c r="A128" s="338" t="s">
        <v>717</v>
      </c>
      <c r="B128" s="65">
        <v>141.43887787533066</v>
      </c>
      <c r="C128" s="65">
        <v>-1.407109840579821</v>
      </c>
      <c r="D128" s="284">
        <v>5.287789086622638</v>
      </c>
      <c r="E128" s="284">
        <v>3.2000000000000028</v>
      </c>
      <c r="F128" s="284">
        <v>7.4844631417917356</v>
      </c>
      <c r="G128" s="284">
        <v>3.9000000000000057</v>
      </c>
      <c r="H128" s="284">
        <v>5.6203738552251821</v>
      </c>
      <c r="I128" s="284">
        <v>9.2999999999999972</v>
      </c>
      <c r="J128" s="284">
        <v>-0.20000000000000284</v>
      </c>
      <c r="K128" s="284">
        <v>-4.2999999999999972</v>
      </c>
      <c r="L128" s="284">
        <v>-2.7000000000000028</v>
      </c>
      <c r="M128" s="284">
        <v>-1.0999999999999943</v>
      </c>
      <c r="N128" s="284">
        <v>16.599999999999994</v>
      </c>
      <c r="O128" s="284">
        <v>6.7000000000000028</v>
      </c>
      <c r="P128" s="284">
        <v>3.4000000000000057</v>
      </c>
      <c r="Q128" s="65">
        <v>5.3220000000000001</v>
      </c>
      <c r="R128" s="65">
        <v>4.8669950738916299</v>
      </c>
      <c r="S128"/>
    </row>
    <row r="129" spans="1:19" s="538" customFormat="1" hidden="1" outlineLevel="1">
      <c r="A129" s="338" t="s">
        <v>658</v>
      </c>
      <c r="B129" s="65">
        <v>158.73106028997586</v>
      </c>
      <c r="C129" s="65">
        <v>9.586723582925444</v>
      </c>
      <c r="D129" s="284">
        <v>9.532868499821106</v>
      </c>
      <c r="E129" s="284">
        <v>12.200000000000003</v>
      </c>
      <c r="F129" s="284">
        <v>15.226203678916988</v>
      </c>
      <c r="G129" s="284">
        <v>2.0999999999999943</v>
      </c>
      <c r="H129" s="284">
        <v>3.049685893774992</v>
      </c>
      <c r="I129" s="284">
        <v>10</v>
      </c>
      <c r="J129" s="284">
        <v>-0.20000000000000284</v>
      </c>
      <c r="K129" s="284">
        <v>-3.7000000000000028</v>
      </c>
      <c r="L129" s="284">
        <v>-2.7000000000000028</v>
      </c>
      <c r="M129" s="284">
        <v>-1.2999999999999972</v>
      </c>
      <c r="N129" s="284">
        <v>16.200000000000003</v>
      </c>
      <c r="O129" s="284">
        <v>26.700000000000003</v>
      </c>
      <c r="P129" s="284">
        <v>11.700000000000003</v>
      </c>
      <c r="Q129" s="65">
        <v>5.2830000000000004</v>
      </c>
      <c r="R129" s="65">
        <v>-0.30194376297414749</v>
      </c>
      <c r="S129"/>
    </row>
    <row r="130" spans="1:19" s="538" customFormat="1" hidden="1" outlineLevel="1" collapsed="1">
      <c r="A130" s="338" t="s">
        <v>659</v>
      </c>
      <c r="B130" s="65">
        <v>187.14134871237289</v>
      </c>
      <c r="C130" s="65">
        <v>10.616053070438852</v>
      </c>
      <c r="D130" s="284">
        <v>7.782553892892949</v>
      </c>
      <c r="E130" s="284">
        <v>8.5999999999999943</v>
      </c>
      <c r="F130" s="284">
        <v>10.807371291628783</v>
      </c>
      <c r="G130" s="284">
        <v>11.799999999999997</v>
      </c>
      <c r="H130" s="284">
        <v>12.825951341235182</v>
      </c>
      <c r="I130" s="284">
        <v>9.2999999999999972</v>
      </c>
      <c r="J130" s="284">
        <v>-0.29999999999999716</v>
      </c>
      <c r="K130" s="284">
        <v>-3.5999999999999943</v>
      </c>
      <c r="L130" s="284">
        <v>-3.0999999999999943</v>
      </c>
      <c r="M130" s="284">
        <v>-2.7000000000000028</v>
      </c>
      <c r="N130" s="284">
        <v>16.200000000000003</v>
      </c>
      <c r="O130" s="284">
        <v>5.7999999999999972</v>
      </c>
      <c r="P130" s="284">
        <v>9</v>
      </c>
      <c r="Q130" s="65">
        <v>5.6879999999999997</v>
      </c>
      <c r="R130" s="65">
        <v>-4.4354838709677438</v>
      </c>
      <c r="S130"/>
    </row>
    <row r="131" spans="1:19" s="538" customFormat="1" hidden="1" outlineLevel="1">
      <c r="A131" s="338" t="s">
        <v>652</v>
      </c>
      <c r="B131" s="65">
        <v>188.2799286368917</v>
      </c>
      <c r="C131" s="65">
        <v>5.6261649776694611</v>
      </c>
      <c r="D131" s="284">
        <v>7.3940893984324418</v>
      </c>
      <c r="E131" s="284">
        <v>6.9000000000000057</v>
      </c>
      <c r="F131" s="284">
        <v>9.8352133089671554</v>
      </c>
      <c r="G131" s="284">
        <v>8.0999999999999943</v>
      </c>
      <c r="H131" s="284">
        <v>9.1856828448974852</v>
      </c>
      <c r="I131" s="284">
        <v>8.7999999999999972</v>
      </c>
      <c r="J131" s="284">
        <v>-0.29999999999999716</v>
      </c>
      <c r="K131" s="284">
        <v>-3.0999999999999943</v>
      </c>
      <c r="L131" s="284">
        <v>-2.0999999999999943</v>
      </c>
      <c r="M131" s="284">
        <v>-2.7999999999999972</v>
      </c>
      <c r="N131" s="284">
        <v>14</v>
      </c>
      <c r="O131" s="284">
        <v>23.700000000000003</v>
      </c>
      <c r="P131" s="284">
        <v>3.4000000000000057</v>
      </c>
      <c r="Q131" s="65">
        <v>5.7569999999999997</v>
      </c>
      <c r="R131" s="65">
        <v>-6.054177545691914</v>
      </c>
      <c r="S131"/>
    </row>
    <row r="132" spans="1:19" s="538" customFormat="1" hidden="1" outlineLevel="1">
      <c r="A132" s="338" t="s">
        <v>651</v>
      </c>
      <c r="B132" s="65">
        <v>175.75958843647933</v>
      </c>
      <c r="C132" s="65">
        <v>0.31428072289421038</v>
      </c>
      <c r="D132" s="284">
        <v>5.7317212708341287</v>
      </c>
      <c r="E132" s="284">
        <v>5.2000000000000028</v>
      </c>
      <c r="F132" s="284">
        <v>7.8997686969930641</v>
      </c>
      <c r="G132" s="284">
        <v>0.70000000000000284</v>
      </c>
      <c r="H132" s="284">
        <v>1.6033187577082657</v>
      </c>
      <c r="I132" s="284">
        <v>10.099999999999994</v>
      </c>
      <c r="J132" s="284">
        <v>-0.40000000000000568</v>
      </c>
      <c r="K132" s="284">
        <v>-3</v>
      </c>
      <c r="L132" s="284">
        <v>-2.5</v>
      </c>
      <c r="M132" s="284">
        <v>-3.2000000000000028</v>
      </c>
      <c r="N132" s="284">
        <v>12.799999999999997</v>
      </c>
      <c r="O132" s="284">
        <v>13.599999999999994</v>
      </c>
      <c r="P132" s="284">
        <v>8.5999999999999943</v>
      </c>
      <c r="Q132" s="65">
        <v>6.1379999999999999</v>
      </c>
      <c r="R132" s="65">
        <v>-8.37438423645321</v>
      </c>
      <c r="S132"/>
    </row>
    <row r="133" spans="1:19" s="538" customFormat="1" hidden="1" outlineLevel="1">
      <c r="A133" s="338" t="s">
        <v>660</v>
      </c>
      <c r="B133" s="65">
        <v>158.28020513331774</v>
      </c>
      <c r="C133" s="65">
        <v>-2.5326634580233929</v>
      </c>
      <c r="D133" s="284">
        <v>4.233996755677552</v>
      </c>
      <c r="E133" s="284">
        <v>3.9000000000000057</v>
      </c>
      <c r="F133" s="284">
        <v>4.5008046131151929</v>
      </c>
      <c r="G133" s="284">
        <v>0.70000000000000284</v>
      </c>
      <c r="H133" s="284">
        <v>1.2979062079098611</v>
      </c>
      <c r="I133" s="284">
        <v>9.5</v>
      </c>
      <c r="J133" s="284">
        <v>-0.20000000000000284</v>
      </c>
      <c r="K133" s="284">
        <v>-3.4000000000000057</v>
      </c>
      <c r="L133" s="284">
        <v>-2.5</v>
      </c>
      <c r="M133" s="284">
        <v>-3.4000000000000057</v>
      </c>
      <c r="N133" s="284">
        <v>14.200000000000003</v>
      </c>
      <c r="O133" s="284">
        <v>14.799999999999997</v>
      </c>
      <c r="P133" s="284">
        <v>9</v>
      </c>
      <c r="Q133" s="65">
        <v>5.407</v>
      </c>
      <c r="R133" s="65">
        <v>-10.435646844459171</v>
      </c>
      <c r="S133"/>
    </row>
    <row r="134" spans="1:19" s="538" customFormat="1" collapsed="1">
      <c r="A134" s="640" t="s">
        <v>738</v>
      </c>
      <c r="B134" s="601">
        <v>173.22732385398342</v>
      </c>
      <c r="C134" s="601">
        <v>7.5490668948924338</v>
      </c>
      <c r="D134" s="601">
        <v>7.3613354873451726</v>
      </c>
      <c r="E134" s="601">
        <v>8</v>
      </c>
      <c r="F134" s="601">
        <v>8.2474925454052652</v>
      </c>
      <c r="G134" s="601">
        <v>-10</v>
      </c>
      <c r="H134" s="601">
        <v>-9.5781637717121697</v>
      </c>
      <c r="I134" s="601">
        <v>13.200000000000003</v>
      </c>
      <c r="J134" s="601">
        <v>4.2000000000000028</v>
      </c>
      <c r="K134" s="601">
        <v>1.5</v>
      </c>
      <c r="L134" s="601">
        <v>4.2999999999999972</v>
      </c>
      <c r="M134" s="601">
        <v>-0.70000000000000284</v>
      </c>
      <c r="N134" s="601">
        <v>18.599999999999994</v>
      </c>
      <c r="O134" s="601">
        <v>6.5</v>
      </c>
      <c r="P134" s="601">
        <v>7.7999999999999972</v>
      </c>
      <c r="Q134" s="601">
        <v>6.4660000000000002</v>
      </c>
      <c r="R134" s="601">
        <v>3.5720006407176044</v>
      </c>
      <c r="S134"/>
    </row>
    <row r="135" spans="1:19" s="538" customFormat="1">
      <c r="A135" s="338" t="s">
        <v>744</v>
      </c>
      <c r="B135" s="65">
        <v>187.7547627346203</v>
      </c>
      <c r="C135" s="65">
        <v>8.5063967395650764</v>
      </c>
      <c r="D135" s="284">
        <v>10.675814030819836</v>
      </c>
      <c r="E135" s="284">
        <v>11.200000000000003</v>
      </c>
      <c r="F135" s="284">
        <v>12.942969018791885</v>
      </c>
      <c r="G135" s="284">
        <v>-11.099999999999994</v>
      </c>
      <c r="H135" s="284">
        <v>-10.936007640878714</v>
      </c>
      <c r="I135" s="284">
        <v>22.799999999999997</v>
      </c>
      <c r="J135" s="284">
        <v>7.7999999999999972</v>
      </c>
      <c r="K135" s="284">
        <v>2</v>
      </c>
      <c r="L135" s="284">
        <v>4.5</v>
      </c>
      <c r="M135" s="284">
        <v>-0.79999999999999716</v>
      </c>
      <c r="N135" s="284">
        <v>20.700000000000003</v>
      </c>
      <c r="O135" s="284">
        <v>10.200000000000003</v>
      </c>
      <c r="P135" s="284">
        <v>4.0999999999999943</v>
      </c>
      <c r="Q135" s="65">
        <v>6.2939999999999996</v>
      </c>
      <c r="R135" s="65">
        <v>6.4614343707713147</v>
      </c>
      <c r="S135"/>
    </row>
    <row r="136" spans="1:19" s="538" customFormat="1">
      <c r="A136" s="338" t="s">
        <v>745</v>
      </c>
      <c r="B136" s="65">
        <v>203.83948833489217</v>
      </c>
      <c r="C136" s="65">
        <v>11.215442571750827</v>
      </c>
      <c r="D136" s="284">
        <v>7.7787899314071041</v>
      </c>
      <c r="E136" s="284">
        <v>9</v>
      </c>
      <c r="F136" s="284">
        <v>9.3269216585783141</v>
      </c>
      <c r="G136" s="284">
        <v>-16.5</v>
      </c>
      <c r="H136" s="284">
        <v>-16.284987277353693</v>
      </c>
      <c r="I136" s="284">
        <v>14.900000000000006</v>
      </c>
      <c r="J136" s="284">
        <v>8.2999999999999972</v>
      </c>
      <c r="K136" s="284">
        <v>0.79999999999999716</v>
      </c>
      <c r="L136" s="284">
        <v>0.20000000000000284</v>
      </c>
      <c r="M136" s="284">
        <v>-0.70000000000000284</v>
      </c>
      <c r="N136" s="284">
        <v>19.200000000000003</v>
      </c>
      <c r="O136" s="284">
        <v>8.2999999999999972</v>
      </c>
      <c r="P136" s="284">
        <v>-1</v>
      </c>
      <c r="Q136" s="65">
        <v>6.1529999999999996</v>
      </c>
      <c r="R136" s="65">
        <v>4.1645505332656114</v>
      </c>
      <c r="S136"/>
    </row>
    <row r="137" spans="1:19" s="538" customFormat="1">
      <c r="A137" s="338" t="s">
        <v>746</v>
      </c>
      <c r="B137" s="65">
        <v>190.91249216441983</v>
      </c>
      <c r="C137" s="65">
        <v>11.77973071040806</v>
      </c>
      <c r="D137" s="284">
        <v>5.076892028254278</v>
      </c>
      <c r="E137" s="284">
        <v>6.5999999999999943</v>
      </c>
      <c r="F137" s="284">
        <v>5.8393351800554001</v>
      </c>
      <c r="G137" s="284">
        <v>-11.5</v>
      </c>
      <c r="H137" s="284">
        <v>-10.963966738527859</v>
      </c>
      <c r="I137" s="284">
        <v>6.2000000000000028</v>
      </c>
      <c r="J137" s="284">
        <v>4.7000000000000028</v>
      </c>
      <c r="K137" s="284">
        <v>-1.9000000000000057</v>
      </c>
      <c r="L137" s="284">
        <v>0.40000000000000568</v>
      </c>
      <c r="M137" s="284">
        <v>-1</v>
      </c>
      <c r="N137" s="284">
        <v>15</v>
      </c>
      <c r="O137" s="284">
        <v>11.5</v>
      </c>
      <c r="P137" s="284">
        <v>4.4000000000000057</v>
      </c>
      <c r="Q137" s="65">
        <v>5.7960000000000003</v>
      </c>
      <c r="R137" s="65">
        <v>2.0961775585696785</v>
      </c>
      <c r="S137"/>
    </row>
    <row r="138" spans="1:19" s="538" customFormat="1">
      <c r="A138" s="338" t="s">
        <v>747</v>
      </c>
      <c r="B138" s="65">
        <v>203.15403578276332</v>
      </c>
      <c r="C138" s="65">
        <v>12.924026128452653</v>
      </c>
      <c r="D138" s="284">
        <v>5.1164346790946666</v>
      </c>
      <c r="E138" s="284">
        <v>8.2000000000000028</v>
      </c>
      <c r="F138" s="284">
        <v>6.6974595842956006</v>
      </c>
      <c r="G138" s="284">
        <v>-14.400000000000006</v>
      </c>
      <c r="H138" s="284">
        <v>-13.808743857880813</v>
      </c>
      <c r="I138" s="284">
        <v>9.2999999999999972</v>
      </c>
      <c r="J138" s="284">
        <v>4</v>
      </c>
      <c r="K138" s="284">
        <v>0.59999999999999432</v>
      </c>
      <c r="L138" s="284">
        <v>-3.0999999999999943</v>
      </c>
      <c r="M138" s="284">
        <v>-1.2999999999999972</v>
      </c>
      <c r="N138" s="284">
        <v>14.400000000000006</v>
      </c>
      <c r="O138" s="284">
        <v>1.7999999999999972</v>
      </c>
      <c r="P138" s="284">
        <v>6.5999999999999943</v>
      </c>
      <c r="Q138" s="65">
        <v>5.3979999999999997</v>
      </c>
      <c r="R138" s="65">
        <v>-4.0867093105899244</v>
      </c>
      <c r="S138"/>
    </row>
    <row r="139" spans="1:19" s="538" customFormat="1">
      <c r="A139" s="338" t="s">
        <v>748</v>
      </c>
      <c r="B139" s="65">
        <v>194.99917969404953</v>
      </c>
      <c r="C139" s="65">
        <v>16.352986251893455</v>
      </c>
      <c r="D139" s="284">
        <v>5.018461015587576</v>
      </c>
      <c r="E139" s="284">
        <v>7.0999999999999943</v>
      </c>
      <c r="F139" s="284">
        <v>6.8512078494690485</v>
      </c>
      <c r="G139" s="284">
        <v>-14.299999999999997</v>
      </c>
      <c r="H139" s="284">
        <v>-13.963644948064214</v>
      </c>
      <c r="I139" s="284">
        <v>5.5</v>
      </c>
      <c r="J139" s="284">
        <v>2.5</v>
      </c>
      <c r="K139" s="284">
        <v>-0.90000000000000568</v>
      </c>
      <c r="L139" s="284">
        <v>0.29999999999999716</v>
      </c>
      <c r="M139" s="284">
        <v>-1.2999999999999972</v>
      </c>
      <c r="N139" s="284">
        <v>15.700000000000003</v>
      </c>
      <c r="O139" s="284">
        <v>3</v>
      </c>
      <c r="P139" s="284">
        <v>10.700000000000003</v>
      </c>
      <c r="Q139" s="65">
        <v>5.3380000000000001</v>
      </c>
      <c r="R139" s="65">
        <v>-0.33607169529499004</v>
      </c>
      <c r="S139"/>
    </row>
    <row r="140" spans="1:19" s="538" customFormat="1">
      <c r="A140" s="338" t="s">
        <v>749</v>
      </c>
      <c r="B140" s="65">
        <v>188.68650857321444</v>
      </c>
      <c r="C140" s="65">
        <v>33.404981294838564</v>
      </c>
      <c r="D140" s="284">
        <v>9.4888376445424711</v>
      </c>
      <c r="E140" s="284">
        <v>16.5</v>
      </c>
      <c r="F140" s="284">
        <v>15.36942482520594</v>
      </c>
      <c r="G140" s="284">
        <v>-15.599999999999994</v>
      </c>
      <c r="H140" s="284">
        <v>-14.966147998574655</v>
      </c>
      <c r="I140" s="284">
        <v>8.7999999999999972</v>
      </c>
      <c r="J140" s="284">
        <v>4</v>
      </c>
      <c r="K140" s="284">
        <v>-2</v>
      </c>
      <c r="L140" s="284">
        <v>-1</v>
      </c>
      <c r="M140" s="284">
        <v>-1.2999999999999972</v>
      </c>
      <c r="N140" s="284">
        <v>15.599999999999994</v>
      </c>
      <c r="O140" s="284">
        <v>7.0999999999999943</v>
      </c>
      <c r="P140" s="284">
        <v>17.5</v>
      </c>
      <c r="Q140" s="65">
        <v>5.6740000000000004</v>
      </c>
      <c r="R140" s="65">
        <v>6.6140548665915162</v>
      </c>
      <c r="S140"/>
    </row>
    <row r="141" spans="1:19" s="538" customFormat="1">
      <c r="A141" s="338" t="s">
        <v>750</v>
      </c>
      <c r="B141" s="65">
        <v>178.07649215900852</v>
      </c>
      <c r="C141" s="65">
        <v>12.187552854300662</v>
      </c>
      <c r="D141" s="284">
        <v>4.2599807197431403</v>
      </c>
      <c r="E141" s="284">
        <v>6.5999999999999943</v>
      </c>
      <c r="F141" s="284">
        <v>6.4104478850334203</v>
      </c>
      <c r="G141" s="284">
        <v>-17.099999999999994</v>
      </c>
      <c r="H141" s="284">
        <v>-16.470849035690534</v>
      </c>
      <c r="I141" s="284">
        <v>3.4000000000000057</v>
      </c>
      <c r="J141" s="284">
        <v>1.5999999999999943</v>
      </c>
      <c r="K141" s="284">
        <v>-0.90000000000000568</v>
      </c>
      <c r="L141" s="284">
        <v>1.2999999999999972</v>
      </c>
      <c r="M141" s="284">
        <v>-9.9999999999994316E-2</v>
      </c>
      <c r="N141" s="284">
        <v>15.799999999999997</v>
      </c>
      <c r="O141" s="284">
        <v>-5.5999999999999943</v>
      </c>
      <c r="P141" s="284">
        <v>15.200000000000003</v>
      </c>
      <c r="Q141" s="65">
        <v>6.0529999999999999</v>
      </c>
      <c r="R141" s="65">
        <v>14.575052053757332</v>
      </c>
      <c r="S141"/>
    </row>
    <row r="142" spans="1:19" s="538" customFormat="1">
      <c r="A142" s="338" t="s">
        <v>751</v>
      </c>
      <c r="B142" s="65">
        <v>206.75238346833268</v>
      </c>
      <c r="C142" s="65">
        <v>10.479263343399879</v>
      </c>
      <c r="D142" s="284">
        <v>4.1905304506881578</v>
      </c>
      <c r="E142" s="284">
        <v>6.4000000000000057</v>
      </c>
      <c r="F142" s="284">
        <v>5.2100113358391553</v>
      </c>
      <c r="G142" s="284">
        <v>-16.099999999999994</v>
      </c>
      <c r="H142" s="284">
        <v>-15.536879354196614</v>
      </c>
      <c r="I142" s="284">
        <v>8.7000000000000028</v>
      </c>
      <c r="J142" s="284">
        <v>2.2000000000000028</v>
      </c>
      <c r="K142" s="284">
        <v>-1.7000000000000028</v>
      </c>
      <c r="L142" s="284">
        <v>0.79999999999999716</v>
      </c>
      <c r="M142" s="284">
        <v>-9.9999999999994316E-2</v>
      </c>
      <c r="N142" s="284">
        <v>14.700000000000003</v>
      </c>
      <c r="O142" s="284">
        <v>9.0999999999999943</v>
      </c>
      <c r="P142" s="284">
        <v>8.7999999999999972</v>
      </c>
      <c r="Q142" s="65">
        <v>8.3409999999999993</v>
      </c>
      <c r="R142" s="65">
        <v>46.642053445850905</v>
      </c>
      <c r="S142"/>
    </row>
    <row r="143" spans="1:19" s="538" customFormat="1">
      <c r="A143" s="338" t="s">
        <v>752</v>
      </c>
      <c r="B143" s="65">
        <v>202.98643818395249</v>
      </c>
      <c r="C143" s="65">
        <v>7.8109810501485271</v>
      </c>
      <c r="D143" s="284">
        <v>5.3434893209934842</v>
      </c>
      <c r="E143" s="284">
        <v>7.5</v>
      </c>
      <c r="F143" s="284">
        <v>7.4585120268506415</v>
      </c>
      <c r="G143" s="284">
        <v>-18.5</v>
      </c>
      <c r="H143" s="284">
        <v>-17.653299384680665</v>
      </c>
      <c r="I143" s="284">
        <v>-9.9999999999994316E-2</v>
      </c>
      <c r="J143" s="284">
        <v>4.7000000000000028</v>
      </c>
      <c r="K143" s="284">
        <v>-1.7999999999999972</v>
      </c>
      <c r="L143" s="284">
        <v>-1.7999999999999972</v>
      </c>
      <c r="M143" s="284">
        <v>-0.70000000000000284</v>
      </c>
      <c r="N143" s="284">
        <v>12.599999999999994</v>
      </c>
      <c r="O143" s="284">
        <v>5.0999999999999943</v>
      </c>
      <c r="P143" s="284">
        <v>14.400000000000006</v>
      </c>
      <c r="Q143" s="65">
        <v>4.3529999999999998</v>
      </c>
      <c r="R143" s="65">
        <v>-24.387701928087552</v>
      </c>
      <c r="S143"/>
    </row>
    <row r="144" spans="1:19" s="538" customFormat="1">
      <c r="A144" s="338" t="s">
        <v>753</v>
      </c>
      <c r="B144" s="65">
        <v>191.70719348667686</v>
      </c>
      <c r="C144" s="65">
        <v>9.0735334510418966</v>
      </c>
      <c r="D144" s="284">
        <v>3.4492709708604963</v>
      </c>
      <c r="E144" s="284">
        <v>6.0999999999999943</v>
      </c>
      <c r="F144" s="284">
        <v>5.5106969831220596</v>
      </c>
      <c r="G144" s="284">
        <v>-14.900000000000006</v>
      </c>
      <c r="H144" s="284">
        <v>-14.069741778856752</v>
      </c>
      <c r="I144" s="284">
        <v>-1.4000000000000057</v>
      </c>
      <c r="J144" s="284">
        <v>-2.2000000000000028</v>
      </c>
      <c r="K144" s="284">
        <v>-2.2000000000000028</v>
      </c>
      <c r="L144" s="284">
        <v>-2</v>
      </c>
      <c r="M144" s="284">
        <v>-1.0999999999999943</v>
      </c>
      <c r="N144" s="284">
        <v>12.200000000000003</v>
      </c>
      <c r="O144" s="284">
        <v>9.9000000000000057</v>
      </c>
      <c r="P144" s="284">
        <v>10</v>
      </c>
      <c r="Q144" s="65">
        <v>5.4980000000000002</v>
      </c>
      <c r="R144" s="65">
        <v>-10.426849136526556</v>
      </c>
      <c r="S144"/>
    </row>
    <row r="145" spans="1:19" s="538" customFormat="1">
      <c r="A145" s="730" t="s">
        <v>743</v>
      </c>
      <c r="B145" s="65">
        <v>153.71554077866003</v>
      </c>
      <c r="C145" s="65">
        <v>-2.88391359539429</v>
      </c>
      <c r="D145" s="284">
        <v>8.2302679326318184E-2</v>
      </c>
      <c r="E145" s="284">
        <v>-3.7000000000000028</v>
      </c>
      <c r="F145" s="284">
        <v>-0.66408944354438404</v>
      </c>
      <c r="G145" s="284">
        <v>-16.700000000000003</v>
      </c>
      <c r="H145" s="284">
        <v>-15.76211773238245</v>
      </c>
      <c r="I145" s="284">
        <v>-7</v>
      </c>
      <c r="J145" s="284">
        <v>1.4000000000000057</v>
      </c>
      <c r="K145" s="284">
        <v>-4</v>
      </c>
      <c r="L145" s="284">
        <v>-1.2000000000000028</v>
      </c>
      <c r="M145" s="284">
        <v>-1.5999999999999943</v>
      </c>
      <c r="N145" s="284">
        <v>11.900000000000006</v>
      </c>
      <c r="O145" s="284">
        <v>7.2000000000000028</v>
      </c>
      <c r="P145" s="284">
        <v>-1.4000000000000057</v>
      </c>
      <c r="Q145" s="65">
        <v>4.819</v>
      </c>
      <c r="R145" s="65">
        <v>-10.87479193637877</v>
      </c>
      <c r="S145"/>
    </row>
    <row r="146" spans="1:19" s="538" customFormat="1">
      <c r="A146" s="289"/>
      <c r="B146" s="65"/>
      <c r="C146" s="65"/>
      <c r="D146" s="284"/>
      <c r="E146" s="284"/>
      <c r="F146" s="284"/>
      <c r="G146" s="284"/>
      <c r="H146" s="284"/>
      <c r="I146" s="284"/>
      <c r="J146" s="284"/>
      <c r="K146" s="284"/>
      <c r="L146" s="284"/>
      <c r="M146" s="284"/>
      <c r="N146" s="284"/>
      <c r="O146" s="284"/>
      <c r="P146" s="284"/>
      <c r="Q146" s="65"/>
      <c r="R146" s="65"/>
      <c r="S146"/>
    </row>
    <row r="147" spans="1:19">
      <c r="A147" s="286" t="s">
        <v>873</v>
      </c>
    </row>
    <row r="148" spans="1:19">
      <c r="A148" s="286" t="s">
        <v>483</v>
      </c>
      <c r="B148" s="286"/>
      <c r="C148" s="286"/>
      <c r="Q148" s="359"/>
    </row>
    <row r="149" spans="1:19">
      <c r="A149" s="286" t="s">
        <v>643</v>
      </c>
      <c r="B149" s="286"/>
      <c r="C149" s="286"/>
    </row>
    <row r="150" spans="1:19">
      <c r="A150" s="286" t="s">
        <v>469</v>
      </c>
      <c r="B150" s="286"/>
      <c r="C150" s="286"/>
    </row>
    <row r="151" spans="1:19">
      <c r="A151" s="286" t="s">
        <v>578</v>
      </c>
      <c r="B151" s="286"/>
      <c r="C151" s="286"/>
    </row>
    <row r="152" spans="1:19">
      <c r="A152" s="286" t="s">
        <v>874</v>
      </c>
      <c r="B152" s="286"/>
      <c r="C152" s="286"/>
    </row>
    <row r="154" spans="1:19" ht="15.75">
      <c r="A154" s="295" t="s">
        <v>562</v>
      </c>
    </row>
    <row r="155" spans="1:19">
      <c r="A155" s="349" t="s">
        <v>397</v>
      </c>
      <c r="H155" s="347" t="s">
        <v>618</v>
      </c>
    </row>
    <row r="156" spans="1:19" ht="9.75" customHeight="1">
      <c r="A156" s="295"/>
    </row>
    <row r="157" spans="1:19" ht="28.5" customHeight="1">
      <c r="A157" s="241"/>
      <c r="B157" s="888" t="s">
        <v>551</v>
      </c>
      <c r="C157" s="904"/>
      <c r="D157" s="905"/>
      <c r="E157" s="888" t="s">
        <v>552</v>
      </c>
      <c r="F157" s="906"/>
      <c r="G157" s="888" t="s">
        <v>553</v>
      </c>
      <c r="H157" s="907"/>
      <c r="I157" s="906"/>
      <c r="J157" s="888" t="s">
        <v>554</v>
      </c>
      <c r="K157" s="907"/>
      <c r="L157" s="907"/>
      <c r="M157" s="908"/>
      <c r="N157" s="901" t="s">
        <v>624</v>
      </c>
      <c r="O157" s="902"/>
      <c r="P157" s="360"/>
      <c r="Q157" s="360"/>
      <c r="R157" s="348"/>
      <c r="S157" s="347"/>
    </row>
    <row r="158" spans="1:19" s="356" customFormat="1" ht="79.5" customHeight="1">
      <c r="A158" s="353"/>
      <c r="B158" s="468"/>
      <c r="C158" s="351" t="s">
        <v>480</v>
      </c>
      <c r="D158" s="351" t="s">
        <v>245</v>
      </c>
      <c r="E158" s="509"/>
      <c r="F158" s="351" t="s">
        <v>555</v>
      </c>
      <c r="G158" s="509"/>
      <c r="H158" s="351" t="s">
        <v>556</v>
      </c>
      <c r="I158" s="351" t="s">
        <v>557</v>
      </c>
      <c r="J158" s="509"/>
      <c r="K158" s="351" t="s">
        <v>558</v>
      </c>
      <c r="L158" s="351" t="s">
        <v>559</v>
      </c>
      <c r="M158" s="510" t="s">
        <v>560</v>
      </c>
      <c r="N158" s="903"/>
      <c r="O158" s="902"/>
      <c r="P158" s="361"/>
      <c r="Q158" s="361"/>
    </row>
    <row r="159" spans="1:19">
      <c r="A159" s="335"/>
      <c r="B159" s="290" t="s">
        <v>600</v>
      </c>
      <c r="C159" s="290" t="s">
        <v>600</v>
      </c>
      <c r="D159" s="290" t="s">
        <v>600</v>
      </c>
      <c r="E159" s="290" t="s">
        <v>600</v>
      </c>
      <c r="F159" s="290" t="s">
        <v>600</v>
      </c>
      <c r="G159" s="290" t="s">
        <v>600</v>
      </c>
      <c r="H159" s="290" t="s">
        <v>600</v>
      </c>
      <c r="I159" s="290" t="s">
        <v>600</v>
      </c>
      <c r="J159" s="290" t="s">
        <v>600</v>
      </c>
      <c r="K159" s="290" t="s">
        <v>600</v>
      </c>
      <c r="L159" s="290" t="s">
        <v>600</v>
      </c>
      <c r="M159" s="365" t="s">
        <v>600</v>
      </c>
      <c r="N159" s="535" t="s">
        <v>600</v>
      </c>
      <c r="O159" s="362" t="s">
        <v>623</v>
      </c>
      <c r="P159" s="42"/>
      <c r="Q159" s="42"/>
      <c r="R159" s="348"/>
      <c r="S159" s="363"/>
    </row>
    <row r="160" spans="1:19">
      <c r="A160" s="108"/>
      <c r="B160" s="110">
        <v>1</v>
      </c>
      <c r="C160" s="357">
        <v>2</v>
      </c>
      <c r="D160" s="110">
        <v>3</v>
      </c>
      <c r="E160" s="357">
        <v>4</v>
      </c>
      <c r="F160" s="110">
        <v>5</v>
      </c>
      <c r="G160" s="357">
        <v>6</v>
      </c>
      <c r="H160" s="110">
        <v>7</v>
      </c>
      <c r="I160" s="357">
        <v>8</v>
      </c>
      <c r="J160" s="110">
        <v>9</v>
      </c>
      <c r="K160" s="357">
        <v>10</v>
      </c>
      <c r="L160" s="357">
        <v>11</v>
      </c>
      <c r="M160" s="366">
        <v>12</v>
      </c>
      <c r="N160" s="536">
        <v>13</v>
      </c>
      <c r="O160" s="368">
        <v>14</v>
      </c>
      <c r="P160" s="241"/>
      <c r="Q160" s="241"/>
      <c r="R160" s="348"/>
      <c r="S160" s="347"/>
    </row>
    <row r="161" spans="1:19" hidden="1" outlineLevel="1">
      <c r="A161" s="338">
        <v>2005</v>
      </c>
      <c r="B161" s="42">
        <v>9.4103365032522444</v>
      </c>
      <c r="C161" s="42">
        <v>18.348943565467636</v>
      </c>
      <c r="D161" s="284">
        <v>9.323290189173532</v>
      </c>
      <c r="E161" s="284">
        <v>9.3449985558612383</v>
      </c>
      <c r="F161" s="284">
        <v>15.958723856212757</v>
      </c>
      <c r="G161" s="284">
        <v>7.2047669003362165</v>
      </c>
      <c r="H161" s="284">
        <v>13.230118263853202</v>
      </c>
      <c r="I161" s="284">
        <v>-0.21141305644465191</v>
      </c>
      <c r="J161" s="284">
        <v>15.169756957405882</v>
      </c>
      <c r="K161" s="284">
        <v>47.758401203877277</v>
      </c>
      <c r="L161" s="284">
        <v>2.5936787340383609</v>
      </c>
      <c r="M161" s="367">
        <v>25.463368277743186</v>
      </c>
      <c r="N161" s="284">
        <v>9.4835989418260596</v>
      </c>
      <c r="O161" s="435">
        <v>44322.409504000003</v>
      </c>
      <c r="P161" s="42"/>
      <c r="Q161" s="42"/>
      <c r="R161" s="348"/>
      <c r="S161" s="347"/>
    </row>
    <row r="162" spans="1:19" hidden="1" outlineLevel="1">
      <c r="A162" s="338">
        <v>2006</v>
      </c>
      <c r="B162" s="42">
        <v>16.47020476705174</v>
      </c>
      <c r="C162" s="42">
        <v>13.991312635659696</v>
      </c>
      <c r="D162" s="284">
        <v>16.496801890091859</v>
      </c>
      <c r="E162" s="284">
        <v>15.637223086319779</v>
      </c>
      <c r="F162" s="284">
        <v>25.940298419383652</v>
      </c>
      <c r="G162" s="284">
        <v>14.723090409777555</v>
      </c>
      <c r="H162" s="284">
        <v>9.4504861942115639</v>
      </c>
      <c r="I162" s="284">
        <v>22.45309240141809</v>
      </c>
      <c r="J162" s="284">
        <v>19.290513018808085</v>
      </c>
      <c r="K162" s="284">
        <v>22.45309240141809</v>
      </c>
      <c r="L162" s="284">
        <v>44.707998147914111</v>
      </c>
      <c r="M162" s="367">
        <v>27.301558936314805</v>
      </c>
      <c r="N162" s="284">
        <v>16.47020476705174</v>
      </c>
      <c r="O162" s="435">
        <v>51622.401106999998</v>
      </c>
      <c r="P162" s="364"/>
      <c r="Q162" s="42"/>
      <c r="R162" s="348"/>
      <c r="S162" s="347"/>
    </row>
    <row r="163" spans="1:19" hidden="1" outlineLevel="1">
      <c r="A163" s="338">
        <v>2007</v>
      </c>
      <c r="B163" s="42">
        <v>13.907294676431633</v>
      </c>
      <c r="C163" s="42">
        <v>-7.5597523407107303</v>
      </c>
      <c r="D163" s="284">
        <v>14.132670378441503</v>
      </c>
      <c r="E163" s="284">
        <v>1.2873377411950742</v>
      </c>
      <c r="F163" s="284">
        <v>-6.9312333816078393</v>
      </c>
      <c r="G163" s="284">
        <v>17.246956229429045</v>
      </c>
      <c r="H163" s="284">
        <v>8.427729040639619</v>
      </c>
      <c r="I163" s="284">
        <v>28.803631270875371</v>
      </c>
      <c r="J163" s="284">
        <v>10.13879038570056</v>
      </c>
      <c r="K163" s="284">
        <v>28.803631270875371</v>
      </c>
      <c r="L163" s="284">
        <v>24.624018135053774</v>
      </c>
      <c r="M163" s="284">
        <v>15.103798380319233</v>
      </c>
      <c r="N163" s="284">
        <v>13.907294676431633</v>
      </c>
      <c r="O163" s="435">
        <v>58801.680547999997</v>
      </c>
      <c r="P163" s="364"/>
      <c r="Q163" s="42"/>
      <c r="R163" s="348"/>
      <c r="S163" s="347"/>
    </row>
    <row r="164" spans="1:19" hidden="1" outlineLevel="1" collapsed="1">
      <c r="A164" s="338">
        <v>2008</v>
      </c>
      <c r="B164" s="240">
        <v>3.1256897759914608</v>
      </c>
      <c r="C164" s="42">
        <v>17.095561299337362</v>
      </c>
      <c r="D164" s="284">
        <v>3.006900203662525</v>
      </c>
      <c r="E164" s="42">
        <v>19.434134308767554</v>
      </c>
      <c r="F164" s="284">
        <v>9.6305080532474392</v>
      </c>
      <c r="G164" s="42">
        <v>2.2761937083683108</v>
      </c>
      <c r="H164" s="284">
        <v>0.26600059500235318</v>
      </c>
      <c r="I164" s="42">
        <v>4.4936364117378531</v>
      </c>
      <c r="J164" s="42">
        <v>4.1936963430453602</v>
      </c>
      <c r="K164" s="42">
        <v>4.4936364117378531</v>
      </c>
      <c r="L164" s="42">
        <v>3.9585750091344636</v>
      </c>
      <c r="M164" s="42">
        <v>3.6890961897652801</v>
      </c>
      <c r="N164" s="284">
        <v>3.1256897759914608</v>
      </c>
      <c r="O164" s="435">
        <v>60639.638664999999</v>
      </c>
      <c r="P164" s="42"/>
      <c r="Q164" s="42"/>
      <c r="R164" s="348"/>
      <c r="S164" s="347"/>
    </row>
    <row r="165" spans="1:19" ht="14.25" customHeight="1" collapsed="1">
      <c r="A165" s="338">
        <v>2009</v>
      </c>
      <c r="B165" s="284">
        <v>-24.418776963370277</v>
      </c>
      <c r="C165" s="284">
        <v>-9.6306603987955839</v>
      </c>
      <c r="D165" s="284">
        <v>-24.561723252796469</v>
      </c>
      <c r="E165" s="284">
        <v>-10.765164611818989</v>
      </c>
      <c r="F165" s="284">
        <v>-29.820406993029664</v>
      </c>
      <c r="G165" s="284">
        <v>-27.061494169087482</v>
      </c>
      <c r="H165" s="284">
        <v>-26.494084193454441</v>
      </c>
      <c r="I165" s="284">
        <v>-27.662080497852202</v>
      </c>
      <c r="J165" s="284">
        <v>-14.126948674946206</v>
      </c>
      <c r="K165" s="284">
        <v>-27.662080497852202</v>
      </c>
      <c r="L165" s="284">
        <v>-9.8705811024890977</v>
      </c>
      <c r="M165" s="284">
        <v>-13.283796908814523</v>
      </c>
      <c r="N165" s="284">
        <v>-24.418776963370277</v>
      </c>
      <c r="O165" s="435">
        <v>45832.180547999997</v>
      </c>
      <c r="P165" s="284"/>
      <c r="Q165" s="284"/>
      <c r="R165" s="348"/>
      <c r="S165" s="347"/>
    </row>
    <row r="166" spans="1:19" ht="14.25" customHeight="1">
      <c r="A166" s="338">
        <v>2010</v>
      </c>
      <c r="B166" s="284">
        <v>20.500666722936472</v>
      </c>
      <c r="C166" s="284">
        <v>-3.34599774442637</v>
      </c>
      <c r="D166" s="284">
        <v>20.776798896717949</v>
      </c>
      <c r="E166" s="284">
        <v>8.8070835391088451</v>
      </c>
      <c r="F166" s="284">
        <v>24.334099378990317</v>
      </c>
      <c r="G166" s="284">
        <v>24.936516520629979</v>
      </c>
      <c r="H166" s="284">
        <v>21.804585912485948</v>
      </c>
      <c r="I166" s="284">
        <v>28.305096671200062</v>
      </c>
      <c r="J166" s="284">
        <v>7.1504315306002155</v>
      </c>
      <c r="K166" s="284">
        <v>28.305096671200062</v>
      </c>
      <c r="L166" s="284">
        <v>7.3800414557971408</v>
      </c>
      <c r="M166" s="284">
        <v>8.5588981829806556</v>
      </c>
      <c r="N166" s="284">
        <v>20.500666722936472</v>
      </c>
      <c r="O166" s="435">
        <v>55228.083134</v>
      </c>
      <c r="P166" s="284"/>
      <c r="Q166" s="284"/>
      <c r="R166" s="348"/>
      <c r="S166" s="347"/>
    </row>
    <row r="167" spans="1:19" ht="14.25" customHeight="1">
      <c r="A167" s="730">
        <v>2011</v>
      </c>
      <c r="B167" s="284">
        <v>14.226106475462899</v>
      </c>
      <c r="C167" s="284">
        <v>7.514151818293513</v>
      </c>
      <c r="D167" s="284">
        <v>14.288304230842925</v>
      </c>
      <c r="E167" s="284">
        <v>16.182735731375004</v>
      </c>
      <c r="F167" s="284">
        <v>35.49338008685362</v>
      </c>
      <c r="G167" s="284">
        <v>17.231773662943752</v>
      </c>
      <c r="H167" s="284">
        <v>14.23810388972781</v>
      </c>
      <c r="I167" s="284">
        <v>20.288512802667995</v>
      </c>
      <c r="J167" s="284">
        <v>-1.4444481763734416</v>
      </c>
      <c r="K167" s="284">
        <v>20.288512802667995</v>
      </c>
      <c r="L167" s="284">
        <v>-13.087470938109817</v>
      </c>
      <c r="M167" s="284">
        <v>-7.2533785187951736</v>
      </c>
      <c r="N167" s="284">
        <v>14.226106475462899</v>
      </c>
      <c r="O167" s="435">
        <v>63084.889045000004</v>
      </c>
      <c r="P167" s="284"/>
      <c r="Q167" s="284"/>
      <c r="R167" s="348"/>
      <c r="S167" s="347"/>
    </row>
    <row r="168" spans="1:19" ht="14.25" customHeight="1">
      <c r="A168" s="335">
        <v>2012</v>
      </c>
      <c r="B168" s="166">
        <v>6.9489843659278847</v>
      </c>
      <c r="C168" s="166">
        <v>-5.020472211558797</v>
      </c>
      <c r="D168" s="166">
        <v>7.053327523709882</v>
      </c>
      <c r="E168" s="166">
        <v>7.3109655748998961</v>
      </c>
      <c r="F168" s="166">
        <v>-1.4292749011829358</v>
      </c>
      <c r="G168" s="166">
        <v>7.4374296421426891</v>
      </c>
      <c r="H168" s="166">
        <v>-1.14728003016576</v>
      </c>
      <c r="I168" s="166">
        <v>15.762097761564831</v>
      </c>
      <c r="J168" s="166">
        <v>8.2114888694055708</v>
      </c>
      <c r="K168" s="166">
        <v>15.762097761564831</v>
      </c>
      <c r="L168" s="166">
        <v>9.525119724494985</v>
      </c>
      <c r="M168" s="166">
        <v>8.1771362722376182</v>
      </c>
      <c r="N168" s="166">
        <v>6.9362077816744687</v>
      </c>
      <c r="O168" s="568">
        <v>67460.588027999998</v>
      </c>
      <c r="P168" s="284"/>
      <c r="Q168" s="284"/>
      <c r="R168" s="348"/>
      <c r="S168" s="347"/>
    </row>
    <row r="169" spans="1:19" ht="14.25" hidden="1" customHeight="1" outlineLevel="1">
      <c r="A169" s="338" t="s">
        <v>158</v>
      </c>
      <c r="B169" s="330">
        <v>4.603230085242302</v>
      </c>
      <c r="C169" s="284">
        <v>4.6493580110506798</v>
      </c>
      <c r="D169" s="284">
        <v>4.6027809891731977</v>
      </c>
      <c r="E169" s="284">
        <v>5.6753174221131388</v>
      </c>
      <c r="F169" s="284">
        <v>9.5271445389215614</v>
      </c>
      <c r="G169" s="284">
        <v>2.1552301544180921</v>
      </c>
      <c r="H169" s="284">
        <v>13.250686201604253</v>
      </c>
      <c r="I169" s="284">
        <v>-10.479421798550874</v>
      </c>
      <c r="J169" s="284">
        <v>12.198485077967078</v>
      </c>
      <c r="K169" s="284">
        <v>50.666717340843235</v>
      </c>
      <c r="L169" s="284">
        <v>-1.3338924861634638</v>
      </c>
      <c r="M169" s="284">
        <v>23.450219367685037</v>
      </c>
      <c r="N169" s="284">
        <v>4.603230085242302</v>
      </c>
      <c r="O169" s="435">
        <v>9648.5015930000009</v>
      </c>
      <c r="P169" s="284"/>
      <c r="Q169" s="284"/>
      <c r="R169" s="348"/>
      <c r="S169" s="347"/>
    </row>
    <row r="170" spans="1:19" ht="14.25" hidden="1" customHeight="1" outlineLevel="1">
      <c r="A170" s="338" t="s">
        <v>159</v>
      </c>
      <c r="B170" s="330">
        <v>8.7213371384834488</v>
      </c>
      <c r="C170" s="284">
        <v>1.6214168002721294</v>
      </c>
      <c r="D170" s="284">
        <v>8.7919393736420375</v>
      </c>
      <c r="E170" s="284">
        <v>1.7520676901784356</v>
      </c>
      <c r="F170" s="284">
        <v>1.838051584277494</v>
      </c>
      <c r="G170" s="284">
        <v>7.4984702693829064</v>
      </c>
      <c r="H170" s="284">
        <v>14.795351662786004</v>
      </c>
      <c r="I170" s="284">
        <v>-1.2845099900031585</v>
      </c>
      <c r="J170" s="284">
        <v>15.667440227965798</v>
      </c>
      <c r="K170" s="284">
        <v>52.711715413874145</v>
      </c>
      <c r="L170" s="284">
        <v>2.9437265390962182</v>
      </c>
      <c r="M170" s="284">
        <v>27.188392769476039</v>
      </c>
      <c r="N170" s="284">
        <v>8.721337138483463</v>
      </c>
      <c r="O170" s="435">
        <v>11126.798871999999</v>
      </c>
      <c r="P170" s="284"/>
      <c r="Q170" s="284"/>
      <c r="R170" s="348"/>
      <c r="S170" s="347"/>
    </row>
    <row r="171" spans="1:19" ht="14.25" hidden="1" customHeight="1" outlineLevel="1">
      <c r="A171" s="338" t="s">
        <v>160</v>
      </c>
      <c r="B171" s="330">
        <v>10.213782018270436</v>
      </c>
      <c r="C171" s="284">
        <v>13.062828169452189</v>
      </c>
      <c r="D171" s="284">
        <v>10.185765517387566</v>
      </c>
      <c r="E171" s="284">
        <v>13.47210354562516</v>
      </c>
      <c r="F171" s="284">
        <v>27.421753933238492</v>
      </c>
      <c r="G171" s="284">
        <v>7.1733863163127012</v>
      </c>
      <c r="H171" s="284">
        <v>9.6043109762219387</v>
      </c>
      <c r="I171" s="284">
        <v>3.6528132232589172</v>
      </c>
      <c r="J171" s="284">
        <v>15.049297402222564</v>
      </c>
      <c r="K171" s="284">
        <v>43.751313953324114</v>
      </c>
      <c r="L171" s="284">
        <v>3.6519027151331613</v>
      </c>
      <c r="M171" s="284">
        <v>25.341164396107317</v>
      </c>
      <c r="N171" s="284">
        <v>10.213782018270436</v>
      </c>
      <c r="O171" s="435">
        <v>11241.777636000001</v>
      </c>
      <c r="P171" s="284"/>
      <c r="Q171" s="284"/>
      <c r="R171" s="348"/>
      <c r="S171" s="347"/>
    </row>
    <row r="172" spans="1:19" ht="14.25" hidden="1" customHeight="1" outlineLevel="1">
      <c r="A172" s="338" t="s">
        <v>161</v>
      </c>
      <c r="B172" s="330">
        <v>13.674751573463496</v>
      </c>
      <c r="C172" s="284">
        <v>55.752254578552538</v>
      </c>
      <c r="D172" s="284">
        <v>13.26467039817328</v>
      </c>
      <c r="E172" s="284">
        <v>16.497047087738252</v>
      </c>
      <c r="F172" s="284">
        <v>24.726987805343455</v>
      </c>
      <c r="G172" s="284">
        <v>11.489840585114777</v>
      </c>
      <c r="H172" s="284">
        <v>14.882058449385923</v>
      </c>
      <c r="I172" s="284">
        <v>6.7787924244457827</v>
      </c>
      <c r="J172" s="284">
        <v>17.316365676562455</v>
      </c>
      <c r="K172" s="284">
        <v>40.372276145868597</v>
      </c>
      <c r="L172" s="284">
        <v>4.7252804729216251</v>
      </c>
      <c r="M172" s="284">
        <v>25.037835212710206</v>
      </c>
      <c r="N172" s="284">
        <v>13.674751573463496</v>
      </c>
      <c r="O172" s="435">
        <v>12305.331403</v>
      </c>
      <c r="P172" s="284"/>
      <c r="Q172" s="284"/>
      <c r="R172" s="348"/>
      <c r="S172" s="347"/>
    </row>
    <row r="173" spans="1:19" ht="14.25" hidden="1" customHeight="1" outlineLevel="1">
      <c r="A173" s="338" t="s">
        <v>162</v>
      </c>
      <c r="B173" s="330">
        <v>16.239149394313628</v>
      </c>
      <c r="C173" s="284">
        <v>59.746900154090412</v>
      </c>
      <c r="D173" s="284">
        <v>15.815374429336956</v>
      </c>
      <c r="E173" s="284">
        <v>21.821217300796533</v>
      </c>
      <c r="F173" s="284">
        <v>65.87903284314973</v>
      </c>
      <c r="G173" s="284">
        <v>12.196506296985092</v>
      </c>
      <c r="H173" s="284">
        <v>12.873419581365212</v>
      </c>
      <c r="I173" s="284">
        <v>11.221361458669648</v>
      </c>
      <c r="J173" s="284">
        <v>17.028434463667708</v>
      </c>
      <c r="K173" s="284">
        <v>36.795907670625581</v>
      </c>
      <c r="L173" s="284">
        <v>6.4097096352257097</v>
      </c>
      <c r="M173" s="284">
        <v>22.835535974092977</v>
      </c>
      <c r="N173" s="284">
        <v>16.239149394313628</v>
      </c>
      <c r="O173" s="435">
        <v>11215.336181000001</v>
      </c>
      <c r="P173" s="284"/>
      <c r="Q173" s="284"/>
      <c r="R173" s="348"/>
      <c r="S173" s="347"/>
    </row>
    <row r="174" spans="1:19" ht="14.25" hidden="1" customHeight="1" outlineLevel="1">
      <c r="A174" s="338" t="s">
        <v>163</v>
      </c>
      <c r="B174" s="330">
        <v>13.190359553395908</v>
      </c>
      <c r="C174" s="284">
        <v>12.390593787071126</v>
      </c>
      <c r="D174" s="284">
        <v>13.197788313117528</v>
      </c>
      <c r="E174" s="284">
        <v>26.937345166346319</v>
      </c>
      <c r="F174" s="284">
        <v>58.971945365119808</v>
      </c>
      <c r="G174" s="284">
        <v>8.2958731867873325</v>
      </c>
      <c r="H174" s="284">
        <v>5.9556966652761787</v>
      </c>
      <c r="I174" s="284">
        <v>11.571483535648326</v>
      </c>
      <c r="J174" s="284">
        <v>18.236481506571934</v>
      </c>
      <c r="K174" s="284">
        <v>43.09148811288091</v>
      </c>
      <c r="L174" s="284">
        <v>5.572241303269081</v>
      </c>
      <c r="M174" s="284">
        <v>24.166115897904319</v>
      </c>
      <c r="N174" s="284">
        <v>13.190359553395908</v>
      </c>
      <c r="O174" s="435">
        <v>12594.46365</v>
      </c>
      <c r="P174" s="284"/>
      <c r="Q174" s="284"/>
      <c r="R174" s="348"/>
      <c r="S174" s="347"/>
    </row>
    <row r="175" spans="1:19" ht="14.25" hidden="1" customHeight="1" outlineLevel="1">
      <c r="A175" s="338" t="s">
        <v>164</v>
      </c>
      <c r="B175" s="330">
        <v>20.576375640027834</v>
      </c>
      <c r="C175" s="284">
        <v>12.514056757604635</v>
      </c>
      <c r="D175" s="284">
        <v>20.657727733210038</v>
      </c>
      <c r="E175" s="284">
        <v>18.488381234075504</v>
      </c>
      <c r="F175" s="284">
        <v>26.302451361608931</v>
      </c>
      <c r="G175" s="284">
        <v>19.165062798526989</v>
      </c>
      <c r="H175" s="284">
        <v>11.250117299534296</v>
      </c>
      <c r="I175" s="284">
        <v>31.286003803935699</v>
      </c>
      <c r="J175" s="284">
        <v>23.032837239584225</v>
      </c>
      <c r="K175" s="284">
        <v>55.020610648459581</v>
      </c>
      <c r="L175" s="284">
        <v>5.4166575053336459</v>
      </c>
      <c r="M175" s="284">
        <v>32.384384561413981</v>
      </c>
      <c r="N175" s="284">
        <v>20.576375640027834</v>
      </c>
      <c r="O175" s="435">
        <v>13554.928030999999</v>
      </c>
      <c r="P175" s="284"/>
      <c r="Q175" s="284"/>
      <c r="R175" s="348"/>
      <c r="S175" s="347"/>
    </row>
    <row r="176" spans="1:19" ht="14.25" hidden="1" customHeight="1" outlineLevel="1">
      <c r="A176" s="338" t="s">
        <v>165</v>
      </c>
      <c r="B176" s="330">
        <v>15.865820903645258</v>
      </c>
      <c r="C176" s="284">
        <v>-10.15121731647794</v>
      </c>
      <c r="D176" s="284">
        <v>16.214493331047436</v>
      </c>
      <c r="E176" s="284">
        <v>8.5055505560220013E-2</v>
      </c>
      <c r="F176" s="284">
        <v>-20.772890188089178</v>
      </c>
      <c r="G176" s="284">
        <v>18.857672249645717</v>
      </c>
      <c r="H176" s="284">
        <v>8.291688195229014</v>
      </c>
      <c r="I176" s="284">
        <v>34.645084933749274</v>
      </c>
      <c r="J176" s="284">
        <v>18.596881851428094</v>
      </c>
      <c r="K176" s="284">
        <v>43.157688562936158</v>
      </c>
      <c r="L176" s="284">
        <v>0.61838729075726917</v>
      </c>
      <c r="M176" s="284">
        <v>28.687523330527426</v>
      </c>
      <c r="N176" s="284">
        <v>15.865820903645272</v>
      </c>
      <c r="O176" s="435">
        <v>14257.673245</v>
      </c>
      <c r="P176" s="284"/>
      <c r="Q176" s="284"/>
      <c r="R176" s="348"/>
      <c r="S176" s="347"/>
    </row>
    <row r="177" spans="1:19" ht="14.25" hidden="1" customHeight="1" outlineLevel="1">
      <c r="A177" s="338" t="s">
        <v>166</v>
      </c>
      <c r="B177" s="330">
        <v>23.299515091013575</v>
      </c>
      <c r="C177" s="284">
        <v>-30.762596523090764</v>
      </c>
      <c r="D177" s="284">
        <v>24.025834907712621</v>
      </c>
      <c r="E177" s="284">
        <v>-7.8450215350688808</v>
      </c>
      <c r="F177" s="284">
        <v>-22.769693471011095</v>
      </c>
      <c r="G177" s="284">
        <v>30.582744068331152</v>
      </c>
      <c r="H177" s="284">
        <v>14.160879769695825</v>
      </c>
      <c r="I177" s="284">
        <v>54.591078033814938</v>
      </c>
      <c r="J177" s="284">
        <v>16.769671702671189</v>
      </c>
      <c r="K177" s="284">
        <v>41.133854930631713</v>
      </c>
      <c r="L177" s="284">
        <v>-5.5709481978439612E-2</v>
      </c>
      <c r="M177" s="284">
        <v>24.577222832405539</v>
      </c>
      <c r="N177" s="284">
        <v>23.299515091013575</v>
      </c>
      <c r="O177" s="435">
        <v>13828.455126999999</v>
      </c>
      <c r="P177" s="284"/>
      <c r="Q177" s="284"/>
      <c r="R177" s="348"/>
      <c r="S177" s="347"/>
    </row>
    <row r="178" spans="1:19" ht="14.25" hidden="1" customHeight="1" outlineLevel="1">
      <c r="A178" s="338" t="s">
        <v>167</v>
      </c>
      <c r="B178" s="330">
        <v>14.286909756573891</v>
      </c>
      <c r="C178" s="284">
        <v>10.906529913626855</v>
      </c>
      <c r="D178" s="284">
        <v>14.318085084377302</v>
      </c>
      <c r="E178" s="284">
        <v>-6.6661774253749115</v>
      </c>
      <c r="F178" s="284">
        <v>-13.363962805941256</v>
      </c>
      <c r="G178" s="284">
        <v>18.686425030206124</v>
      </c>
      <c r="H178" s="284">
        <v>10.590973412124669</v>
      </c>
      <c r="I178" s="284">
        <v>29.447503587588244</v>
      </c>
      <c r="J178" s="284">
        <v>9.9894934663929291</v>
      </c>
      <c r="K178" s="284">
        <v>28.477603456172062</v>
      </c>
      <c r="L178" s="284">
        <v>-2.7784758700407792</v>
      </c>
      <c r="M178" s="284">
        <v>17.140648766699712</v>
      </c>
      <c r="N178" s="284">
        <v>14.286909756573877</v>
      </c>
      <c r="O178" s="435">
        <v>14393.823306</v>
      </c>
      <c r="P178" s="284"/>
      <c r="Q178" s="284"/>
      <c r="R178" s="348"/>
      <c r="S178" s="347"/>
    </row>
    <row r="179" spans="1:19" ht="14.25" hidden="1" customHeight="1" outlineLevel="1">
      <c r="A179" s="338" t="s">
        <v>168</v>
      </c>
      <c r="B179" s="330">
        <v>7.5260650271762302</v>
      </c>
      <c r="C179" s="284">
        <v>-0.22673769525796672</v>
      </c>
      <c r="D179" s="284">
        <v>7.599013992227313</v>
      </c>
      <c r="E179" s="284">
        <v>-0.74347102124832531</v>
      </c>
      <c r="F179" s="284">
        <v>-17.860312577261439</v>
      </c>
      <c r="G179" s="284">
        <v>11.247541164878612</v>
      </c>
      <c r="H179" s="284">
        <v>5.9210850638467889</v>
      </c>
      <c r="I179" s="284">
        <v>18.159622012289674</v>
      </c>
      <c r="J179" s="284">
        <v>5.4650800821677024</v>
      </c>
      <c r="K179" s="284">
        <v>15.483540534943501</v>
      </c>
      <c r="L179" s="284">
        <v>-2.6484324529927932</v>
      </c>
      <c r="M179" s="284">
        <v>9.1209503738260054</v>
      </c>
      <c r="N179" s="284">
        <v>7.5260650271762302</v>
      </c>
      <c r="O179" s="435">
        <v>14575.080728999999</v>
      </c>
      <c r="P179" s="284"/>
      <c r="Q179" s="284"/>
      <c r="R179" s="348"/>
      <c r="S179" s="347"/>
    </row>
    <row r="180" spans="1:19" hidden="1" outlineLevel="1">
      <c r="A180" s="338" t="s">
        <v>26</v>
      </c>
      <c r="B180" s="240">
        <v>12.250583324404147</v>
      </c>
      <c r="C180" s="42">
        <v>-4.8380734391207767</v>
      </c>
      <c r="D180" s="284">
        <v>12.427642966251142</v>
      </c>
      <c r="E180" s="284">
        <v>19.987262638912313</v>
      </c>
      <c r="F180" s="284">
        <v>38.728403999336848</v>
      </c>
      <c r="G180" s="284">
        <v>11.266048452874017</v>
      </c>
      <c r="H180" s="284">
        <v>4.0457809641172133</v>
      </c>
      <c r="I180" s="284">
        <v>19.942835071691718</v>
      </c>
      <c r="J180" s="284">
        <v>9.5382627124699582</v>
      </c>
      <c r="K180" s="284">
        <v>19.541648697619536</v>
      </c>
      <c r="L180" s="284">
        <v>-0.87999383692088884</v>
      </c>
      <c r="M180" s="284">
        <v>12.201531265972235</v>
      </c>
      <c r="N180" s="284">
        <v>12.250583324404147</v>
      </c>
      <c r="O180" s="435">
        <v>16004.321386</v>
      </c>
      <c r="P180" s="42"/>
      <c r="Q180" s="42"/>
      <c r="R180" s="348"/>
      <c r="S180" s="347"/>
    </row>
    <row r="181" spans="1:19" hidden="1" outlineLevel="1">
      <c r="A181" s="338" t="s">
        <v>27</v>
      </c>
      <c r="B181" s="240">
        <v>11.232287950714621</v>
      </c>
      <c r="C181" s="42">
        <v>12.898785217445024</v>
      </c>
      <c r="D181" s="284">
        <v>11.219789156785055</v>
      </c>
      <c r="E181" s="284">
        <v>28.148302532686245</v>
      </c>
      <c r="F181" s="284">
        <v>34.131457913521757</v>
      </c>
      <c r="G181" s="42">
        <v>10.136970020348684</v>
      </c>
      <c r="H181" s="284">
        <v>6.5145312802279847</v>
      </c>
      <c r="I181" s="42">
        <v>14.047841062097305</v>
      </c>
      <c r="J181" s="42">
        <v>9.6800160458141704</v>
      </c>
      <c r="K181" s="42">
        <v>13.520752632605621</v>
      </c>
      <c r="L181" s="42">
        <v>5.9345937420973485</v>
      </c>
      <c r="M181" s="42">
        <v>10.806729853323361</v>
      </c>
      <c r="N181" s="284">
        <v>11.232287950714621</v>
      </c>
      <c r="O181" s="282">
        <v>15381.707026</v>
      </c>
      <c r="P181" s="42"/>
      <c r="Q181" s="42"/>
      <c r="R181" s="348"/>
      <c r="S181" s="347"/>
    </row>
    <row r="182" spans="1:19" hidden="1" outlineLevel="1">
      <c r="A182" s="338" t="s">
        <v>28</v>
      </c>
      <c r="B182" s="240">
        <v>12.637442765062644</v>
      </c>
      <c r="C182" s="42">
        <v>25.45288351212325</v>
      </c>
      <c r="D182" s="284">
        <v>12.522780306813686</v>
      </c>
      <c r="E182" s="284">
        <v>28.558939110047589</v>
      </c>
      <c r="F182" s="284">
        <v>13.335320237366346</v>
      </c>
      <c r="G182" s="42">
        <v>14.145058779302829</v>
      </c>
      <c r="H182" s="284">
        <v>8.8655044645131227</v>
      </c>
      <c r="I182" s="42">
        <v>20.140732400011771</v>
      </c>
      <c r="J182" s="42">
        <v>7.0250522238972195</v>
      </c>
      <c r="K182" s="42">
        <v>2.6684525933967649</v>
      </c>
      <c r="L182" s="42">
        <v>11.001011860876901</v>
      </c>
      <c r="M182" s="42">
        <v>5.7562910871449446</v>
      </c>
      <c r="N182" s="284">
        <v>12.637442765062673</v>
      </c>
      <c r="O182" s="282">
        <v>16212.834488</v>
      </c>
      <c r="P182" s="42"/>
      <c r="Q182" s="42"/>
      <c r="R182" s="348"/>
      <c r="S182" s="347"/>
    </row>
    <row r="183" spans="1:19" hidden="1" outlineLevel="1">
      <c r="A183" s="338" t="s">
        <v>29</v>
      </c>
      <c r="B183" s="240">
        <v>4.7606643482900779</v>
      </c>
      <c r="C183" s="42">
        <v>22.058024088498414</v>
      </c>
      <c r="D183" s="284">
        <v>4.609744590159977</v>
      </c>
      <c r="E183" s="42">
        <v>22.382011543643316</v>
      </c>
      <c r="F183" s="284">
        <v>26.826137036846603</v>
      </c>
      <c r="G183" s="42">
        <v>4.4056913015165122</v>
      </c>
      <c r="H183" s="284">
        <v>3.0129433879507275</v>
      </c>
      <c r="I183" s="42">
        <v>6.0258453179328626</v>
      </c>
      <c r="J183" s="42">
        <v>-0.56469151738485834</v>
      </c>
      <c r="K183" s="42">
        <v>-5.6349170368905988</v>
      </c>
      <c r="L183" s="42">
        <v>4.3062435635854683</v>
      </c>
      <c r="M183" s="42">
        <v>-3.242049108761563</v>
      </c>
      <c r="N183" s="284">
        <v>4.7606643482900779</v>
      </c>
      <c r="O183" s="435">
        <v>15268.951401</v>
      </c>
      <c r="P183" s="42"/>
      <c r="Q183" s="42"/>
      <c r="R183" s="348"/>
      <c r="S183" s="347"/>
    </row>
    <row r="184" spans="1:19" hidden="1" outlineLevel="1">
      <c r="A184" s="338" t="s">
        <v>30</v>
      </c>
      <c r="B184" s="240">
        <v>-13.922337487855785</v>
      </c>
      <c r="C184" s="42">
        <v>8.0374337330453045</v>
      </c>
      <c r="D184" s="284">
        <v>-14.114925648719108</v>
      </c>
      <c r="E184" s="42">
        <v>3.739990432001747</v>
      </c>
      <c r="F184" s="284">
        <v>-26.424475617479317</v>
      </c>
      <c r="G184" s="42">
        <v>-17.855172667766155</v>
      </c>
      <c r="H184" s="284">
        <v>-16.499329247231728</v>
      </c>
      <c r="I184" s="42">
        <v>-19.268573466870592</v>
      </c>
      <c r="J184" s="42">
        <v>1.6893743436577893</v>
      </c>
      <c r="K184" s="42">
        <v>5.4485112348384064</v>
      </c>
      <c r="L184" s="42">
        <v>-3.0322788306247901</v>
      </c>
      <c r="M184" s="42">
        <v>2.3964923036539574</v>
      </c>
      <c r="N184" s="284">
        <v>-13.922337487855799</v>
      </c>
      <c r="O184" s="435">
        <v>13776.14575</v>
      </c>
      <c r="P184" s="42"/>
      <c r="Q184" s="42"/>
      <c r="R184" s="348"/>
      <c r="S184" s="347"/>
    </row>
    <row r="185" spans="1:19" ht="14.25" hidden="1" customHeight="1" outlineLevel="1">
      <c r="A185" s="338" t="s">
        <v>31</v>
      </c>
      <c r="B185" s="240">
        <v>-31.745621937449059</v>
      </c>
      <c r="C185" s="42">
        <v>5.0628182043365655</v>
      </c>
      <c r="D185" s="284">
        <v>-32.025854189567653</v>
      </c>
      <c r="E185" s="42">
        <v>-7.298136038393551</v>
      </c>
      <c r="F185" s="284">
        <v>-44.62024924141835</v>
      </c>
      <c r="G185" s="42">
        <v>-36.039155208031396</v>
      </c>
      <c r="H185" s="284">
        <v>-33.372477745629169</v>
      </c>
      <c r="I185" s="42">
        <v>-38.727993773347414</v>
      </c>
      <c r="J185" s="42">
        <v>-12.764754496469862</v>
      </c>
      <c r="K185" s="42">
        <v>-8.3096793458793741</v>
      </c>
      <c r="L185" s="42">
        <v>-17.420387739490778</v>
      </c>
      <c r="M185" s="42">
        <v>-11.393339947039891</v>
      </c>
      <c r="N185" s="284">
        <v>-31.745621937449059</v>
      </c>
      <c r="O185" s="435">
        <v>10498.688466</v>
      </c>
      <c r="P185" s="42"/>
      <c r="Q185" s="42"/>
      <c r="R185" s="348"/>
      <c r="S185" s="347"/>
    </row>
    <row r="186" spans="1:19" ht="14.25" hidden="1" customHeight="1" outlineLevel="1">
      <c r="A186" s="338" t="s">
        <v>32</v>
      </c>
      <c r="B186" s="330">
        <v>-32.253262733733521</v>
      </c>
      <c r="C186" s="284">
        <v>-11.584999134647305</v>
      </c>
      <c r="D186" s="284">
        <v>-32.459435779443439</v>
      </c>
      <c r="E186" s="284">
        <v>-15.229160209053859</v>
      </c>
      <c r="F186" s="284">
        <v>-31.849071255246002</v>
      </c>
      <c r="G186" s="284">
        <v>-36.247310303885129</v>
      </c>
      <c r="H186" s="284">
        <v>-33.886960116271041</v>
      </c>
      <c r="I186" s="284">
        <v>-38.676252482613982</v>
      </c>
      <c r="J186" s="284">
        <v>-17.101377634318268</v>
      </c>
      <c r="K186" s="284">
        <v>-8.8552095532736814</v>
      </c>
      <c r="L186" s="284">
        <v>-24.062136320834938</v>
      </c>
      <c r="M186" s="284">
        <v>-15.676155328179405</v>
      </c>
      <c r="N186" s="284">
        <v>-32.253262733733521</v>
      </c>
      <c r="O186" s="435">
        <v>10983.666384</v>
      </c>
      <c r="P186" s="42"/>
      <c r="Q186" s="42"/>
      <c r="R186" s="348"/>
      <c r="S186" s="347"/>
    </row>
    <row r="187" spans="1:19" ht="14.25" hidden="1" customHeight="1" outlineLevel="1">
      <c r="A187" s="338" t="s">
        <v>33</v>
      </c>
      <c r="B187" s="330">
        <v>-23.961368439226192</v>
      </c>
      <c r="C187" s="284">
        <v>-10.299050793292508</v>
      </c>
      <c r="D187" s="284">
        <v>-24.100454899522688</v>
      </c>
      <c r="E187" s="284">
        <v>-15.131326094419208</v>
      </c>
      <c r="F187" s="284">
        <v>-37.297353122433371</v>
      </c>
      <c r="G187" s="284">
        <v>-26.110029080667942</v>
      </c>
      <c r="H187" s="284">
        <v>-26.101427757879719</v>
      </c>
      <c r="I187" s="284">
        <v>-26.119750486732968</v>
      </c>
      <c r="J187" s="284">
        <v>-11.495102253574302</v>
      </c>
      <c r="K187" s="284">
        <v>-1.9288654725457519</v>
      </c>
      <c r="L187" s="284">
        <v>-19.809431368391941</v>
      </c>
      <c r="M187" s="284">
        <v>-9.2616405670152346</v>
      </c>
      <c r="N187" s="284">
        <v>-23.961368439226192</v>
      </c>
      <c r="O187" s="435">
        <v>11610.301699</v>
      </c>
      <c r="P187" s="42"/>
      <c r="Q187" s="42"/>
      <c r="R187" s="348"/>
      <c r="S187" s="347"/>
    </row>
    <row r="188" spans="1:19" ht="14.25" hidden="1" customHeight="1" outlineLevel="1">
      <c r="A188" s="338" t="s">
        <v>34</v>
      </c>
      <c r="B188" s="330">
        <v>-7.5247588825778848</v>
      </c>
      <c r="C188" s="284">
        <v>-18.224760745646336</v>
      </c>
      <c r="D188" s="284">
        <v>-7.4067153516857616</v>
      </c>
      <c r="E188" s="284">
        <v>-6.602190403429816</v>
      </c>
      <c r="F188" s="284">
        <v>3.4160176967286588</v>
      </c>
      <c r="G188" s="284">
        <v>-5.4060923273105317</v>
      </c>
      <c r="H188" s="284">
        <v>-9.542317339192536</v>
      </c>
      <c r="I188" s="284">
        <v>-0.94637545046619209</v>
      </c>
      <c r="J188" s="284">
        <v>-14.995489507097432</v>
      </c>
      <c r="K188" s="284">
        <v>-17.149296665321174</v>
      </c>
      <c r="L188" s="284">
        <v>-12.053602276405456</v>
      </c>
      <c r="M188" s="284">
        <v>-16.055369537546255</v>
      </c>
      <c r="N188" s="284">
        <v>-7.5247588825778706</v>
      </c>
      <c r="O188" s="435">
        <v>12739.523998999999</v>
      </c>
      <c r="P188" s="42"/>
      <c r="Q188" s="42"/>
      <c r="R188" s="348"/>
      <c r="S188" s="347"/>
    </row>
    <row r="189" spans="1:19" hidden="1" outlineLevel="1">
      <c r="A189" s="338" t="s">
        <v>35</v>
      </c>
      <c r="B189" s="240">
        <v>16.863898959700791</v>
      </c>
      <c r="C189" s="42">
        <v>-12.25142101235447</v>
      </c>
      <c r="D189" s="284">
        <v>17.206507005958599</v>
      </c>
      <c r="E189" s="42">
        <v>0.95129970706602762</v>
      </c>
      <c r="F189" s="284">
        <v>41.623546421481905</v>
      </c>
      <c r="G189" s="42">
        <v>21.528642141328859</v>
      </c>
      <c r="H189" s="284">
        <v>19.26164397508802</v>
      </c>
      <c r="I189" s="42">
        <v>24.01427493013874</v>
      </c>
      <c r="J189" s="42">
        <v>0.16089979209593253</v>
      </c>
      <c r="K189" s="42">
        <v>-4.0531542248112089</v>
      </c>
      <c r="L189" s="42">
        <v>5.0505126721552642</v>
      </c>
      <c r="M189" s="42">
        <v>-1.3821854311758557</v>
      </c>
      <c r="N189" s="284">
        <v>16.863898959700776</v>
      </c>
      <c r="O189" s="282">
        <v>12269.176681000001</v>
      </c>
      <c r="P189" s="42"/>
      <c r="Q189" s="42"/>
      <c r="R189" s="348"/>
      <c r="S189" s="347"/>
    </row>
    <row r="190" spans="1:19" hidden="1" outlineLevel="1">
      <c r="A190" s="338" t="s">
        <v>36</v>
      </c>
      <c r="B190" s="240">
        <v>26.409035103482807</v>
      </c>
      <c r="C190" s="42">
        <v>-8.4162478582167921</v>
      </c>
      <c r="D190" s="284">
        <v>26.863796739113681</v>
      </c>
      <c r="E190" s="42">
        <v>10.612599352355716</v>
      </c>
      <c r="F190" s="284">
        <v>12.568413573915009</v>
      </c>
      <c r="G190" s="42">
        <v>29.557797548276199</v>
      </c>
      <c r="H190" s="284">
        <v>25.998093988964754</v>
      </c>
      <c r="I190" s="42">
        <v>33.507032829003492</v>
      </c>
      <c r="J190" s="42">
        <v>20.690410471448857</v>
      </c>
      <c r="K190" s="42">
        <v>34.950787665810338</v>
      </c>
      <c r="L190" s="42">
        <v>6.2423721842445019</v>
      </c>
      <c r="M190" s="42">
        <v>29.117820147424084</v>
      </c>
      <c r="N190" s="284">
        <v>26.409035103482807</v>
      </c>
      <c r="O190" s="282">
        <v>13884.346695</v>
      </c>
      <c r="P190" s="42"/>
      <c r="Q190" s="42"/>
      <c r="R190" s="348"/>
      <c r="S190" s="347"/>
    </row>
    <row r="191" spans="1:19" hidden="1" outlineLevel="1">
      <c r="A191" s="338" t="s">
        <v>37</v>
      </c>
      <c r="B191" s="240">
        <v>19.224209713622201</v>
      </c>
      <c r="C191" s="42">
        <v>-1.7966436902753742</v>
      </c>
      <c r="D191" s="284">
        <v>19.477121276607349</v>
      </c>
      <c r="E191" s="42">
        <v>11.421568810367731</v>
      </c>
      <c r="F191" s="284">
        <v>24.177481055035116</v>
      </c>
      <c r="G191" s="42">
        <v>24.909681200507805</v>
      </c>
      <c r="H191" s="284">
        <v>21.619585225246382</v>
      </c>
      <c r="I191" s="42">
        <v>28.629142969571632</v>
      </c>
      <c r="J191" s="42">
        <v>1.4333463192766089</v>
      </c>
      <c r="K191" s="42">
        <v>-4.9776455045552552</v>
      </c>
      <c r="L191" s="42">
        <v>8.2477713000763515</v>
      </c>
      <c r="M191" s="42">
        <v>0.92472152703409449</v>
      </c>
      <c r="N191" s="284">
        <v>19.224209713622201</v>
      </c>
      <c r="O191" s="282">
        <v>13842.290446000001</v>
      </c>
      <c r="P191" s="42"/>
      <c r="Q191" s="42"/>
      <c r="R191" s="348"/>
      <c r="S191" s="347"/>
    </row>
    <row r="192" spans="1:19" hidden="1" outlineLevel="1" collapsed="1">
      <c r="A192" s="476" t="s">
        <v>38</v>
      </c>
      <c r="B192" s="546">
        <v>19.567020818012267</v>
      </c>
      <c r="C192" s="472">
        <v>9.5998697490384757</v>
      </c>
      <c r="D192" s="482">
        <v>19.664132552708892</v>
      </c>
      <c r="E192" s="472">
        <v>13.227262839692401</v>
      </c>
      <c r="F192" s="482">
        <v>23.262063373092531</v>
      </c>
      <c r="G192" s="472">
        <v>23.716127878814603</v>
      </c>
      <c r="H192" s="482">
        <v>20.299086159527803</v>
      </c>
      <c r="I192" s="472">
        <v>27.080689598047883</v>
      </c>
      <c r="J192" s="472">
        <v>7.1143548021639589</v>
      </c>
      <c r="K192" s="472">
        <v>6.5199093285537231</v>
      </c>
      <c r="L192" s="472">
        <v>7.8792631026598059</v>
      </c>
      <c r="M192" s="472">
        <v>7.4826321807626215</v>
      </c>
      <c r="N192" s="482">
        <v>19.567020818012267</v>
      </c>
      <c r="O192" s="558">
        <v>15232.269312</v>
      </c>
      <c r="P192" s="42"/>
      <c r="Q192" s="42"/>
      <c r="R192" s="348"/>
      <c r="S192" s="347"/>
    </row>
    <row r="193" spans="1:19" hidden="1" outlineLevel="1">
      <c r="A193" s="338" t="s">
        <v>667</v>
      </c>
      <c r="B193" s="42">
        <v>22.592380891315628</v>
      </c>
      <c r="C193" s="42">
        <v>11.304935580873064</v>
      </c>
      <c r="D193" s="284">
        <v>22.69182064022101</v>
      </c>
      <c r="E193" s="42">
        <v>18.030849791874502</v>
      </c>
      <c r="F193" s="284">
        <v>41.12814761984481</v>
      </c>
      <c r="G193" s="42">
        <v>28.212804707176275</v>
      </c>
      <c r="H193" s="284">
        <v>22.353374619514526</v>
      </c>
      <c r="I193" s="42">
        <v>34.391123170259732</v>
      </c>
      <c r="J193" s="42">
        <v>1.151866664940826E-2</v>
      </c>
      <c r="K193" s="42">
        <v>-9.8733428786168815</v>
      </c>
      <c r="L193" s="42">
        <v>10.487084603078372</v>
      </c>
      <c r="M193" s="42">
        <v>-4.3351667765828381</v>
      </c>
      <c r="N193" s="284">
        <v>22.592380891315656</v>
      </c>
      <c r="O193" s="282">
        <v>15041.075809</v>
      </c>
      <c r="P193" s="42"/>
      <c r="Q193" s="42"/>
      <c r="R193" s="348"/>
      <c r="S193" s="347"/>
    </row>
    <row r="194" spans="1:19" hidden="1" outlineLevel="1">
      <c r="A194" s="338" t="s">
        <v>670</v>
      </c>
      <c r="B194" s="42">
        <v>17.201692772912992</v>
      </c>
      <c r="C194" s="42">
        <v>15.281504752055454</v>
      </c>
      <c r="D194" s="284">
        <v>17.219794234779044</v>
      </c>
      <c r="E194" s="42">
        <v>21.754125251865617</v>
      </c>
      <c r="F194" s="284">
        <v>53.780797582946661</v>
      </c>
      <c r="G194" s="42">
        <v>21.144728616799568</v>
      </c>
      <c r="H194" s="284">
        <v>15.678197339221711</v>
      </c>
      <c r="I194" s="42">
        <v>26.868349297734937</v>
      </c>
      <c r="J194" s="42">
        <v>-3.9860140564771314</v>
      </c>
      <c r="K194" s="42">
        <v>-19.740915417035609</v>
      </c>
      <c r="L194" s="42">
        <v>16.28946965648899</v>
      </c>
      <c r="M194" s="42">
        <v>-12.176732495719193</v>
      </c>
      <c r="N194" s="284">
        <v>17.201692772912992</v>
      </c>
      <c r="O194" s="282">
        <v>16272.689356999999</v>
      </c>
      <c r="P194" s="42"/>
      <c r="Q194" s="42"/>
      <c r="R194" s="348"/>
      <c r="S194" s="347"/>
    </row>
    <row r="195" spans="1:19" hidden="1" outlineLevel="1">
      <c r="A195" s="338" t="s">
        <v>671</v>
      </c>
      <c r="B195" s="42">
        <v>11.257395472801207</v>
      </c>
      <c r="C195" s="42">
        <v>3.8974785435937065</v>
      </c>
      <c r="D195" s="284">
        <v>11.330178955950203</v>
      </c>
      <c r="E195" s="42">
        <v>16.972195704502724</v>
      </c>
      <c r="F195" s="284">
        <v>31.621469170445891</v>
      </c>
      <c r="G195" s="42">
        <v>12.650399289022559</v>
      </c>
      <c r="H195" s="284">
        <v>11.555718433659877</v>
      </c>
      <c r="I195" s="42">
        <v>13.820499875396109</v>
      </c>
      <c r="J195" s="42">
        <v>-0.34738578014241739</v>
      </c>
      <c r="K195" s="42">
        <v>-13.712863946792439</v>
      </c>
      <c r="L195" s="42">
        <v>12.123442995605728</v>
      </c>
      <c r="M195" s="42">
        <v>-6.4718976367862666</v>
      </c>
      <c r="N195" s="284">
        <v>11.257395472801221</v>
      </c>
      <c r="O195" s="282">
        <v>15400.571824000001</v>
      </c>
      <c r="P195" s="42"/>
      <c r="Q195" s="42"/>
      <c r="R195" s="348"/>
      <c r="S195" s="347"/>
    </row>
    <row r="196" spans="1:19" hidden="1" outlineLevel="1" collapsed="1">
      <c r="A196" s="476" t="s">
        <v>672</v>
      </c>
      <c r="B196" s="482">
        <v>7.472837564021134</v>
      </c>
      <c r="C196" s="482">
        <v>0.6626655429875683</v>
      </c>
      <c r="D196" s="482">
        <v>7.5336097410583847</v>
      </c>
      <c r="E196" s="482">
        <v>9.6588547729674588</v>
      </c>
      <c r="F196" s="482">
        <v>20.263598608574569</v>
      </c>
      <c r="G196" s="482">
        <v>9.061614313095177</v>
      </c>
      <c r="H196" s="482">
        <v>8.556493700462326</v>
      </c>
      <c r="I196" s="482">
        <v>9.5324355835376622</v>
      </c>
      <c r="J196" s="482">
        <v>-1.1843282745951029</v>
      </c>
      <c r="K196" s="482">
        <v>-8.8219059947808205</v>
      </c>
      <c r="L196" s="482">
        <v>8.51956047238032</v>
      </c>
      <c r="M196" s="482">
        <v>-5.577355932244032</v>
      </c>
      <c r="N196" s="482">
        <v>7.472837564021134</v>
      </c>
      <c r="O196" s="623">
        <v>16370.552055</v>
      </c>
      <c r="P196" s="42"/>
      <c r="Q196" s="42"/>
      <c r="R196" s="348"/>
      <c r="S196" s="347"/>
    </row>
    <row r="197" spans="1:19" collapsed="1">
      <c r="A197" s="338" t="s">
        <v>741</v>
      </c>
      <c r="B197" s="284">
        <v>8.9813236975488309</v>
      </c>
      <c r="C197" s="284">
        <v>1.2943754120450421</v>
      </c>
      <c r="D197" s="284">
        <v>9.0427588769464933</v>
      </c>
      <c r="E197" s="284">
        <v>12.857362263303258</v>
      </c>
      <c r="F197" s="284">
        <v>8.7096264509675052</v>
      </c>
      <c r="G197" s="284">
        <v>8.4073110708062302</v>
      </c>
      <c r="H197" s="284">
        <v>2.6694538535090686</v>
      </c>
      <c r="I197" s="284">
        <v>13.915515105806818</v>
      </c>
      <c r="J197" s="284">
        <v>11.406224552507709</v>
      </c>
      <c r="K197" s="284">
        <v>13.908071563932438</v>
      </c>
      <c r="L197" s="284">
        <v>9.2434592078438413</v>
      </c>
      <c r="M197" s="284">
        <v>12.874549720795542</v>
      </c>
      <c r="N197" s="284">
        <v>8.9813236975488309</v>
      </c>
      <c r="O197" s="435">
        <v>16391.963514999999</v>
      </c>
      <c r="P197" s="42"/>
      <c r="Q197" s="42"/>
      <c r="R197" s="348"/>
      <c r="S197" s="347"/>
    </row>
    <row r="198" spans="1:19">
      <c r="A198" s="338" t="s">
        <v>742</v>
      </c>
      <c r="B198" s="330">
        <v>6.3740836578670041</v>
      </c>
      <c r="C198" s="284">
        <v>-11.457323394722337</v>
      </c>
      <c r="D198" s="284">
        <v>6.5393993918861213</v>
      </c>
      <c r="E198" s="284">
        <v>0.25158658608290807</v>
      </c>
      <c r="F198" s="284">
        <v>-18.913558932971213</v>
      </c>
      <c r="G198" s="284">
        <v>9.5235182974472821</v>
      </c>
      <c r="H198" s="284">
        <v>-3.1657338068454095</v>
      </c>
      <c r="I198" s="284">
        <v>21.637676911765169</v>
      </c>
      <c r="J198" s="284">
        <v>3.4987513039391018</v>
      </c>
      <c r="K198" s="284">
        <v>1.9286474674561305</v>
      </c>
      <c r="L198" s="284">
        <v>4.8933129677255494</v>
      </c>
      <c r="M198" s="284">
        <v>2.9847848035387017</v>
      </c>
      <c r="N198" s="284">
        <v>6.3740836578670041</v>
      </c>
      <c r="O198" s="435">
        <v>17309.924190000002</v>
      </c>
      <c r="P198" s="42"/>
      <c r="Q198" s="42"/>
      <c r="R198" s="348"/>
      <c r="S198" s="347"/>
    </row>
    <row r="199" spans="1:19">
      <c r="A199" s="730" t="s">
        <v>739</v>
      </c>
      <c r="B199" s="284">
        <v>8.7177199739281548</v>
      </c>
      <c r="C199" s="284">
        <v>-2.0000022012152954</v>
      </c>
      <c r="D199" s="284">
        <v>8.816633234642353</v>
      </c>
      <c r="E199" s="284">
        <v>7.3051120859478118</v>
      </c>
      <c r="F199" s="284">
        <v>-2.6721765334263665</v>
      </c>
      <c r="G199" s="284">
        <v>9.5744584020390988</v>
      </c>
      <c r="H199" s="284">
        <v>-2.0014761592948958</v>
      </c>
      <c r="I199" s="284">
        <v>21.701729498826211</v>
      </c>
      <c r="J199" s="284">
        <v>10.163595991020031</v>
      </c>
      <c r="K199" s="284">
        <v>14.371293326821146</v>
      </c>
      <c r="L199" s="284">
        <v>7.1422188580449983</v>
      </c>
      <c r="M199" s="284">
        <v>10.485122094236516</v>
      </c>
      <c r="N199" s="284">
        <v>8.7177199739281548</v>
      </c>
      <c r="O199" s="435">
        <v>16743.150549999998</v>
      </c>
      <c r="P199" s="42"/>
      <c r="Q199" s="42"/>
      <c r="R199" s="348"/>
      <c r="S199" s="347"/>
    </row>
    <row r="200" spans="1:19">
      <c r="A200" s="335" t="s">
        <v>740</v>
      </c>
      <c r="B200" s="166">
        <v>3.9399875815611125</v>
      </c>
      <c r="C200" s="166">
        <v>-6.1469420068852685</v>
      </c>
      <c r="D200" s="166">
        <v>4.0242492206935481</v>
      </c>
      <c r="E200" s="166">
        <v>8.0334351489348421</v>
      </c>
      <c r="F200" s="166">
        <v>8.7163105692142437</v>
      </c>
      <c r="G200" s="166">
        <v>2.2820340383563575</v>
      </c>
      <c r="H200" s="166">
        <v>-1.6360924182195333</v>
      </c>
      <c r="I200" s="166">
        <v>5.9015666577668497</v>
      </c>
      <c r="J200" s="166">
        <v>8.2198205285606463</v>
      </c>
      <c r="K200" s="166">
        <v>9.367959351204064</v>
      </c>
      <c r="L200" s="166">
        <v>6.9941688857033171</v>
      </c>
      <c r="M200" s="166">
        <v>7.3070150857055722</v>
      </c>
      <c r="N200" s="166">
        <v>7.2006974721415418</v>
      </c>
      <c r="O200" s="568">
        <v>17549.345982999999</v>
      </c>
      <c r="P200" s="42"/>
      <c r="Q200" s="42"/>
      <c r="R200" s="348"/>
      <c r="S200" s="347"/>
    </row>
    <row r="201" spans="1:19" hidden="1" outlineLevel="1">
      <c r="A201" s="4" t="s">
        <v>487</v>
      </c>
      <c r="B201" s="42">
        <v>8.5258889210077626</v>
      </c>
      <c r="C201" s="42">
        <v>-4.8789730254389525</v>
      </c>
      <c r="D201" s="284">
        <v>8.6615567456288574</v>
      </c>
      <c r="E201" s="42">
        <v>0.59436286089376722</v>
      </c>
      <c r="F201" s="284">
        <v>15.771522855111314</v>
      </c>
      <c r="G201" s="42">
        <v>4.7346045553942275</v>
      </c>
      <c r="H201" s="284">
        <v>16.454259891202156</v>
      </c>
      <c r="I201" s="42">
        <v>-10.072942147233647</v>
      </c>
      <c r="J201" s="42">
        <v>19.93207406222912</v>
      </c>
      <c r="K201" s="42">
        <v>74.024071447485738</v>
      </c>
      <c r="L201" s="42">
        <v>1.2252044029592639</v>
      </c>
      <c r="M201" s="42">
        <v>34.983430340363469</v>
      </c>
      <c r="N201" s="284">
        <v>8.5258889210077626</v>
      </c>
      <c r="O201" s="282">
        <v>2990.7315250000001</v>
      </c>
      <c r="P201" s="42"/>
      <c r="Q201" s="42"/>
      <c r="R201" s="348"/>
      <c r="S201" s="347"/>
    </row>
    <row r="202" spans="1:19" hidden="1" outlineLevel="1">
      <c r="A202" s="4" t="s">
        <v>488</v>
      </c>
      <c r="B202" s="42">
        <v>6.2857961437615728</v>
      </c>
      <c r="C202" s="42">
        <v>-4.7459507957008213</v>
      </c>
      <c r="D202" s="284">
        <v>6.3859934959419036</v>
      </c>
      <c r="E202" s="42">
        <v>6.0700039038405151</v>
      </c>
      <c r="F202" s="284">
        <v>5.2000843568255561</v>
      </c>
      <c r="G202" s="42">
        <v>4.2228046499387233</v>
      </c>
      <c r="H202" s="284">
        <v>12.085334846901489</v>
      </c>
      <c r="I202" s="42">
        <v>-4.7139682128188269</v>
      </c>
      <c r="J202" s="42">
        <v>14.398768592883386</v>
      </c>
      <c r="K202" s="42">
        <v>47.814139059415083</v>
      </c>
      <c r="L202" s="42">
        <v>2.0446656099671685</v>
      </c>
      <c r="M202" s="42">
        <v>24.216095529060652</v>
      </c>
      <c r="N202" s="284">
        <v>6.2857961437615728</v>
      </c>
      <c r="O202" s="282">
        <v>3184.242753</v>
      </c>
      <c r="P202" s="42"/>
      <c r="Q202" s="42"/>
      <c r="R202" s="348"/>
      <c r="S202" s="347"/>
    </row>
    <row r="203" spans="1:19" hidden="1" outlineLevel="1">
      <c r="A203" s="4" t="s">
        <v>489</v>
      </c>
      <c r="B203" s="42">
        <v>3.816883331938925E-2</v>
      </c>
      <c r="C203" s="42">
        <v>19.679785586582483</v>
      </c>
      <c r="D203" s="284">
        <v>-0.15814088147743632</v>
      </c>
      <c r="E203" s="42">
        <v>10.638919830479708</v>
      </c>
      <c r="F203" s="284">
        <v>8.2931820914270844</v>
      </c>
      <c r="G203" s="42">
        <v>-1.6770279860404003</v>
      </c>
      <c r="H203" s="284">
        <v>11.556306286891925</v>
      </c>
      <c r="I203" s="42">
        <v>-15.590884258166838</v>
      </c>
      <c r="J203" s="42">
        <v>4.1216556440137282</v>
      </c>
      <c r="K203" s="42">
        <v>34.0981291754442</v>
      </c>
      <c r="L203" s="42">
        <v>-6.1325599755411702</v>
      </c>
      <c r="M203" s="42">
        <v>12.873298509537605</v>
      </c>
      <c r="N203" s="284">
        <v>3.816883331938925E-2</v>
      </c>
      <c r="O203" s="282">
        <v>3473.5273149999998</v>
      </c>
      <c r="P203" s="42"/>
      <c r="Q203" s="42"/>
      <c r="R203" s="348"/>
      <c r="S203" s="347"/>
    </row>
    <row r="204" spans="1:19" hidden="1" outlineLevel="1">
      <c r="A204" s="4" t="s">
        <v>490</v>
      </c>
      <c r="B204" s="42">
        <v>12.514215437952032</v>
      </c>
      <c r="C204" s="42">
        <v>-5.3689682581420897</v>
      </c>
      <c r="D204" s="284">
        <v>12.689778235141588</v>
      </c>
      <c r="E204" s="42">
        <v>1.3962750457354929</v>
      </c>
      <c r="F204" s="284">
        <v>-3.2018681017835604</v>
      </c>
      <c r="G204" s="42">
        <v>13.050171927234658</v>
      </c>
      <c r="H204" s="284">
        <v>19.913793050549728</v>
      </c>
      <c r="I204" s="42">
        <v>4.7769034253043969</v>
      </c>
      <c r="J204" s="42">
        <v>15.256764123190678</v>
      </c>
      <c r="K204" s="42">
        <v>73.460010196012206</v>
      </c>
      <c r="L204" s="42">
        <v>-1.8150393279326948</v>
      </c>
      <c r="M204" s="42">
        <v>38.31815152230206</v>
      </c>
      <c r="N204" s="284">
        <v>12.514215437952032</v>
      </c>
      <c r="O204" s="282">
        <v>3622.318788</v>
      </c>
      <c r="P204" s="42"/>
      <c r="Q204" s="42"/>
      <c r="R204" s="348"/>
      <c r="S204" s="347"/>
    </row>
    <row r="205" spans="1:19" hidden="1" outlineLevel="1">
      <c r="A205" s="4" t="s">
        <v>676</v>
      </c>
      <c r="B205" s="42">
        <v>7.7149124644638363</v>
      </c>
      <c r="C205" s="42">
        <v>10.719449705818818</v>
      </c>
      <c r="D205" s="284">
        <v>7.6852152361478971</v>
      </c>
      <c r="E205" s="42">
        <v>0.20004365854357786</v>
      </c>
      <c r="F205" s="284">
        <v>-4.4230953539682645</v>
      </c>
      <c r="G205" s="42">
        <v>5.7093225589709675</v>
      </c>
      <c r="H205" s="284">
        <v>13.70668946183801</v>
      </c>
      <c r="I205" s="42">
        <v>-3.9613348424097978</v>
      </c>
      <c r="J205" s="42">
        <v>20.137114871624945</v>
      </c>
      <c r="K205" s="42">
        <v>59.004178472642622</v>
      </c>
      <c r="L205" s="42">
        <v>6.8659118856347874</v>
      </c>
      <c r="M205" s="42">
        <v>28.525705218167275</v>
      </c>
      <c r="N205" s="284">
        <v>7.7149124644638363</v>
      </c>
      <c r="O205" s="282">
        <v>3686.3613449999998</v>
      </c>
      <c r="P205" s="42"/>
      <c r="Q205" s="42"/>
      <c r="R205" s="348"/>
      <c r="S205" s="347"/>
    </row>
    <row r="206" spans="1:19" hidden="1" outlineLevel="1">
      <c r="A206" s="4" t="s">
        <v>677</v>
      </c>
      <c r="B206" s="42">
        <v>6.2810695688427813</v>
      </c>
      <c r="C206" s="42">
        <v>-0.76798229915507932</v>
      </c>
      <c r="D206" s="284">
        <v>6.3523705050338322</v>
      </c>
      <c r="E206" s="42">
        <v>3.7061373878136408</v>
      </c>
      <c r="F206" s="284">
        <v>12.90853921753201</v>
      </c>
      <c r="G206" s="42">
        <v>4.2537198540217247</v>
      </c>
      <c r="H206" s="284">
        <v>11.254533458280918</v>
      </c>
      <c r="I206" s="42">
        <v>-4.124909425398684</v>
      </c>
      <c r="J206" s="42">
        <v>12.038759797793205</v>
      </c>
      <c r="K206" s="42">
        <v>32.692397913667207</v>
      </c>
      <c r="L206" s="42">
        <v>3.9035469194264323</v>
      </c>
      <c r="M206" s="42">
        <v>17.038854635811134</v>
      </c>
      <c r="N206" s="284">
        <v>6.2810695688427813</v>
      </c>
      <c r="O206" s="282">
        <v>3818.118739</v>
      </c>
      <c r="P206" s="42"/>
      <c r="Q206" s="42"/>
      <c r="R206" s="348"/>
      <c r="S206" s="347"/>
    </row>
    <row r="207" spans="1:19" hidden="1" outlineLevel="1">
      <c r="A207" s="4" t="s">
        <v>678</v>
      </c>
      <c r="B207" s="42">
        <v>11.289032473383514</v>
      </c>
      <c r="C207" s="42">
        <v>10.791192529468802</v>
      </c>
      <c r="D207" s="284">
        <v>11.294091756370534</v>
      </c>
      <c r="E207" s="42">
        <v>11.218941749003037</v>
      </c>
      <c r="F207" s="284">
        <v>21.647748011377814</v>
      </c>
      <c r="G207" s="42">
        <v>9.7260700315412834</v>
      </c>
      <c r="H207" s="284">
        <v>10.886770670901072</v>
      </c>
      <c r="I207" s="42">
        <v>8.0485605109892049</v>
      </c>
      <c r="J207" s="42">
        <v>13.320859035136451</v>
      </c>
      <c r="K207" s="42">
        <v>54.64194103384807</v>
      </c>
      <c r="L207" s="42">
        <v>0.68136354361736551</v>
      </c>
      <c r="M207" s="42">
        <v>25.945385997899194</v>
      </c>
      <c r="N207" s="284">
        <v>11.289032473383529</v>
      </c>
      <c r="O207" s="282">
        <v>3589.9986709999998</v>
      </c>
      <c r="P207" s="42"/>
      <c r="Q207" s="42"/>
      <c r="R207" s="348"/>
      <c r="S207" s="347"/>
    </row>
    <row r="208" spans="1:19" hidden="1" outlineLevel="1">
      <c r="A208" s="4" t="s">
        <v>491</v>
      </c>
      <c r="B208" s="42">
        <v>5.5493012888172331</v>
      </c>
      <c r="C208" s="42">
        <v>5.1106005197900828</v>
      </c>
      <c r="D208" s="284">
        <v>5.5538411361793436</v>
      </c>
      <c r="E208" s="42">
        <v>14.179460083756325</v>
      </c>
      <c r="F208" s="284">
        <v>27.65728570504919</v>
      </c>
      <c r="G208" s="42">
        <v>0.67600042845361941</v>
      </c>
      <c r="H208" s="284">
        <v>9.3773460636186883</v>
      </c>
      <c r="I208" s="42">
        <v>-12.053673157568326</v>
      </c>
      <c r="J208" s="42">
        <v>14.584479590104422</v>
      </c>
      <c r="K208" s="42">
        <v>35.312006265965891</v>
      </c>
      <c r="L208" s="42">
        <v>6.633562171521163</v>
      </c>
      <c r="M208" s="42">
        <v>22.858674556073865</v>
      </c>
      <c r="N208" s="284">
        <v>5.5493012888172331</v>
      </c>
      <c r="O208" s="282">
        <v>3529.1099399999998</v>
      </c>
      <c r="P208" s="42"/>
      <c r="Q208" s="42"/>
      <c r="R208" s="348"/>
      <c r="S208" s="347"/>
    </row>
    <row r="209" spans="1:19" hidden="1" outlineLevel="1">
      <c r="A209" s="4" t="s">
        <v>492</v>
      </c>
      <c r="B209" s="42">
        <v>13.554138636491331</v>
      </c>
      <c r="C209" s="42">
        <v>23.669054955928303</v>
      </c>
      <c r="D209" s="284">
        <v>13.462413192420584</v>
      </c>
      <c r="E209" s="42">
        <v>14.87924305977235</v>
      </c>
      <c r="F209" s="284">
        <v>32.805298464945452</v>
      </c>
      <c r="G209" s="42">
        <v>10.842638956484606</v>
      </c>
      <c r="H209" s="284">
        <v>8.6603496118104601</v>
      </c>
      <c r="I209" s="42">
        <v>13.979816908069594</v>
      </c>
      <c r="J209" s="42">
        <v>16.90301596329526</v>
      </c>
      <c r="K209" s="42">
        <v>43.66202438141616</v>
      </c>
      <c r="L209" s="42">
        <v>3.5995796565123896</v>
      </c>
      <c r="M209" s="42">
        <v>26.937795760756671</v>
      </c>
      <c r="N209" s="284">
        <v>13.554138636491302</v>
      </c>
      <c r="O209" s="282">
        <v>4122.6690250000001</v>
      </c>
      <c r="P209" s="42"/>
      <c r="Q209" s="42"/>
      <c r="R209" s="348"/>
      <c r="S209" s="347"/>
    </row>
    <row r="210" spans="1:19" hidden="1" outlineLevel="1">
      <c r="A210" s="4" t="s">
        <v>679</v>
      </c>
      <c r="B210" s="42">
        <v>10.612283695733865</v>
      </c>
      <c r="C210" s="42">
        <v>42.056110874070896</v>
      </c>
      <c r="D210" s="284">
        <v>10.310287937423837</v>
      </c>
      <c r="E210" s="42">
        <v>16.064417522487574</v>
      </c>
      <c r="F210" s="284">
        <v>25.988853123742814</v>
      </c>
      <c r="G210" s="42">
        <v>7.1599786654195299</v>
      </c>
      <c r="H210" s="284">
        <v>11.706170358402929</v>
      </c>
      <c r="I210" s="42">
        <v>1.0025939456387079</v>
      </c>
      <c r="J210" s="42">
        <v>17.258176556664068</v>
      </c>
      <c r="K210" s="42">
        <v>41.501439519722481</v>
      </c>
      <c r="L210" s="42">
        <v>3.4350381024531629</v>
      </c>
      <c r="M210" s="42">
        <v>25.645903598072522</v>
      </c>
      <c r="N210" s="284">
        <v>10.612283695733865</v>
      </c>
      <c r="O210" s="282">
        <v>4210.396804</v>
      </c>
      <c r="P210" s="42"/>
      <c r="Q210" s="42"/>
      <c r="R210" s="348"/>
      <c r="S210" s="347"/>
    </row>
    <row r="211" spans="1:19" hidden="1" outlineLevel="1">
      <c r="A211" s="4" t="s">
        <v>494</v>
      </c>
      <c r="B211" s="42">
        <v>16.113977066392835</v>
      </c>
      <c r="C211" s="42">
        <v>77.597694628321619</v>
      </c>
      <c r="D211" s="284">
        <v>15.509856042189909</v>
      </c>
      <c r="E211" s="42">
        <v>13.184482565858843</v>
      </c>
      <c r="F211" s="284">
        <v>19.442803965908269</v>
      </c>
      <c r="G211" s="42">
        <v>13.810002607060042</v>
      </c>
      <c r="H211" s="284">
        <v>16.981797365814401</v>
      </c>
      <c r="I211" s="42">
        <v>9.4600415029780578</v>
      </c>
      <c r="J211" s="42">
        <v>22.383332857553071</v>
      </c>
      <c r="K211" s="42">
        <v>48.756889880408153</v>
      </c>
      <c r="L211" s="42">
        <v>6.7713246727511205</v>
      </c>
      <c r="M211" s="42">
        <v>30.658043901247908</v>
      </c>
      <c r="N211" s="284">
        <v>16.113977066392863</v>
      </c>
      <c r="O211" s="282">
        <v>4348.4075439999997</v>
      </c>
      <c r="P211" s="42"/>
      <c r="Q211" s="42"/>
      <c r="R211" s="348"/>
      <c r="S211" s="347"/>
    </row>
    <row r="212" spans="1:19" hidden="1" outlineLevel="1">
      <c r="A212" s="4" t="s">
        <v>495</v>
      </c>
      <c r="B212" s="42">
        <v>14.445253508860787</v>
      </c>
      <c r="C212" s="42">
        <v>46.325308364067553</v>
      </c>
      <c r="D212" s="284">
        <v>14.132218869081541</v>
      </c>
      <c r="E212" s="42">
        <v>20.007695002150029</v>
      </c>
      <c r="F212" s="284">
        <v>29.414331938385402</v>
      </c>
      <c r="G212" s="42">
        <v>13.948916555555613</v>
      </c>
      <c r="H212" s="284">
        <v>16.17806810002665</v>
      </c>
      <c r="I212" s="42">
        <v>10.712839073280335</v>
      </c>
      <c r="J212" s="42">
        <v>11.702082394382245</v>
      </c>
      <c r="K212" s="42">
        <v>28.133587100499653</v>
      </c>
      <c r="L212" s="42">
        <v>3.9115471470913405</v>
      </c>
      <c r="M212" s="42">
        <v>17.559079763625903</v>
      </c>
      <c r="N212" s="284">
        <v>14.445253508860787</v>
      </c>
      <c r="O212" s="282">
        <v>3746.527055</v>
      </c>
      <c r="P212" s="42"/>
      <c r="Q212" s="42"/>
      <c r="R212" s="348"/>
      <c r="S212" s="347"/>
    </row>
    <row r="213" spans="1:19" hidden="1" outlineLevel="1">
      <c r="A213" s="4" t="s">
        <v>496</v>
      </c>
      <c r="B213" s="42">
        <v>13.543707437931914</v>
      </c>
      <c r="C213" s="42">
        <v>19.967497786042713</v>
      </c>
      <c r="D213" s="284">
        <v>13.486795092736713</v>
      </c>
      <c r="E213" s="42">
        <v>14.108659989187217</v>
      </c>
      <c r="F213" s="284">
        <v>49.384054388077743</v>
      </c>
      <c r="G213" s="42">
        <v>9.3358916418313243</v>
      </c>
      <c r="H213" s="284">
        <v>10.643803447156586</v>
      </c>
      <c r="I213" s="42">
        <v>7.1959017302452679</v>
      </c>
      <c r="J213" s="42">
        <v>17.592542949698583</v>
      </c>
      <c r="K213" s="42">
        <v>37.835706486942655</v>
      </c>
      <c r="L213" s="42">
        <v>5.5569595041202007</v>
      </c>
      <c r="M213" s="42">
        <v>22.348075207494404</v>
      </c>
      <c r="N213" s="284">
        <v>13.543707437931914</v>
      </c>
      <c r="O213" s="282">
        <v>3395.7874529999999</v>
      </c>
      <c r="P213" s="42"/>
      <c r="Q213" s="42"/>
      <c r="R213" s="348"/>
      <c r="S213" s="347"/>
    </row>
    <row r="214" spans="1:19" hidden="1" outlineLevel="1">
      <c r="A214" s="4" t="s">
        <v>497</v>
      </c>
      <c r="B214" s="42">
        <v>12.305383929376575</v>
      </c>
      <c r="C214" s="42">
        <v>15.832970135502805</v>
      </c>
      <c r="D214" s="284">
        <v>12.276696701542193</v>
      </c>
      <c r="E214" s="42">
        <v>22.654204570110778</v>
      </c>
      <c r="F214" s="284">
        <v>58.81948532867284</v>
      </c>
      <c r="G214" s="42">
        <v>8.9240341784617101</v>
      </c>
      <c r="H214" s="284">
        <v>9.5925626246852005</v>
      </c>
      <c r="I214" s="42">
        <v>8.030198187981739</v>
      </c>
      <c r="J214" s="42">
        <v>12.315200502246213</v>
      </c>
      <c r="K214" s="42">
        <v>23.557510800173191</v>
      </c>
      <c r="L214" s="42">
        <v>6.2945117515336335</v>
      </c>
      <c r="M214" s="42">
        <v>14.122874113535431</v>
      </c>
      <c r="N214" s="284">
        <v>12.305383929376575</v>
      </c>
      <c r="O214" s="282">
        <v>3576.0760489999998</v>
      </c>
      <c r="P214" s="42"/>
      <c r="Q214" s="42"/>
      <c r="R214" s="348"/>
      <c r="S214" s="347"/>
    </row>
    <row r="215" spans="1:19" hidden="1" outlineLevel="1">
      <c r="A215" s="4" t="s">
        <v>498</v>
      </c>
      <c r="B215" s="42">
        <v>22.166094985782507</v>
      </c>
      <c r="C215" s="42">
        <v>112.58393282791189</v>
      </c>
      <c r="D215" s="284">
        <v>21.08284966924154</v>
      </c>
      <c r="E215" s="42">
        <v>28.427507968837546</v>
      </c>
      <c r="F215" s="284">
        <v>86.434765396002177</v>
      </c>
      <c r="G215" s="42">
        <v>17.6176408879587</v>
      </c>
      <c r="H215" s="284">
        <v>17.84983143265238</v>
      </c>
      <c r="I215" s="42">
        <v>17.294993959061372</v>
      </c>
      <c r="J215" s="42">
        <v>20.777426795977831</v>
      </c>
      <c r="K215" s="42">
        <v>48.451814897323629</v>
      </c>
      <c r="L215" s="42">
        <v>7.2533484824021173</v>
      </c>
      <c r="M215" s="42">
        <v>31.834021002325898</v>
      </c>
      <c r="N215" s="284">
        <v>22.166094985782479</v>
      </c>
      <c r="O215" s="282">
        <v>4243.4726790000004</v>
      </c>
      <c r="P215" s="42"/>
      <c r="Q215" s="42"/>
      <c r="R215" s="348"/>
      <c r="S215" s="347"/>
    </row>
    <row r="216" spans="1:19" hidden="1" outlineLevel="1">
      <c r="A216" s="4" t="s">
        <v>536</v>
      </c>
      <c r="B216" s="42">
        <v>5.9011854977574671</v>
      </c>
      <c r="C216" s="42">
        <v>19.24292875004258</v>
      </c>
      <c r="D216" s="284">
        <v>5.7911964900857527</v>
      </c>
      <c r="E216" s="42">
        <v>29.777481573730142</v>
      </c>
      <c r="F216" s="284">
        <v>74.509696419495356</v>
      </c>
      <c r="G216" s="42">
        <v>-1.8411716781982648</v>
      </c>
      <c r="H216" s="284">
        <v>-1.2199096895902528</v>
      </c>
      <c r="I216" s="42">
        <v>-2.6982138273506564</v>
      </c>
      <c r="J216" s="42">
        <v>17.251629583984609</v>
      </c>
      <c r="K216" s="42">
        <v>48.42813356560896</v>
      </c>
      <c r="L216" s="42">
        <v>1.0963675698708357</v>
      </c>
      <c r="M216" s="42">
        <v>22.858060030139882</v>
      </c>
      <c r="N216" s="284">
        <v>5.9011854977574671</v>
      </c>
      <c r="O216" s="282">
        <v>3836.0785390000001</v>
      </c>
      <c r="P216" s="42"/>
      <c r="Q216" s="42"/>
      <c r="R216" s="348"/>
      <c r="S216" s="347"/>
    </row>
    <row r="217" spans="1:19" hidden="1" outlineLevel="1">
      <c r="A217" s="4" t="s">
        <v>680</v>
      </c>
      <c r="B217" s="42">
        <v>17.588705157171731</v>
      </c>
      <c r="C217" s="42">
        <v>6.5415453177414662</v>
      </c>
      <c r="D217" s="284">
        <v>17.700973368215585</v>
      </c>
      <c r="E217" s="42">
        <v>23.561487427171173</v>
      </c>
      <c r="F217" s="284">
        <v>58.889516677279943</v>
      </c>
      <c r="G217" s="42">
        <v>12.42505887697358</v>
      </c>
      <c r="H217" s="284">
        <v>9.5300067113925735</v>
      </c>
      <c r="I217" s="42">
        <v>16.569875020326279</v>
      </c>
      <c r="J217" s="42">
        <v>24.894894729706095</v>
      </c>
      <c r="K217" s="42">
        <v>53.412091664473991</v>
      </c>
      <c r="L217" s="42">
        <v>10.407018170670511</v>
      </c>
      <c r="M217" s="42">
        <v>32.311461294145687</v>
      </c>
      <c r="N217" s="284">
        <v>17.588705157171731</v>
      </c>
      <c r="O217" s="282">
        <v>4334.7445729999999</v>
      </c>
      <c r="P217" s="42"/>
      <c r="Q217" s="42"/>
      <c r="R217" s="348"/>
      <c r="S217" s="347"/>
    </row>
    <row r="218" spans="1:19" hidden="1" outlineLevel="1">
      <c r="A218" s="4" t="s">
        <v>681</v>
      </c>
      <c r="B218" s="42">
        <v>15.859166264656068</v>
      </c>
      <c r="C218" s="42">
        <v>12.781818992160353</v>
      </c>
      <c r="D218" s="284">
        <v>15.888209546003338</v>
      </c>
      <c r="E218" s="42">
        <v>27.312585118182938</v>
      </c>
      <c r="F218" s="284">
        <v>46.874842303863147</v>
      </c>
      <c r="G218" s="42">
        <v>14.10086456044138</v>
      </c>
      <c r="H218" s="284">
        <v>9.3658369061512019</v>
      </c>
      <c r="I218" s="42">
        <v>20.676820727769922</v>
      </c>
      <c r="J218" s="42">
        <v>12.76080192342981</v>
      </c>
      <c r="K218" s="42">
        <v>28.102042114880931</v>
      </c>
      <c r="L218" s="42">
        <v>5.0438019744520943</v>
      </c>
      <c r="M218" s="42">
        <v>17.592174846648561</v>
      </c>
      <c r="N218" s="284">
        <v>15.859166264656068</v>
      </c>
      <c r="O218" s="282">
        <v>4423.6405379999997</v>
      </c>
      <c r="P218" s="42"/>
      <c r="Q218" s="42"/>
      <c r="R218" s="348"/>
      <c r="S218" s="347"/>
    </row>
    <row r="219" spans="1:19" hidden="1" outlineLevel="1">
      <c r="A219" s="4" t="s">
        <v>682</v>
      </c>
      <c r="B219" s="42">
        <v>18.895497301425053</v>
      </c>
      <c r="C219" s="42">
        <v>21.994877548272058</v>
      </c>
      <c r="D219" s="284">
        <v>18.864142271386115</v>
      </c>
      <c r="E219" s="42">
        <v>29.062179688753588</v>
      </c>
      <c r="F219" s="284">
        <v>53.964692398459988</v>
      </c>
      <c r="G219" s="42">
        <v>15.557113974659757</v>
      </c>
      <c r="H219" s="284">
        <v>9.7319224662575863</v>
      </c>
      <c r="I219" s="42">
        <v>24.197153479657359</v>
      </c>
      <c r="J219" s="42">
        <v>17.397197728559405</v>
      </c>
      <c r="K219" s="42">
        <v>29.04766745584206</v>
      </c>
      <c r="L219" s="42">
        <v>11.92351408208836</v>
      </c>
      <c r="M219" s="42">
        <v>18.231499627018266</v>
      </c>
      <c r="N219" s="284">
        <v>18.895497301425038</v>
      </c>
      <c r="O219" s="282">
        <v>4268.3467730000002</v>
      </c>
      <c r="P219" s="42"/>
      <c r="Q219" s="42"/>
      <c r="R219" s="348"/>
      <c r="S219" s="347"/>
    </row>
    <row r="220" spans="1:19" hidden="1" outlineLevel="1">
      <c r="A220" s="4" t="s">
        <v>499</v>
      </c>
      <c r="B220" s="42">
        <v>26.146300503180143</v>
      </c>
      <c r="C220" s="42">
        <v>16.269084766037849</v>
      </c>
      <c r="D220" s="284">
        <v>26.248084586713077</v>
      </c>
      <c r="E220" s="42">
        <v>25.814570191140419</v>
      </c>
      <c r="F220" s="284">
        <v>36.780759142507435</v>
      </c>
      <c r="G220" s="42">
        <v>24.954376947463714</v>
      </c>
      <c r="H220" s="284">
        <v>11.631401206348755</v>
      </c>
      <c r="I220" s="42">
        <v>49.194887386125373</v>
      </c>
      <c r="J220" s="42">
        <v>25.59134039549302</v>
      </c>
      <c r="K220" s="42">
        <v>71.966650092512737</v>
      </c>
      <c r="L220" s="42">
        <v>3.017835322893589</v>
      </c>
      <c r="M220" s="42">
        <v>39.122055270050481</v>
      </c>
      <c r="N220" s="284">
        <v>26.146300503180115</v>
      </c>
      <c r="O220" s="282">
        <v>4451.8416299999999</v>
      </c>
      <c r="P220" s="42"/>
      <c r="Q220" s="42"/>
      <c r="R220" s="348"/>
      <c r="S220" s="347"/>
    </row>
    <row r="221" spans="1:19" hidden="1" outlineLevel="1">
      <c r="A221" s="4" t="s">
        <v>500</v>
      </c>
      <c r="B221" s="42">
        <v>17.27207783797293</v>
      </c>
      <c r="C221" s="42">
        <v>0.71611655178354283</v>
      </c>
      <c r="D221" s="284">
        <v>17.435718397892046</v>
      </c>
      <c r="E221" s="42">
        <v>2.0357542333593273</v>
      </c>
      <c r="F221" s="284">
        <v>-8.9782095721997592</v>
      </c>
      <c r="G221" s="42">
        <v>17.54710503138979</v>
      </c>
      <c r="H221" s="284">
        <v>12.289214406779479</v>
      </c>
      <c r="I221" s="42">
        <v>24.752893560025214</v>
      </c>
      <c r="J221" s="42">
        <v>25.334858578514584</v>
      </c>
      <c r="K221" s="42">
        <v>59.509180660122524</v>
      </c>
      <c r="L221" s="42">
        <v>1.7747267982826145</v>
      </c>
      <c r="M221" s="42">
        <v>37.436732167920923</v>
      </c>
      <c r="N221" s="284">
        <v>17.27207783797293</v>
      </c>
      <c r="O221" s="282">
        <v>4834.7396280000003</v>
      </c>
      <c r="P221" s="42"/>
      <c r="Q221" s="42"/>
      <c r="R221" s="348"/>
      <c r="S221" s="347"/>
    </row>
    <row r="222" spans="1:19" hidden="1" outlineLevel="1">
      <c r="A222" s="4" t="s">
        <v>683</v>
      </c>
      <c r="B222" s="42">
        <v>20.850581497828813</v>
      </c>
      <c r="C222" s="42">
        <v>-9.5613522593303628</v>
      </c>
      <c r="D222" s="284">
        <v>21.226724841422737</v>
      </c>
      <c r="E222" s="42">
        <v>0.94253967460866761</v>
      </c>
      <c r="F222" s="284">
        <v>-33.603005238006062</v>
      </c>
      <c r="G222" s="42">
        <v>22.433896150732593</v>
      </c>
      <c r="H222" s="284">
        <v>13.23606208365895</v>
      </c>
      <c r="I222" s="42">
        <v>36.211660473361661</v>
      </c>
      <c r="J222" s="42">
        <v>34.971156913598236</v>
      </c>
      <c r="K222" s="42">
        <v>71.657190226427275</v>
      </c>
      <c r="L222" s="42">
        <v>6.3551177765881448</v>
      </c>
      <c r="M222" s="42">
        <v>48.176827934263656</v>
      </c>
      <c r="N222" s="284">
        <v>20.850581497828813</v>
      </c>
      <c r="O222" s="282">
        <v>5088.2890209999996</v>
      </c>
      <c r="P222" s="42"/>
      <c r="Q222" s="42"/>
      <c r="R222" s="348"/>
      <c r="S222" s="347"/>
    </row>
    <row r="223" spans="1:19" hidden="1" outlineLevel="1">
      <c r="A223" s="4" t="s">
        <v>502</v>
      </c>
      <c r="B223" s="42">
        <v>14.22576837015994</v>
      </c>
      <c r="C223" s="42">
        <v>-3.0466481520662256</v>
      </c>
      <c r="D223" s="284">
        <v>14.486705099739524</v>
      </c>
      <c r="E223" s="42">
        <v>1.8495520264388006</v>
      </c>
      <c r="F223" s="284">
        <v>-26.285850856303156</v>
      </c>
      <c r="G223" s="42">
        <v>18.578694744478327</v>
      </c>
      <c r="H223" s="284">
        <v>7.0111848241355119</v>
      </c>
      <c r="I223" s="42">
        <v>35.533111662118841</v>
      </c>
      <c r="J223" s="42">
        <v>13.341580195623166</v>
      </c>
      <c r="K223" s="42">
        <v>31.20882035756577</v>
      </c>
      <c r="L223" s="42">
        <v>-1.3940935277273354</v>
      </c>
      <c r="M223" s="42">
        <v>21.261299061658747</v>
      </c>
      <c r="N223" s="284">
        <v>14.225768370159926</v>
      </c>
      <c r="O223" s="282">
        <v>4967.001929</v>
      </c>
      <c r="P223" s="42"/>
      <c r="Q223" s="42"/>
      <c r="R223" s="348"/>
      <c r="S223" s="347"/>
    </row>
    <row r="224" spans="1:19" hidden="1" outlineLevel="1">
      <c r="A224" s="4" t="s">
        <v>503</v>
      </c>
      <c r="B224" s="42">
        <v>12.167408197189715</v>
      </c>
      <c r="C224" s="42">
        <v>-20.673572081547604</v>
      </c>
      <c r="D224" s="284">
        <v>12.580836912401708</v>
      </c>
      <c r="E224" s="42">
        <v>-2.2090864675066371</v>
      </c>
      <c r="F224" s="284">
        <v>0.59512509936396896</v>
      </c>
      <c r="G224" s="42">
        <v>15.198305971807386</v>
      </c>
      <c r="H224" s="284">
        <v>4.2727517817099852</v>
      </c>
      <c r="I224" s="42">
        <v>31.841970573753088</v>
      </c>
      <c r="J224" s="42">
        <v>6.4727097032165233</v>
      </c>
      <c r="K224" s="42">
        <v>22.726240295114565</v>
      </c>
      <c r="L224" s="42">
        <v>-3.0297677446690017</v>
      </c>
      <c r="M224" s="42">
        <v>14.446145585841492</v>
      </c>
      <c r="N224" s="284">
        <v>12.167408197189715</v>
      </c>
      <c r="O224" s="282">
        <v>4202.3822950000003</v>
      </c>
      <c r="P224" s="42"/>
      <c r="Q224" s="42"/>
      <c r="R224" s="348"/>
      <c r="S224" s="347"/>
    </row>
    <row r="225" spans="1:19" hidden="1" outlineLevel="1">
      <c r="A225" s="4" t="s">
        <v>504</v>
      </c>
      <c r="B225" s="42">
        <v>29.835183650995162</v>
      </c>
      <c r="C225" s="42">
        <v>4.653718260934923</v>
      </c>
      <c r="D225" s="284">
        <v>30.07102198165083</v>
      </c>
      <c r="E225" s="42">
        <v>2.3470157917121099</v>
      </c>
      <c r="F225" s="284">
        <v>-13.362221501685966</v>
      </c>
      <c r="G225" s="42">
        <v>37.399938806570191</v>
      </c>
      <c r="H225" s="284">
        <v>19.260442175794552</v>
      </c>
      <c r="I225" s="42">
        <v>68.034200081071475</v>
      </c>
      <c r="J225" s="42">
        <v>21.83280642110978</v>
      </c>
      <c r="K225" s="42">
        <v>47.432816788794213</v>
      </c>
      <c r="L225" s="42">
        <v>1.9579605098150239</v>
      </c>
      <c r="M225" s="42">
        <v>30.792726403749043</v>
      </c>
      <c r="N225" s="284">
        <v>29.835183650995134</v>
      </c>
      <c r="O225" s="282">
        <v>4408.9268760000004</v>
      </c>
      <c r="P225" s="42"/>
      <c r="Q225" s="42"/>
      <c r="R225" s="348"/>
      <c r="S225" s="347"/>
    </row>
    <row r="226" spans="1:19" hidden="1" outlineLevel="1">
      <c r="A226" s="4" t="s">
        <v>505</v>
      </c>
      <c r="B226" s="42">
        <v>24.693324048489785</v>
      </c>
      <c r="C226" s="42">
        <v>7.9590237928716761</v>
      </c>
      <c r="D226" s="284">
        <v>24.833722096476237</v>
      </c>
      <c r="E226" s="42">
        <v>-6.5299675546333162</v>
      </c>
      <c r="F226" s="284">
        <v>-20.765753215661945</v>
      </c>
      <c r="G226" s="42">
        <v>31.248864598170144</v>
      </c>
      <c r="H226" s="284">
        <v>15.451678334405955</v>
      </c>
      <c r="I226" s="42">
        <v>52.675480998113727</v>
      </c>
      <c r="J226" s="42">
        <v>18.864195515302555</v>
      </c>
      <c r="K226" s="42">
        <v>50.467025410294667</v>
      </c>
      <c r="L226" s="42">
        <v>-0.80899921333217151</v>
      </c>
      <c r="M226" s="42">
        <v>28.464287980199913</v>
      </c>
      <c r="N226" s="284">
        <v>24.693324048489785</v>
      </c>
      <c r="O226" s="282">
        <v>4459.1280960000004</v>
      </c>
      <c r="P226" s="42"/>
      <c r="Q226" s="42"/>
      <c r="R226" s="348"/>
      <c r="S226" s="347"/>
    </row>
    <row r="227" spans="1:19" hidden="1" outlineLevel="1">
      <c r="A227" s="4" t="s">
        <v>506</v>
      </c>
      <c r="B227" s="42">
        <v>16.894829547222344</v>
      </c>
      <c r="C227" s="42">
        <v>-56.706813466343661</v>
      </c>
      <c r="D227" s="284">
        <v>18.442961646598022</v>
      </c>
      <c r="E227" s="42">
        <v>-17.661151635055944</v>
      </c>
      <c r="F227" s="284">
        <v>-30.842887778849288</v>
      </c>
      <c r="G227" s="42">
        <v>24.696743637199887</v>
      </c>
      <c r="H227" s="284">
        <v>8.7836003952412369</v>
      </c>
      <c r="I227" s="42">
        <v>46.913899706413076</v>
      </c>
      <c r="J227" s="42">
        <v>10.406479008845793</v>
      </c>
      <c r="K227" s="42">
        <v>27.453961166717249</v>
      </c>
      <c r="L227" s="42">
        <v>-1.1244565738593622</v>
      </c>
      <c r="M227" s="42">
        <v>15.374981278396248</v>
      </c>
      <c r="N227" s="284">
        <v>16.894829547222344</v>
      </c>
      <c r="O227" s="282">
        <v>4960.4001550000003</v>
      </c>
      <c r="P227" s="42"/>
      <c r="Q227" s="42"/>
      <c r="R227" s="348"/>
      <c r="S227" s="347"/>
    </row>
    <row r="228" spans="1:19" hidden="1" outlineLevel="1">
      <c r="A228" s="4" t="s">
        <v>537</v>
      </c>
      <c r="B228" s="42">
        <v>16.495677071433377</v>
      </c>
      <c r="C228" s="42">
        <v>8.4810196544299998</v>
      </c>
      <c r="D228" s="284">
        <v>16.570151087413592</v>
      </c>
      <c r="E228" s="42">
        <v>-8.4438329227057238</v>
      </c>
      <c r="F228" s="284">
        <v>-16.116597635165718</v>
      </c>
      <c r="G228" s="42">
        <v>22.237356803743154</v>
      </c>
      <c r="H228" s="284">
        <v>14.070293386863028</v>
      </c>
      <c r="I228" s="42">
        <v>33.675141904648143</v>
      </c>
      <c r="J228" s="42">
        <v>10.967285244259557</v>
      </c>
      <c r="K228" s="42">
        <v>27.849365772845886</v>
      </c>
      <c r="L228" s="42">
        <v>-1.8765059071547512</v>
      </c>
      <c r="M228" s="42">
        <v>18.838637221709973</v>
      </c>
      <c r="N228" s="284">
        <v>16.495677071433406</v>
      </c>
      <c r="O228" s="282">
        <v>4468.865667</v>
      </c>
      <c r="P228" s="42"/>
      <c r="Q228" s="42"/>
      <c r="R228" s="348"/>
      <c r="S228" s="347"/>
    </row>
    <row r="229" spans="1:19" hidden="1" outlineLevel="1">
      <c r="A229" s="4" t="s">
        <v>684</v>
      </c>
      <c r="B229" s="42">
        <v>15.244479873531873</v>
      </c>
      <c r="C229" s="42">
        <v>2.25068681231771</v>
      </c>
      <c r="D229" s="284">
        <v>15.36401100974858</v>
      </c>
      <c r="E229" s="42">
        <v>-2.6739456367143219</v>
      </c>
      <c r="F229" s="284">
        <v>-8.1476242103121592</v>
      </c>
      <c r="G229" s="42">
        <v>19.682268367616103</v>
      </c>
      <c r="H229" s="284">
        <v>9.6937466149455247</v>
      </c>
      <c r="I229" s="42">
        <v>33.119100153932578</v>
      </c>
      <c r="J229" s="42">
        <v>8.9902188713195414</v>
      </c>
      <c r="K229" s="42">
        <v>27.454728627746562</v>
      </c>
      <c r="L229" s="42">
        <v>-4.0444077140554242</v>
      </c>
      <c r="M229" s="42">
        <v>15.772728003823858</v>
      </c>
      <c r="N229" s="284">
        <v>15.244479873531873</v>
      </c>
      <c r="O229" s="282">
        <v>4995.5538370000004</v>
      </c>
      <c r="P229" s="42"/>
      <c r="Q229" s="42"/>
      <c r="R229" s="348"/>
      <c r="S229" s="347"/>
    </row>
    <row r="230" spans="1:19" hidden="1" outlineLevel="1">
      <c r="A230" s="4" t="s">
        <v>685</v>
      </c>
      <c r="B230" s="42">
        <v>11.433190822251206</v>
      </c>
      <c r="C230" s="42">
        <v>21.529246376700712</v>
      </c>
      <c r="D230" s="284">
        <v>11.340460718226382</v>
      </c>
      <c r="E230" s="42">
        <v>-8.5953287990286782</v>
      </c>
      <c r="F230" s="284">
        <v>-15.735791982274435</v>
      </c>
      <c r="G230" s="42">
        <v>14.767035643035058</v>
      </c>
      <c r="H230" s="284">
        <v>8.4390813629071459</v>
      </c>
      <c r="I230" s="42">
        <v>22.73151779341498</v>
      </c>
      <c r="J230" s="42">
        <v>10.111851179806237</v>
      </c>
      <c r="K230" s="42">
        <v>30.345745285024861</v>
      </c>
      <c r="L230" s="42">
        <v>-2.3004733297421751</v>
      </c>
      <c r="M230" s="42">
        <v>16.92690957648098</v>
      </c>
      <c r="N230" s="284">
        <v>11.433190822251206</v>
      </c>
      <c r="O230" s="282">
        <v>4929.4038019999998</v>
      </c>
      <c r="P230" s="42"/>
      <c r="Q230" s="42"/>
      <c r="R230" s="348"/>
      <c r="S230" s="347"/>
    </row>
    <row r="231" spans="1:19" hidden="1" outlineLevel="1">
      <c r="A231" s="4" t="s">
        <v>686</v>
      </c>
      <c r="B231" s="42">
        <v>10.162465658691673</v>
      </c>
      <c r="C231" s="42">
        <v>-5.2984187686338089</v>
      </c>
      <c r="D231" s="284">
        <v>10.322996110759021</v>
      </c>
      <c r="E231" s="42">
        <v>-7.6700843464919615</v>
      </c>
      <c r="F231" s="284">
        <v>-27.182657413219232</v>
      </c>
      <c r="G231" s="42">
        <v>16.442259245170419</v>
      </c>
      <c r="H231" s="284">
        <v>8.4708104228053571</v>
      </c>
      <c r="I231" s="42">
        <v>26.88859856217654</v>
      </c>
      <c r="J231" s="42">
        <v>6.9176224287245844</v>
      </c>
      <c r="K231" s="42">
        <v>30.772699873186184</v>
      </c>
      <c r="L231" s="42">
        <v>-6.0048588126683171</v>
      </c>
      <c r="M231" s="42">
        <v>15.949830409277581</v>
      </c>
      <c r="N231" s="284">
        <v>10.162465658691701</v>
      </c>
      <c r="O231" s="282">
        <v>4702.1160479999999</v>
      </c>
      <c r="P231" s="42"/>
      <c r="Q231" s="42"/>
      <c r="R231" s="348"/>
      <c r="S231" s="347"/>
    </row>
    <row r="232" spans="1:19" hidden="1" outlineLevel="1">
      <c r="A232" s="4" t="s">
        <v>507</v>
      </c>
      <c r="B232" s="42">
        <v>2.8313898938044701</v>
      </c>
      <c r="C232" s="42">
        <v>2.9507065584907934</v>
      </c>
      <c r="D232" s="284">
        <v>2.8302575302271009</v>
      </c>
      <c r="E232" s="42">
        <v>-7.7219420552589213</v>
      </c>
      <c r="F232" s="284">
        <v>-28.424623846094448</v>
      </c>
      <c r="G232" s="42">
        <v>5.1117341528749876</v>
      </c>
      <c r="H232" s="284">
        <v>5.4788976615803904</v>
      </c>
      <c r="I232" s="42">
        <v>4.611892470002573</v>
      </c>
      <c r="J232" s="42">
        <v>9.2956382999297915</v>
      </c>
      <c r="K232" s="42">
        <v>22.770780744277602</v>
      </c>
      <c r="L232" s="42">
        <v>-1.6534347188081568</v>
      </c>
      <c r="M232" s="42">
        <v>14.06980349604359</v>
      </c>
      <c r="N232" s="284">
        <v>2.8313898938044701</v>
      </c>
      <c r="O232" s="282">
        <v>4577.8906239999997</v>
      </c>
      <c r="P232" s="42"/>
      <c r="Q232" s="42"/>
      <c r="R232" s="348"/>
      <c r="S232" s="347"/>
    </row>
    <row r="233" spans="1:19" hidden="1" outlineLevel="1">
      <c r="A233" s="4" t="s">
        <v>508</v>
      </c>
      <c r="B233" s="42">
        <v>9.5213902799234518</v>
      </c>
      <c r="C233" s="42">
        <v>1.9749452674083727</v>
      </c>
      <c r="D233" s="284">
        <v>9.5853604829978991</v>
      </c>
      <c r="E233" s="42">
        <v>15.303271851356143</v>
      </c>
      <c r="F233" s="284">
        <v>12.241257230058423</v>
      </c>
      <c r="G233" s="42">
        <v>12.14457147866608</v>
      </c>
      <c r="H233" s="284">
        <v>4.0425776720380213</v>
      </c>
      <c r="I233" s="42">
        <v>22.138800279889082</v>
      </c>
      <c r="J233" s="42">
        <v>1.0028921266249142</v>
      </c>
      <c r="K233" s="42">
        <v>2.1441444148853321</v>
      </c>
      <c r="L233" s="42">
        <v>-0.23022749221014749</v>
      </c>
      <c r="M233" s="42">
        <v>0.79930931697531094</v>
      </c>
      <c r="N233" s="284">
        <v>9.521390279923466</v>
      </c>
      <c r="O233" s="282">
        <v>5295.0740569999998</v>
      </c>
      <c r="P233" s="42"/>
      <c r="Q233" s="42"/>
      <c r="R233" s="348"/>
      <c r="S233" s="347"/>
    </row>
    <row r="234" spans="1:19" hidden="1" outlineLevel="1">
      <c r="A234" s="4" t="s">
        <v>687</v>
      </c>
      <c r="B234" s="42">
        <v>13.168139471533394</v>
      </c>
      <c r="C234" s="42">
        <v>24.444450511015717</v>
      </c>
      <c r="D234" s="284">
        <v>13.064091868533993</v>
      </c>
      <c r="E234" s="42">
        <v>15.920205151416923</v>
      </c>
      <c r="F234" s="284">
        <v>56.919960052215316</v>
      </c>
      <c r="G234" s="42">
        <v>13.480228806819625</v>
      </c>
      <c r="H234" s="284">
        <v>3.5760500398786235</v>
      </c>
      <c r="I234" s="42">
        <v>25.813609085501255</v>
      </c>
      <c r="J234" s="42">
        <v>4.7865292203403982</v>
      </c>
      <c r="K234" s="42">
        <v>6.9274538982288476</v>
      </c>
      <c r="L234" s="42">
        <v>2.0911879581235695</v>
      </c>
      <c r="M234" s="42">
        <v>4.7218517129436322</v>
      </c>
      <c r="N234" s="284">
        <v>13.168139471533365</v>
      </c>
      <c r="O234" s="282">
        <v>5758.3220160000001</v>
      </c>
      <c r="P234" s="42"/>
      <c r="Q234" s="42"/>
      <c r="R234" s="348"/>
      <c r="S234" s="347"/>
    </row>
    <row r="235" spans="1:19" hidden="1" outlineLevel="1">
      <c r="A235" s="4" t="s">
        <v>419</v>
      </c>
      <c r="B235" s="42">
        <v>15.03596522964024</v>
      </c>
      <c r="C235" s="42">
        <v>-29.510041596224227</v>
      </c>
      <c r="D235" s="284">
        <v>15.605865237692186</v>
      </c>
      <c r="E235" s="42">
        <v>19.228720205516538</v>
      </c>
      <c r="F235" s="284">
        <v>53.199970484613232</v>
      </c>
      <c r="G235" s="42">
        <v>11.744409523465052</v>
      </c>
      <c r="H235" s="284">
        <v>4.7118175205167034</v>
      </c>
      <c r="I235" s="42">
        <v>19.88286821792704</v>
      </c>
      <c r="J235" s="42">
        <v>17.856881127439351</v>
      </c>
      <c r="K235" s="42">
        <v>32.126672022479426</v>
      </c>
      <c r="L235" s="42">
        <v>2.1969361402113208</v>
      </c>
      <c r="M235" s="42">
        <v>22.183983725526161</v>
      </c>
      <c r="N235" s="284">
        <v>15.03596522964024</v>
      </c>
      <c r="O235" s="282">
        <v>5713.8386119999996</v>
      </c>
      <c r="P235" s="42"/>
      <c r="Q235" s="42"/>
      <c r="R235" s="348"/>
      <c r="S235" s="347"/>
    </row>
    <row r="236" spans="1:19" hidden="1" outlineLevel="1">
      <c r="A236" s="4" t="s">
        <v>420</v>
      </c>
      <c r="B236" s="42">
        <v>7.8474170089753841</v>
      </c>
      <c r="C236" s="42">
        <v>0.18884063208210478</v>
      </c>
      <c r="D236" s="284">
        <v>7.9153508231861451</v>
      </c>
      <c r="E236" s="42">
        <v>24.211978206899147</v>
      </c>
      <c r="F236" s="284">
        <v>12.79715415503091</v>
      </c>
      <c r="G236" s="42">
        <v>8.0828728844965383</v>
      </c>
      <c r="H236" s="284">
        <v>3.8377501299927275</v>
      </c>
      <c r="I236" s="42">
        <v>13.197487111157486</v>
      </c>
      <c r="J236" s="42">
        <v>5.5011372859246563</v>
      </c>
      <c r="K236" s="42">
        <v>23.080777005348637</v>
      </c>
      <c r="L236" s="42">
        <v>-7.5064904361803286</v>
      </c>
      <c r="M236" s="42">
        <v>10.054275497427014</v>
      </c>
      <c r="N236" s="284">
        <v>7.8474170089753841</v>
      </c>
      <c r="O236" s="282">
        <v>4532.160758</v>
      </c>
      <c r="P236" s="42"/>
      <c r="Q236" s="42"/>
      <c r="R236" s="348"/>
      <c r="S236" s="347"/>
    </row>
    <row r="237" spans="1:19" hidden="1" outlineLevel="1">
      <c r="A237" s="4" t="s">
        <v>421</v>
      </c>
      <c r="B237" s="42">
        <v>14.234334287017546</v>
      </c>
      <c r="C237" s="42">
        <v>9.3602959923051259</v>
      </c>
      <c r="D237" s="284">
        <v>14.271062216016176</v>
      </c>
      <c r="E237" s="42">
        <v>23.453889574030057</v>
      </c>
      <c r="F237" s="284">
        <v>32.834942157331653</v>
      </c>
      <c r="G237" s="42">
        <v>14.699211028452069</v>
      </c>
      <c r="H237" s="284">
        <v>6.2943943551417618</v>
      </c>
      <c r="I237" s="42">
        <v>24.77337831234297</v>
      </c>
      <c r="J237" s="42">
        <v>8.6254846454895784</v>
      </c>
      <c r="K237" s="42">
        <v>9.3121780023923861</v>
      </c>
      <c r="L237" s="42">
        <v>7.8545820664585051</v>
      </c>
      <c r="M237" s="42">
        <v>8.2062685224195917</v>
      </c>
      <c r="N237" s="284">
        <v>14.234334287017546</v>
      </c>
      <c r="O237" s="282">
        <v>5036.5082659999998</v>
      </c>
      <c r="P237" s="42"/>
      <c r="Q237" s="42"/>
      <c r="R237" s="348"/>
      <c r="S237" s="347"/>
    </row>
    <row r="238" spans="1:19" hidden="1" outlineLevel="1">
      <c r="A238" s="4" t="s">
        <v>422</v>
      </c>
      <c r="B238" s="42">
        <v>17.960150903007374</v>
      </c>
      <c r="C238" s="42">
        <v>27.104853892882019</v>
      </c>
      <c r="D238" s="284">
        <v>17.893799494538911</v>
      </c>
      <c r="E238" s="42">
        <v>30.507552861744813</v>
      </c>
      <c r="F238" s="284">
        <v>49.424392893977114</v>
      </c>
      <c r="G238" s="42">
        <v>16.343127838259946</v>
      </c>
      <c r="H238" s="284">
        <v>13.992077619696516</v>
      </c>
      <c r="I238" s="42">
        <v>18.754513727258541</v>
      </c>
      <c r="J238" s="42">
        <v>16.501305839173554</v>
      </c>
      <c r="K238" s="42">
        <v>21.658104967654722</v>
      </c>
      <c r="L238" s="42">
        <v>11.631650823150437</v>
      </c>
      <c r="M238" s="42">
        <v>18.050672394739095</v>
      </c>
      <c r="N238" s="284">
        <v>17.960150903007374</v>
      </c>
      <c r="O238" s="282">
        <v>5259.9942309999997</v>
      </c>
      <c r="P238" s="42"/>
      <c r="Q238" s="42"/>
      <c r="R238" s="348"/>
      <c r="S238" s="347"/>
    </row>
    <row r="239" spans="1:19" hidden="1" outlineLevel="1">
      <c r="A239" s="4" t="s">
        <v>423</v>
      </c>
      <c r="B239" s="42">
        <v>2.5160142347426984</v>
      </c>
      <c r="C239" s="42">
        <v>3.9246935629903703</v>
      </c>
      <c r="D239" s="284">
        <v>2.5051838735110579</v>
      </c>
      <c r="E239" s="42">
        <v>30.747532642251144</v>
      </c>
      <c r="F239" s="284">
        <v>22.294411508621124</v>
      </c>
      <c r="G239" s="42">
        <v>0.63153434823068721</v>
      </c>
      <c r="H239" s="284">
        <v>1.431856993609415E-2</v>
      </c>
      <c r="I239" s="42">
        <v>1.2696068886244518</v>
      </c>
      <c r="J239" s="42">
        <v>4.542157169901202</v>
      </c>
      <c r="K239" s="42">
        <v>10.603056666287983</v>
      </c>
      <c r="L239" s="42">
        <v>-0.74236638428634194</v>
      </c>
      <c r="M239" s="42">
        <v>6.8043408973252895</v>
      </c>
      <c r="N239" s="284">
        <v>2.5160142347427268</v>
      </c>
      <c r="O239" s="282">
        <v>5085.2045289999996</v>
      </c>
      <c r="P239" s="42"/>
      <c r="Q239" s="42"/>
      <c r="R239" s="348"/>
      <c r="S239" s="347"/>
    </row>
    <row r="240" spans="1:19" hidden="1" outlineLevel="1">
      <c r="A240" s="4" t="s">
        <v>424</v>
      </c>
      <c r="B240" s="42">
        <v>24.552220960729088</v>
      </c>
      <c r="C240" s="42">
        <v>61.714612453100244</v>
      </c>
      <c r="D240" s="284">
        <v>24.230862407368321</v>
      </c>
      <c r="E240" s="42">
        <v>23.15671907422248</v>
      </c>
      <c r="F240" s="284">
        <v>4.0907224963103772</v>
      </c>
      <c r="G240" s="42">
        <v>29.456828734226974</v>
      </c>
      <c r="H240" s="284">
        <v>17.546877674803383</v>
      </c>
      <c r="I240" s="42">
        <v>43.690203557844512</v>
      </c>
      <c r="J240" s="42">
        <v>13.563318697576236</v>
      </c>
      <c r="K240" s="42">
        <v>8.4156741925940537</v>
      </c>
      <c r="L240" s="42">
        <v>18.66603458168052</v>
      </c>
      <c r="M240" s="42">
        <v>12.664834322133032</v>
      </c>
      <c r="N240" s="284">
        <v>24.552220960729088</v>
      </c>
      <c r="O240" s="282">
        <v>5566.0714399999997</v>
      </c>
      <c r="P240" s="42"/>
      <c r="Q240" s="42"/>
      <c r="R240" s="348"/>
      <c r="S240" s="347"/>
    </row>
    <row r="241" spans="1:19" hidden="1" outlineLevel="1">
      <c r="A241" s="4" t="s">
        <v>688</v>
      </c>
      <c r="B241" s="42">
        <v>5.8704554403543767</v>
      </c>
      <c r="C241" s="42">
        <v>21.107525907361918</v>
      </c>
      <c r="D241" s="284">
        <v>5.7462208694296208</v>
      </c>
      <c r="E241" s="42">
        <v>31.754218870827742</v>
      </c>
      <c r="F241" s="284">
        <v>9.6377920315461267</v>
      </c>
      <c r="G241" s="42">
        <v>7.0412931966555021</v>
      </c>
      <c r="H241" s="284">
        <v>4.2735141981525828</v>
      </c>
      <c r="I241" s="42">
        <v>10.1093865310621</v>
      </c>
      <c r="J241" s="42">
        <v>0.58133663889903175</v>
      </c>
      <c r="K241" s="42">
        <v>-6.6895751857026085</v>
      </c>
      <c r="L241" s="42">
        <v>7.3989968558464625</v>
      </c>
      <c r="M241" s="42">
        <v>-2.7168832691012881</v>
      </c>
      <c r="N241" s="284">
        <v>5.8704554403544051</v>
      </c>
      <c r="O241" s="282">
        <v>5288.8155989999996</v>
      </c>
      <c r="P241" s="42"/>
      <c r="Q241" s="42"/>
      <c r="R241" s="348"/>
      <c r="S241" s="347"/>
    </row>
    <row r="242" spans="1:19" hidden="1" outlineLevel="1">
      <c r="A242" s="4" t="s">
        <v>689</v>
      </c>
      <c r="B242" s="42">
        <v>8.6936202472625297</v>
      </c>
      <c r="C242" s="42">
        <v>0.64651919932910573</v>
      </c>
      <c r="D242" s="284">
        <v>8.7742947432569736</v>
      </c>
      <c r="E242" s="42">
        <v>31.025910433657714</v>
      </c>
      <c r="F242" s="284">
        <v>25.710925066445768</v>
      </c>
      <c r="G242" s="42">
        <v>7.6556926094438609</v>
      </c>
      <c r="H242" s="284">
        <v>5.4822394067828526</v>
      </c>
      <c r="I242" s="42">
        <v>10.072679133609697</v>
      </c>
      <c r="J242" s="42">
        <v>7.4717182254450734</v>
      </c>
      <c r="K242" s="42">
        <v>7.0945109911909014</v>
      </c>
      <c r="L242" s="42">
        <v>7.7804334600236018</v>
      </c>
      <c r="M242" s="42">
        <v>7.8251076979803003</v>
      </c>
      <c r="N242" s="284">
        <v>8.6936202472625013</v>
      </c>
      <c r="O242" s="282">
        <v>5357.9474490000002</v>
      </c>
      <c r="P242" s="42"/>
      <c r="Q242" s="42"/>
      <c r="R242" s="348"/>
      <c r="S242" s="347"/>
    </row>
    <row r="243" spans="1:19" hidden="1" outlineLevel="1">
      <c r="A243" s="4" t="s">
        <v>690</v>
      </c>
      <c r="B243" s="42">
        <v>9.9004772797560037</v>
      </c>
      <c r="C243" s="42">
        <v>22.015393124944097</v>
      </c>
      <c r="D243" s="284">
        <v>9.7924994288540006</v>
      </c>
      <c r="E243" s="42">
        <v>25.526500212379744</v>
      </c>
      <c r="F243" s="284">
        <v>33.862276713104791</v>
      </c>
      <c r="G243" s="42">
        <v>10.448176905385594</v>
      </c>
      <c r="H243" s="284">
        <v>6.990696833851672</v>
      </c>
      <c r="I243" s="42">
        <v>14.321438556424809</v>
      </c>
      <c r="J243" s="42">
        <v>-0.23602044449272341</v>
      </c>
      <c r="K243" s="42">
        <v>-13.144443277476853</v>
      </c>
      <c r="L243" s="42">
        <v>9.4925706091396762</v>
      </c>
      <c r="M243" s="42">
        <v>-5.4530033102775093</v>
      </c>
      <c r="N243" s="284">
        <v>9.9004772797559752</v>
      </c>
      <c r="O243" s="282">
        <v>5167.6479790000003</v>
      </c>
      <c r="P243" s="42"/>
      <c r="Q243" s="42"/>
      <c r="R243" s="348"/>
      <c r="S243" s="347"/>
    </row>
    <row r="244" spans="1:19" hidden="1" outlineLevel="1">
      <c r="A244" s="4" t="s">
        <v>334</v>
      </c>
      <c r="B244" s="42">
        <v>1.3937020615021396</v>
      </c>
      <c r="C244" s="42">
        <v>20.608736174336101</v>
      </c>
      <c r="D244" s="284">
        <v>1.2111299850924553</v>
      </c>
      <c r="E244" s="42">
        <v>21.788677232115347</v>
      </c>
      <c r="F244" s="284">
        <v>29.237742659583205</v>
      </c>
      <c r="G244" s="42">
        <v>2.0947082842571803</v>
      </c>
      <c r="H244" s="284">
        <v>0.83029523549920725</v>
      </c>
      <c r="I244" s="42">
        <v>3.830295535801568</v>
      </c>
      <c r="J244" s="42">
        <v>-8.4226222824399883</v>
      </c>
      <c r="K244" s="42">
        <v>-15.81659746648026</v>
      </c>
      <c r="L244" s="42">
        <v>-0.92268215003007015</v>
      </c>
      <c r="M244" s="42">
        <v>-12.321504874231138</v>
      </c>
      <c r="N244" s="284">
        <v>1.3937020615021112</v>
      </c>
      <c r="O244" s="282">
        <v>4641.6927800000003</v>
      </c>
      <c r="P244" s="42"/>
      <c r="Q244" s="42"/>
      <c r="R244" s="348"/>
      <c r="S244" s="347"/>
    </row>
    <row r="245" spans="1:19" hidden="1" outlineLevel="1">
      <c r="A245" s="4" t="s">
        <v>335</v>
      </c>
      <c r="B245" s="42">
        <v>3.1073519129063811</v>
      </c>
      <c r="C245" s="42">
        <v>23.607606241330842</v>
      </c>
      <c r="D245" s="284">
        <v>2.9456424231420755</v>
      </c>
      <c r="E245" s="42">
        <v>20.086316245091965</v>
      </c>
      <c r="F245" s="284">
        <v>17.597530255135922</v>
      </c>
      <c r="G245" s="42">
        <v>0.84372131374237824</v>
      </c>
      <c r="H245" s="284">
        <v>1.3385751850374845</v>
      </c>
      <c r="I245" s="42">
        <v>0.32373512742427124</v>
      </c>
      <c r="J245" s="42">
        <v>6.6420360804293637</v>
      </c>
      <c r="K245" s="42">
        <v>8.5579787926799042</v>
      </c>
      <c r="L245" s="42">
        <v>4.5225988525920542</v>
      </c>
      <c r="M245" s="42">
        <v>6.662839190898822</v>
      </c>
      <c r="N245" s="284">
        <v>3.1073519129064096</v>
      </c>
      <c r="O245" s="282">
        <v>5459.6106419999996</v>
      </c>
      <c r="P245" s="42"/>
      <c r="Q245" s="42"/>
      <c r="R245" s="348"/>
      <c r="S245" s="347"/>
    </row>
    <row r="246" spans="1:19" hidden="1" outlineLevel="1">
      <c r="A246" s="4" t="s">
        <v>691</v>
      </c>
      <c r="B246" s="42">
        <v>-4.0586819797609763</v>
      </c>
      <c r="C246" s="42">
        <v>5.4632961962650484</v>
      </c>
      <c r="D246" s="284">
        <v>-4.1553856706721888</v>
      </c>
      <c r="E246" s="42">
        <v>15.076746461149398</v>
      </c>
      <c r="F246" s="284">
        <v>-1.0764810968087488</v>
      </c>
      <c r="G246" s="42">
        <v>-9.4966927738810085</v>
      </c>
      <c r="H246" s="284">
        <v>-6.5604336850482383</v>
      </c>
      <c r="I246" s="42">
        <v>-12.506853949675445</v>
      </c>
      <c r="J246" s="42">
        <v>11.634107868969792</v>
      </c>
      <c r="K246" s="42">
        <v>24.097845178089642</v>
      </c>
      <c r="L246" s="42">
        <v>-4.8005863108228368</v>
      </c>
      <c r="M246" s="42">
        <v>16.05003426008804</v>
      </c>
      <c r="N246" s="284">
        <v>-4.0586819797609621</v>
      </c>
      <c r="O246" s="282">
        <v>5524.6100379999998</v>
      </c>
      <c r="P246" s="42"/>
      <c r="Q246" s="42"/>
      <c r="R246" s="348"/>
      <c r="S246" s="347"/>
    </row>
    <row r="247" spans="1:19" hidden="1" outlineLevel="1">
      <c r="A247" s="4" t="s">
        <v>337</v>
      </c>
      <c r="B247" s="42">
        <v>-17.057839959866186</v>
      </c>
      <c r="C247" s="42">
        <v>4.6401462372357827</v>
      </c>
      <c r="D247" s="284">
        <v>-17.22710088030675</v>
      </c>
      <c r="E247" s="42">
        <v>2.1446891489719917</v>
      </c>
      <c r="F247" s="284">
        <v>-31.807789266346191</v>
      </c>
      <c r="G247" s="42">
        <v>-18.904080422542393</v>
      </c>
      <c r="H247" s="284">
        <v>-19.347476480711165</v>
      </c>
      <c r="I247" s="42">
        <v>-18.455895603561174</v>
      </c>
      <c r="J247" s="42">
        <v>-8.0239747308446709</v>
      </c>
      <c r="K247" s="42">
        <v>-6.6489390764353971</v>
      </c>
      <c r="L247" s="42">
        <v>-9.9748935709629478</v>
      </c>
      <c r="M247" s="42">
        <v>-7.765710732663436</v>
      </c>
      <c r="N247" s="284">
        <v>-17.0578399598662</v>
      </c>
      <c r="O247" s="282">
        <v>4739.1811660000003</v>
      </c>
      <c r="P247" s="42"/>
      <c r="Q247" s="42"/>
      <c r="R247" s="348"/>
      <c r="S247" s="347"/>
    </row>
    <row r="248" spans="1:19" hidden="1" outlineLevel="1">
      <c r="A248" s="4" t="s">
        <v>338</v>
      </c>
      <c r="B248" s="42">
        <v>-22.501545431720984</v>
      </c>
      <c r="C248" s="42">
        <v>16.121970728602733</v>
      </c>
      <c r="D248" s="284">
        <v>-22.819617756765112</v>
      </c>
      <c r="E248" s="42">
        <v>-3.9914896106607216</v>
      </c>
      <c r="F248" s="284">
        <v>-48.451233313251208</v>
      </c>
      <c r="G248" s="42">
        <v>-26.953378225403924</v>
      </c>
      <c r="H248" s="284">
        <v>-25.070367894990852</v>
      </c>
      <c r="I248" s="42">
        <v>-29.034482376508251</v>
      </c>
      <c r="J248" s="42">
        <v>1.6646093554492154</v>
      </c>
      <c r="K248" s="42">
        <v>-4.206259518884508</v>
      </c>
      <c r="L248" s="42">
        <v>7.4451635852988574</v>
      </c>
      <c r="M248" s="42">
        <v>-2.4691875801109546</v>
      </c>
      <c r="N248" s="284">
        <v>-22.501545431720984</v>
      </c>
      <c r="O248" s="282">
        <v>3512.354546</v>
      </c>
      <c r="P248" s="42"/>
      <c r="Q248" s="42"/>
      <c r="R248" s="348"/>
      <c r="S248" s="347"/>
    </row>
    <row r="249" spans="1:19" ht="14.25" hidden="1" customHeight="1" outlineLevel="1">
      <c r="A249" s="4" t="s">
        <v>339</v>
      </c>
      <c r="B249" s="284">
        <v>-36.046589980916742</v>
      </c>
      <c r="C249" s="284">
        <v>16.401699723234103</v>
      </c>
      <c r="D249" s="42">
        <v>-36.424825444823753</v>
      </c>
      <c r="E249" s="42">
        <v>-2.2205300773752725</v>
      </c>
      <c r="F249" s="284">
        <v>-43.045369047519024</v>
      </c>
      <c r="G249" s="42">
        <v>-40.565748890691587</v>
      </c>
      <c r="H249" s="284">
        <v>-36.101973221652074</v>
      </c>
      <c r="I249" s="42">
        <v>-45.123721400213746</v>
      </c>
      <c r="J249" s="42">
        <v>-18.88212698359763</v>
      </c>
      <c r="K249" s="42">
        <v>-19.739290393079713</v>
      </c>
      <c r="L249" s="42">
        <v>-17.906844950843464</v>
      </c>
      <c r="M249" s="42">
        <v>-19.840934595830717</v>
      </c>
      <c r="N249" s="42">
        <v>-36.046589980916757</v>
      </c>
      <c r="O249" s="282">
        <v>3221.0187820000001</v>
      </c>
      <c r="P249" s="42"/>
      <c r="Q249" s="42"/>
      <c r="R249" s="348"/>
      <c r="S249" s="347"/>
    </row>
    <row r="250" spans="1:19" ht="14.25" hidden="1" customHeight="1" outlineLevel="1">
      <c r="A250" s="4" t="s">
        <v>425</v>
      </c>
      <c r="B250" s="65">
        <v>-36.100955126693933</v>
      </c>
      <c r="C250" s="65">
        <v>1.9781931834244517</v>
      </c>
      <c r="D250" s="65">
        <v>-36.398833476467743</v>
      </c>
      <c r="E250" s="65">
        <v>-9.2947302811467125</v>
      </c>
      <c r="F250" s="65">
        <v>-47.642113314574644</v>
      </c>
      <c r="G250" s="65">
        <v>-40.081785523435542</v>
      </c>
      <c r="H250" s="65">
        <v>-35.291206308753644</v>
      </c>
      <c r="I250" s="65">
        <v>-44.798258807334868</v>
      </c>
      <c r="J250" s="284">
        <v>-17.906579980310255</v>
      </c>
      <c r="K250" s="284">
        <v>-15.919105254708697</v>
      </c>
      <c r="L250" s="42">
        <v>-19.951956637016849</v>
      </c>
      <c r="M250" s="284">
        <v>-16.823669839501093</v>
      </c>
      <c r="N250" s="284">
        <v>-36.100955126693947</v>
      </c>
      <c r="O250" s="435">
        <v>3361.0860739999998</v>
      </c>
      <c r="P250" s="284"/>
      <c r="Q250" s="284"/>
      <c r="R250" s="348"/>
      <c r="S250" s="347"/>
    </row>
    <row r="251" spans="1:19" ht="14.25" hidden="1" customHeight="1" outlineLevel="1">
      <c r="A251" s="4" t="s">
        <v>426</v>
      </c>
      <c r="B251" s="65">
        <v>-22.980804652705046</v>
      </c>
      <c r="C251" s="65">
        <v>-2.1313143285967158</v>
      </c>
      <c r="D251" s="65">
        <v>-23.143321791258757</v>
      </c>
      <c r="E251" s="65">
        <v>-10.369006000633306</v>
      </c>
      <c r="F251" s="65">
        <v>-42.988733198785432</v>
      </c>
      <c r="G251" s="65">
        <v>-27.39958838202358</v>
      </c>
      <c r="H251" s="65">
        <v>-28.738564371589973</v>
      </c>
      <c r="I251" s="65">
        <v>-26.032524274798391</v>
      </c>
      <c r="J251" s="284">
        <v>-1.1936805308897931</v>
      </c>
      <c r="K251" s="284">
        <v>12.46525444127478</v>
      </c>
      <c r="L251" s="284">
        <v>-14.464226946933763</v>
      </c>
      <c r="M251" s="284">
        <v>3.4907164785306151</v>
      </c>
      <c r="N251" s="284">
        <v>-22.980804652705061</v>
      </c>
      <c r="O251" s="435">
        <v>3916.5836100000001</v>
      </c>
      <c r="P251" s="42"/>
      <c r="Q251" s="42"/>
      <c r="R251" s="348"/>
      <c r="S251" s="347"/>
    </row>
    <row r="252" spans="1:19" hidden="1" outlineLevel="1">
      <c r="A252" s="4" t="s">
        <v>427</v>
      </c>
      <c r="B252" s="281">
        <v>-35.042915636742165</v>
      </c>
      <c r="C252" s="281">
        <v>-26.163964515635982</v>
      </c>
      <c r="D252" s="281">
        <v>-35.142862147944498</v>
      </c>
      <c r="E252" s="281">
        <v>-11.427587058783615</v>
      </c>
      <c r="F252" s="281">
        <v>-26.558291360708481</v>
      </c>
      <c r="G252" s="281">
        <v>-42.411373775833503</v>
      </c>
      <c r="H252" s="281">
        <v>-36.222916068364633</v>
      </c>
      <c r="I252" s="281">
        <v>-48.461497755891806</v>
      </c>
      <c r="J252" s="42">
        <v>-8.3863959500288559</v>
      </c>
      <c r="K252" s="42">
        <v>9.3666046451027256</v>
      </c>
      <c r="L252" s="42">
        <v>-24.464330385145118</v>
      </c>
      <c r="M252" s="42">
        <v>-3.6711402699503708</v>
      </c>
      <c r="N252" s="42">
        <v>-35.042915636742165</v>
      </c>
      <c r="O252" s="291">
        <v>3615.5577210000001</v>
      </c>
      <c r="P252" s="286"/>
      <c r="Q252" s="281"/>
      <c r="R252" s="348"/>
      <c r="S252" s="347"/>
    </row>
    <row r="253" spans="1:19" hidden="1" outlineLevel="1">
      <c r="A253" s="338" t="s">
        <v>14</v>
      </c>
      <c r="B253" s="65">
        <v>-33.242606687448614</v>
      </c>
      <c r="C253" s="65">
        <v>0.82528440926026292</v>
      </c>
      <c r="D253" s="65">
        <v>-33.560727816443432</v>
      </c>
      <c r="E253" s="65">
        <v>-17.57594473583427</v>
      </c>
      <c r="F253" s="65">
        <v>-33.108314725607755</v>
      </c>
      <c r="G253" s="65">
        <v>-36.573427008615788</v>
      </c>
      <c r="H253" s="65">
        <v>-34.205709028641337</v>
      </c>
      <c r="I253" s="65">
        <v>-39.058944346169568</v>
      </c>
      <c r="J253" s="284">
        <v>-20.631197112233153</v>
      </c>
      <c r="K253" s="284">
        <v>-15.698492317404572</v>
      </c>
      <c r="L253" s="284">
        <v>-24.649674619736899</v>
      </c>
      <c r="M253" s="284">
        <v>-19.933096344242401</v>
      </c>
      <c r="N253" s="42">
        <v>-33.242606687448628</v>
      </c>
      <c r="O253" s="291">
        <v>3530.6754310000001</v>
      </c>
      <c r="P253" s="286"/>
      <c r="Q253" s="281"/>
      <c r="R253" s="348"/>
      <c r="S253" s="347"/>
    </row>
    <row r="254" spans="1:19" hidden="1" outlineLevel="1">
      <c r="A254" s="338" t="s">
        <v>15</v>
      </c>
      <c r="B254" s="65">
        <v>-28.378669844620958</v>
      </c>
      <c r="C254" s="65">
        <v>-5.5731891103854849</v>
      </c>
      <c r="D254" s="65">
        <v>-28.590217648438937</v>
      </c>
      <c r="E254" s="65">
        <v>-16.61093864738568</v>
      </c>
      <c r="F254" s="65">
        <v>-34.77511176823856</v>
      </c>
      <c r="G254" s="65">
        <v>-29.335585332913098</v>
      </c>
      <c r="H254" s="65">
        <v>-31.179825307994491</v>
      </c>
      <c r="I254" s="65">
        <v>-27.370229595482769</v>
      </c>
      <c r="J254" s="284">
        <v>-22.540966674521698</v>
      </c>
      <c r="K254" s="284">
        <v>-21.861992190135098</v>
      </c>
      <c r="L254" s="284">
        <v>-23.093118851356294</v>
      </c>
      <c r="M254" s="284">
        <v>-24.26888832036127</v>
      </c>
      <c r="N254" s="42">
        <v>-28.378669844620944</v>
      </c>
      <c r="O254" s="291">
        <v>3837.4332319999999</v>
      </c>
      <c r="P254" s="286"/>
      <c r="Q254" s="281"/>
      <c r="R254" s="348"/>
      <c r="S254" s="347"/>
    </row>
    <row r="255" spans="1:19" hidden="1" outlineLevel="1">
      <c r="A255" s="338" t="s">
        <v>16</v>
      </c>
      <c r="B255" s="281">
        <v>-30.375686799466493</v>
      </c>
      <c r="C255" s="281">
        <v>-9.8838808939396472</v>
      </c>
      <c r="D255" s="281">
        <v>-30.578658954569008</v>
      </c>
      <c r="E255" s="281">
        <v>-15.407890631103314</v>
      </c>
      <c r="F255" s="281">
        <v>-44.174100303028176</v>
      </c>
      <c r="G255" s="281">
        <v>-33.179616430307775</v>
      </c>
      <c r="H255" s="281">
        <v>-29.191847005977166</v>
      </c>
      <c r="I255" s="281">
        <v>-37.360475466158427</v>
      </c>
      <c r="J255" s="42">
        <v>-12.444596565579531</v>
      </c>
      <c r="K255" s="42">
        <v>-9.0506077068823743E-2</v>
      </c>
      <c r="L255" s="42">
        <v>-19.830446841116228</v>
      </c>
      <c r="M255" s="42">
        <v>-10.568540987698654</v>
      </c>
      <c r="N255" s="42">
        <v>-30.375686799466493</v>
      </c>
      <c r="O255" s="291">
        <v>3597.9394139999999</v>
      </c>
      <c r="P255" s="286"/>
      <c r="Q255" s="281"/>
      <c r="R255" s="348"/>
      <c r="S255" s="347"/>
    </row>
    <row r="256" spans="1:19" hidden="1" outlineLevel="1">
      <c r="A256" s="338" t="s">
        <v>428</v>
      </c>
      <c r="B256" s="281">
        <v>-19.876952455263535</v>
      </c>
      <c r="C256" s="281">
        <v>-13.664872019880036</v>
      </c>
      <c r="D256" s="281">
        <v>-19.947288956042613</v>
      </c>
      <c r="E256" s="281">
        <v>-12.995035056341038</v>
      </c>
      <c r="F256" s="281">
        <v>-33.663701889667166</v>
      </c>
      <c r="G256" s="281">
        <v>-21.38483631539421</v>
      </c>
      <c r="H256" s="281">
        <v>-26.596530984270657</v>
      </c>
      <c r="I256" s="281">
        <v>-14.437738796070548</v>
      </c>
      <c r="J256" s="42">
        <v>-9.5627148796801862</v>
      </c>
      <c r="K256" s="42">
        <v>1.7933294079614654</v>
      </c>
      <c r="L256" s="42">
        <v>-19.349929672786246</v>
      </c>
      <c r="M256" s="42">
        <v>-6.1901626181039404</v>
      </c>
      <c r="N256" s="42">
        <v>-19.876952455263535</v>
      </c>
      <c r="O256" s="291">
        <v>3719.065713</v>
      </c>
      <c r="P256" s="286"/>
      <c r="Q256" s="281"/>
      <c r="R256" s="348"/>
      <c r="S256" s="347"/>
    </row>
    <row r="257" spans="1:19" hidden="1" outlineLevel="1">
      <c r="A257" s="338" t="s">
        <v>429</v>
      </c>
      <c r="B257" s="65">
        <v>-21.362586940316092</v>
      </c>
      <c r="C257" s="65">
        <v>-7.2952309934095894</v>
      </c>
      <c r="D257" s="65">
        <v>-21.495824282958026</v>
      </c>
      <c r="E257" s="65">
        <v>-16.905730375622056</v>
      </c>
      <c r="F257" s="65">
        <v>-33.484721364224086</v>
      </c>
      <c r="G257" s="65">
        <v>-23.058710430821421</v>
      </c>
      <c r="H257" s="65">
        <v>-22.588037158685765</v>
      </c>
      <c r="I257" s="65">
        <v>-23.558290923902362</v>
      </c>
      <c r="J257" s="284">
        <v>-12.362222620916228</v>
      </c>
      <c r="K257" s="284">
        <v>-5.521894174898577</v>
      </c>
      <c r="L257" s="284">
        <v>-20.22120913864984</v>
      </c>
      <c r="M257" s="284">
        <v>-10.723448928167429</v>
      </c>
      <c r="N257" s="42">
        <v>-21.362586940316092</v>
      </c>
      <c r="O257" s="291">
        <v>4293.2965720000002</v>
      </c>
      <c r="P257" s="286"/>
      <c r="Q257" s="281"/>
      <c r="R257" s="348"/>
      <c r="S257" s="347"/>
    </row>
    <row r="258" spans="1:19" hidden="1" outlineLevel="1">
      <c r="A258" s="338" t="s">
        <v>430</v>
      </c>
      <c r="B258" s="65">
        <v>-17.696482127703788</v>
      </c>
      <c r="C258" s="65">
        <v>-24.943991120996174</v>
      </c>
      <c r="D258" s="65">
        <v>-17.615490848563951</v>
      </c>
      <c r="E258" s="65">
        <v>-11.696987814956884</v>
      </c>
      <c r="F258" s="65">
        <v>-22.857843507284997</v>
      </c>
      <c r="G258" s="65">
        <v>-15.528168312959167</v>
      </c>
      <c r="H258" s="65">
        <v>-17.244432098079997</v>
      </c>
      <c r="I258" s="65">
        <v>-13.64912757619588</v>
      </c>
      <c r="J258" s="284">
        <v>-21.841519901198893</v>
      </c>
      <c r="K258" s="284">
        <v>-26.127092858869418</v>
      </c>
      <c r="L258" s="284">
        <v>-14.475172445735168</v>
      </c>
      <c r="M258" s="284">
        <v>-23.644302460181734</v>
      </c>
      <c r="N258" s="42">
        <v>-17.696482127703788</v>
      </c>
      <c r="O258" s="291">
        <v>4546.94841</v>
      </c>
      <c r="P258" s="286"/>
      <c r="Q258" s="281"/>
      <c r="R258" s="348"/>
      <c r="S258" s="347"/>
    </row>
    <row r="259" spans="1:19" hidden="1" outlineLevel="1">
      <c r="A259" s="338" t="s">
        <v>431</v>
      </c>
      <c r="B259" s="65">
        <v>-4.0710081814163033</v>
      </c>
      <c r="C259" s="65">
        <v>-15.111408338784798</v>
      </c>
      <c r="D259" s="65">
        <v>-3.9621321566922632</v>
      </c>
      <c r="E259" s="65">
        <v>-10.108408943859502</v>
      </c>
      <c r="F259" s="65">
        <v>11.379073346741947</v>
      </c>
      <c r="G259" s="65">
        <v>-3.0593578456258541</v>
      </c>
      <c r="H259" s="65">
        <v>-6.5249675149074164</v>
      </c>
      <c r="I259" s="65">
        <v>0.40537979300097504</v>
      </c>
      <c r="J259" s="65">
        <v>-9.5095775126143138</v>
      </c>
      <c r="K259" s="65">
        <v>-8.9055934312502103</v>
      </c>
      <c r="L259" s="65">
        <v>-10.398177597301455</v>
      </c>
      <c r="M259" s="284">
        <v>-9.7262301194028993</v>
      </c>
      <c r="N259" s="65">
        <v>-4.0710081814162891</v>
      </c>
      <c r="O259" s="436">
        <v>4546.248713</v>
      </c>
      <c r="P259" s="286"/>
      <c r="Q259" s="286"/>
      <c r="R259" s="286"/>
    </row>
    <row r="260" spans="1:19" hidden="1" outlineLevel="1">
      <c r="A260" s="338" t="s">
        <v>432</v>
      </c>
      <c r="B260" s="19">
        <v>3.8143168135623711</v>
      </c>
      <c r="C260" s="19">
        <v>-12.033012516213233</v>
      </c>
      <c r="D260" s="19">
        <v>4.0106698543764878</v>
      </c>
      <c r="E260" s="19">
        <v>1.658802999967989</v>
      </c>
      <c r="F260" s="19">
        <v>47.418657448190004</v>
      </c>
      <c r="G260" s="19">
        <v>6.9858813692854369</v>
      </c>
      <c r="H260" s="19">
        <v>-1.8383519871577647</v>
      </c>
      <c r="I260" s="19">
        <v>17.283204064206117</v>
      </c>
      <c r="J260" s="19">
        <v>-11.503386081767161</v>
      </c>
      <c r="K260" s="19">
        <v>-11.972268560241247</v>
      </c>
      <c r="L260" s="19">
        <v>-11.091780397720825</v>
      </c>
      <c r="M260" s="14">
        <v>-11.678685729713621</v>
      </c>
      <c r="N260" s="19">
        <v>3.8143168135623711</v>
      </c>
      <c r="O260" s="176">
        <v>3646.3268760000001</v>
      </c>
      <c r="P260" s="286"/>
      <c r="Q260" s="286"/>
      <c r="R260" s="286"/>
    </row>
    <row r="261" spans="1:19" hidden="1" outlineLevel="1">
      <c r="A261" s="338" t="s">
        <v>433</v>
      </c>
      <c r="B261" s="19">
        <v>13.326707015768037</v>
      </c>
      <c r="C261" s="19">
        <v>-22.534665144869521</v>
      </c>
      <c r="D261" s="19">
        <v>13.800217478217775</v>
      </c>
      <c r="E261" s="19">
        <v>1.001458184581594</v>
      </c>
      <c r="F261" s="19">
        <v>51.320590083588257</v>
      </c>
      <c r="G261" s="19">
        <v>18.318139147931717</v>
      </c>
      <c r="H261" s="19">
        <v>16.82892550205608</v>
      </c>
      <c r="I261" s="19">
        <v>20.088774547550869</v>
      </c>
      <c r="J261" s="19">
        <v>-6.2572832666660076</v>
      </c>
      <c r="K261" s="19">
        <v>-7.3935558347160821</v>
      </c>
      <c r="L261" s="19">
        <v>-4.9932888081585105</v>
      </c>
      <c r="M261" s="14">
        <v>-6.290976067485559</v>
      </c>
      <c r="N261" s="19">
        <v>13.326707015768037</v>
      </c>
      <c r="O261" s="176">
        <v>3650.2745180000002</v>
      </c>
      <c r="P261" s="286"/>
      <c r="Q261" s="286"/>
      <c r="R261" s="286"/>
    </row>
    <row r="262" spans="1:19" hidden="1" outlineLevel="1">
      <c r="A262" s="338" t="s">
        <v>434</v>
      </c>
      <c r="B262" s="65">
        <v>18.196224212495423</v>
      </c>
      <c r="C262" s="65">
        <v>-19.573268801971096</v>
      </c>
      <c r="D262" s="65">
        <v>18.669958806723358</v>
      </c>
      <c r="E262" s="65">
        <v>0.18122138742440086</v>
      </c>
      <c r="F262" s="65">
        <v>21.876923666559648</v>
      </c>
      <c r="G262" s="65">
        <v>23.555253182421836</v>
      </c>
      <c r="H262" s="65">
        <v>15.44965392991962</v>
      </c>
      <c r="I262" s="65">
        <v>32.909848576376021</v>
      </c>
      <c r="J262" s="65">
        <v>3.0449539594073372</v>
      </c>
      <c r="K262" s="65">
        <v>-8.1871233066252103E-2</v>
      </c>
      <c r="L262" s="65">
        <v>6.4249943249361223</v>
      </c>
      <c r="M262" s="284">
        <v>0.70085135126747389</v>
      </c>
      <c r="N262" s="65">
        <v>18.196224212495423</v>
      </c>
      <c r="O262" s="176">
        <v>3972.6768320000001</v>
      </c>
      <c r="P262" s="286"/>
      <c r="Q262" s="286"/>
      <c r="R262" s="286"/>
    </row>
    <row r="263" spans="1:19" hidden="1" outlineLevel="1">
      <c r="A263" s="338" t="s">
        <v>435</v>
      </c>
      <c r="B263" s="281">
        <v>18.629545380750841</v>
      </c>
      <c r="C263" s="281">
        <v>6.881676003861557</v>
      </c>
      <c r="D263" s="281">
        <v>18.746152476580136</v>
      </c>
      <c r="E263" s="281">
        <v>1.674161523323292</v>
      </c>
      <c r="F263" s="281">
        <v>51.189492867023006</v>
      </c>
      <c r="G263" s="281">
        <v>22.362652923712758</v>
      </c>
      <c r="H263" s="281">
        <v>24.934887177153328</v>
      </c>
      <c r="I263" s="281">
        <v>19.832537242477045</v>
      </c>
      <c r="J263" s="281">
        <v>3.2208616201818216</v>
      </c>
      <c r="K263" s="281">
        <v>-4.4653553153651444</v>
      </c>
      <c r="L263" s="281">
        <v>13.039588756097544</v>
      </c>
      <c r="M263" s="42">
        <v>1.0374668845396684</v>
      </c>
      <c r="N263" s="281">
        <v>18.629545380750855</v>
      </c>
      <c r="O263" s="176">
        <v>4646.2253309999996</v>
      </c>
      <c r="P263" s="286"/>
      <c r="Q263" s="286"/>
      <c r="R263" s="286"/>
    </row>
    <row r="264" spans="1:19" hidden="1" outlineLevel="1">
      <c r="A264" s="338" t="s">
        <v>436</v>
      </c>
      <c r="B264" s="19">
        <v>24.707385469507187</v>
      </c>
      <c r="C264" s="19">
        <v>-1.9118624624045566</v>
      </c>
      <c r="D264" s="19">
        <v>25.048509524500972</v>
      </c>
      <c r="E264" s="19">
        <v>18.140405825458885</v>
      </c>
      <c r="F264" s="19">
        <v>46.437304533217826</v>
      </c>
      <c r="G264" s="19">
        <v>33.51015244225627</v>
      </c>
      <c r="H264" s="19">
        <v>27.055997322066744</v>
      </c>
      <c r="I264" s="19">
        <v>41.318409653863654</v>
      </c>
      <c r="J264" s="19">
        <v>-1.5784945361363185</v>
      </c>
      <c r="K264" s="19">
        <v>-3.4256859465836698</v>
      </c>
      <c r="L264" s="19">
        <v>0.84366660218380218</v>
      </c>
      <c r="M264" s="14">
        <v>-1.7919169724418254</v>
      </c>
      <c r="N264" s="19">
        <v>24.707385469507216</v>
      </c>
      <c r="O264" s="176">
        <v>4508.8675039999998</v>
      </c>
      <c r="P264" s="286"/>
      <c r="Q264" s="286"/>
      <c r="R264" s="286"/>
    </row>
    <row r="265" spans="1:19" hidden="1" outlineLevel="1">
      <c r="A265" s="338" t="s">
        <v>21</v>
      </c>
      <c r="B265" s="19">
        <v>28.335319644962311</v>
      </c>
      <c r="C265" s="19">
        <v>-13.065770014140597</v>
      </c>
      <c r="D265" s="19">
        <v>28.922002809622569</v>
      </c>
      <c r="E265" s="19">
        <v>6.1976821367683641</v>
      </c>
      <c r="F265" s="19">
        <v>-10.59965386591368</v>
      </c>
      <c r="G265" s="19">
        <v>30.601496517621996</v>
      </c>
      <c r="H265" s="19">
        <v>26.115244980149271</v>
      </c>
      <c r="I265" s="19">
        <v>35.686001567947784</v>
      </c>
      <c r="J265" s="19">
        <v>31.987242453493792</v>
      </c>
      <c r="K265" s="19">
        <v>60.631893598406691</v>
      </c>
      <c r="L265" s="19">
        <v>5.8794492647625987</v>
      </c>
      <c r="M265" s="14">
        <v>48.550657864969196</v>
      </c>
      <c r="N265" s="19">
        <v>28.335319644962311</v>
      </c>
      <c r="O265" s="176">
        <v>4531.1036000000004</v>
      </c>
      <c r="P265" s="286"/>
      <c r="Q265" s="286"/>
      <c r="R265" s="286"/>
    </row>
    <row r="266" spans="1:19" hidden="1" outlineLevel="1" collapsed="1">
      <c r="A266" s="338" t="s">
        <v>22</v>
      </c>
      <c r="B266" s="281">
        <v>26.239996844849344</v>
      </c>
      <c r="C266" s="281">
        <v>-9.8824862593037324</v>
      </c>
      <c r="D266" s="281">
        <v>26.683079244521934</v>
      </c>
      <c r="E266" s="281">
        <v>7.1225683254832575</v>
      </c>
      <c r="F266" s="281">
        <v>4.6797243866783447</v>
      </c>
      <c r="G266" s="281">
        <v>25.182647538012432</v>
      </c>
      <c r="H266" s="281">
        <v>24.88346707934592</v>
      </c>
      <c r="I266" s="281">
        <v>25.48475264195622</v>
      </c>
      <c r="J266" s="281">
        <v>36.236785084918893</v>
      </c>
      <c r="K266" s="281">
        <v>65.871371690793723</v>
      </c>
      <c r="L266" s="281">
        <v>11.751715482088514</v>
      </c>
      <c r="M266" s="42">
        <v>50.885550781445318</v>
      </c>
      <c r="N266" s="281">
        <v>26.239996844849344</v>
      </c>
      <c r="O266" s="176">
        <v>4844.375591</v>
      </c>
      <c r="P266" s="286"/>
      <c r="Q266" s="286"/>
      <c r="R266" s="286"/>
    </row>
    <row r="267" spans="1:19" hidden="1" outlineLevel="1">
      <c r="A267" s="338" t="s">
        <v>437</v>
      </c>
      <c r="B267" s="281">
        <v>21.512981374510716</v>
      </c>
      <c r="C267" s="281">
        <v>-2.3255243686180336</v>
      </c>
      <c r="D267" s="281">
        <v>21.81949143938337</v>
      </c>
      <c r="E267" s="281">
        <v>8.0528979559040863</v>
      </c>
      <c r="F267" s="281">
        <v>22.660080125638714</v>
      </c>
      <c r="G267" s="281">
        <v>24.791284589500108</v>
      </c>
      <c r="H267" s="281">
        <v>19.185070684243158</v>
      </c>
      <c r="I267" s="281">
        <v>31.435442773305454</v>
      </c>
      <c r="J267" s="281">
        <v>10.748728381203037</v>
      </c>
      <c r="K267" s="281">
        <v>15.602969990230761</v>
      </c>
      <c r="L267" s="281">
        <v>7.132062358369069</v>
      </c>
      <c r="M267" s="42">
        <v>15.40567875126311</v>
      </c>
      <c r="N267" s="281">
        <v>21.512981374510716</v>
      </c>
      <c r="O267" s="176">
        <v>4371.9634500000002</v>
      </c>
      <c r="P267" s="286"/>
      <c r="Q267" s="286"/>
      <c r="R267" s="286"/>
    </row>
    <row r="268" spans="1:19" hidden="1" outlineLevel="1">
      <c r="A268" s="338" t="s">
        <v>438</v>
      </c>
      <c r="B268" s="281">
        <v>17.178863706730098</v>
      </c>
      <c r="C268" s="281">
        <v>-0.41661113099745251</v>
      </c>
      <c r="D268" s="281">
        <v>17.393724004034141</v>
      </c>
      <c r="E268" s="281">
        <v>10.243089394233749</v>
      </c>
      <c r="F268" s="281">
        <v>22.598457911455512</v>
      </c>
      <c r="G268" s="281">
        <v>21.775631513337373</v>
      </c>
      <c r="H268" s="281">
        <v>24.239130563285798</v>
      </c>
      <c r="I268" s="281">
        <v>18.958473794606718</v>
      </c>
      <c r="J268" s="281">
        <v>2.6903234377719514</v>
      </c>
      <c r="K268" s="281">
        <v>-3.5891456932945829</v>
      </c>
      <c r="L268" s="281">
        <v>9.5210915243417134</v>
      </c>
      <c r="M268" s="42">
        <v>2.2813235197963735</v>
      </c>
      <c r="N268" s="281">
        <v>17.178863706730098</v>
      </c>
      <c r="O268" s="176">
        <v>4357.9589429999996</v>
      </c>
      <c r="P268" s="286"/>
      <c r="Q268" s="286"/>
      <c r="R268" s="286"/>
    </row>
    <row r="269" spans="1:19" hidden="1" outlineLevel="1">
      <c r="A269" s="338" t="s">
        <v>439</v>
      </c>
      <c r="B269" s="281">
        <v>19.07791523981399</v>
      </c>
      <c r="C269" s="281">
        <v>-2.5918018575162876</v>
      </c>
      <c r="D269" s="281">
        <v>19.320283667499183</v>
      </c>
      <c r="E269" s="281">
        <v>15.851004475670464</v>
      </c>
      <c r="F269" s="281">
        <v>27.271664918936978</v>
      </c>
      <c r="G269" s="281">
        <v>27.703281083477577</v>
      </c>
      <c r="H269" s="281">
        <v>21.501804229857996</v>
      </c>
      <c r="I269" s="281">
        <v>34.369180458609094</v>
      </c>
      <c r="J269" s="281">
        <v>-6.5873388638459431</v>
      </c>
      <c r="K269" s="281">
        <v>-17.42829288875356</v>
      </c>
      <c r="L269" s="281">
        <v>8.1629599639239103</v>
      </c>
      <c r="M269" s="42">
        <v>-9.5179900768346926</v>
      </c>
      <c r="N269" s="281">
        <v>19.07791523981399</v>
      </c>
      <c r="O269" s="176">
        <v>5112.3680530000001</v>
      </c>
      <c r="P269" s="286"/>
      <c r="Q269" s="286"/>
      <c r="R269" s="286"/>
    </row>
    <row r="270" spans="1:19" hidden="1" outlineLevel="1">
      <c r="A270" s="338" t="s">
        <v>440</v>
      </c>
      <c r="B270" s="281">
        <v>15.756728873904251</v>
      </c>
      <c r="C270" s="281">
        <v>13.711041068114</v>
      </c>
      <c r="D270" s="281">
        <v>15.777555971875884</v>
      </c>
      <c r="E270" s="281">
        <v>11.580661611452896</v>
      </c>
      <c r="F270" s="281">
        <v>18.513023197894057</v>
      </c>
      <c r="G270" s="281">
        <v>20.561064671787108</v>
      </c>
      <c r="H270" s="281">
        <v>15.855406256780682</v>
      </c>
      <c r="I270" s="281">
        <v>25.498518518290609</v>
      </c>
      <c r="J270" s="281">
        <v>2.3959803348037099</v>
      </c>
      <c r="K270" s="281">
        <v>1.5997917231584324</v>
      </c>
      <c r="L270" s="281">
        <v>3.5780749833721188</v>
      </c>
      <c r="M270" s="42">
        <v>2.5011414985722809</v>
      </c>
      <c r="N270" s="281">
        <v>15.756728873904251</v>
      </c>
      <c r="O270" s="291">
        <v>5263.3987429999997</v>
      </c>
      <c r="P270" s="286"/>
      <c r="Q270" s="286"/>
      <c r="R270" s="286"/>
    </row>
    <row r="271" spans="1:19" hidden="1" outlineLevel="1">
      <c r="A271" s="338" t="s">
        <v>441</v>
      </c>
      <c r="B271" s="281">
        <v>18.641329423456909</v>
      </c>
      <c r="C271" s="281">
        <v>14.59794226635789</v>
      </c>
      <c r="D271" s="281">
        <v>18.676574591628594</v>
      </c>
      <c r="E271" s="281">
        <v>12.380092858260141</v>
      </c>
      <c r="F271" s="281">
        <v>21.034952318996034</v>
      </c>
      <c r="G271" s="281">
        <v>21.682385033100516</v>
      </c>
      <c r="H271" s="281">
        <v>20.95207489434226</v>
      </c>
      <c r="I271" s="281">
        <v>22.362115409889242</v>
      </c>
      <c r="J271" s="281">
        <v>9.7380031654232795</v>
      </c>
      <c r="K271" s="281">
        <v>7.4296809296639879</v>
      </c>
      <c r="L271" s="281">
        <v>13.190650029402718</v>
      </c>
      <c r="M271" s="42">
        <v>9.7779573818705927</v>
      </c>
      <c r="N271" s="281">
        <v>18.641329423456909</v>
      </c>
      <c r="O271" s="291">
        <v>5393.7299119999998</v>
      </c>
      <c r="P271" s="286"/>
      <c r="Q271" s="286"/>
      <c r="R271" s="286"/>
    </row>
    <row r="272" spans="1:19" hidden="1" outlineLevel="1">
      <c r="A272" s="470" t="s">
        <v>442</v>
      </c>
      <c r="B272" s="472">
        <v>25.472586868539409</v>
      </c>
      <c r="C272" s="472">
        <v>-0.57501583742386231</v>
      </c>
      <c r="D272" s="472">
        <v>25.745541918257246</v>
      </c>
      <c r="E272" s="472">
        <v>15.323051749662085</v>
      </c>
      <c r="F272" s="472">
        <v>30.91884099376864</v>
      </c>
      <c r="G272" s="472">
        <v>30.045289004450439</v>
      </c>
      <c r="H272" s="472">
        <v>25.110161459656581</v>
      </c>
      <c r="I272" s="472">
        <v>34.865341170882346</v>
      </c>
      <c r="J272" s="472">
        <v>10.107042878271528</v>
      </c>
      <c r="K272" s="472">
        <v>13.694171673195314</v>
      </c>
      <c r="L272" s="472">
        <v>6.9892882978729745</v>
      </c>
      <c r="M272" s="472">
        <v>11.82223494995813</v>
      </c>
      <c r="N272" s="472">
        <v>25.472586868539437</v>
      </c>
      <c r="O272" s="558">
        <v>4575.1406569999999</v>
      </c>
      <c r="P272" s="286"/>
      <c r="Q272" s="286"/>
      <c r="R272" s="286"/>
    </row>
    <row r="273" spans="1:18" hidden="1" outlineLevel="1">
      <c r="A273" s="338" t="s">
        <v>650</v>
      </c>
      <c r="B273" s="281">
        <v>26.964336740878508</v>
      </c>
      <c r="C273" s="281">
        <v>15.70965025018991</v>
      </c>
      <c r="D273" s="281">
        <v>27.065494776871631</v>
      </c>
      <c r="E273" s="281">
        <v>11.892005824411527</v>
      </c>
      <c r="F273" s="281">
        <v>24.594272283560969</v>
      </c>
      <c r="G273" s="281">
        <v>33.819212221304468</v>
      </c>
      <c r="H273" s="281">
        <v>24.587175090753789</v>
      </c>
      <c r="I273" s="281">
        <v>44.497894063616741</v>
      </c>
      <c r="J273" s="281">
        <v>6.2750639602647311</v>
      </c>
      <c r="K273" s="281">
        <v>-4.4909931088324271</v>
      </c>
      <c r="L273" s="281">
        <v>17.948702714689048</v>
      </c>
      <c r="M273" s="42">
        <v>1.7955928851542922</v>
      </c>
      <c r="N273" s="281">
        <v>26.964336740878508</v>
      </c>
      <c r="O273" s="291">
        <v>4634.5468309999997</v>
      </c>
      <c r="P273" s="286"/>
      <c r="Q273" s="286"/>
      <c r="R273" s="286"/>
    </row>
    <row r="274" spans="1:18" hidden="1" outlineLevel="1">
      <c r="A274" s="338" t="s">
        <v>653</v>
      </c>
      <c r="B274" s="281">
        <v>22.749508107987992</v>
      </c>
      <c r="C274" s="281">
        <v>10.387159689653473</v>
      </c>
      <c r="D274" s="281">
        <v>22.854596452515224</v>
      </c>
      <c r="E274" s="281">
        <v>20.259982617596251</v>
      </c>
      <c r="F274" s="281">
        <v>68.727505618965495</v>
      </c>
      <c r="G274" s="281">
        <v>27.246094853965076</v>
      </c>
      <c r="H274" s="281">
        <v>22.506750749456501</v>
      </c>
      <c r="I274" s="281">
        <v>31.997188541633705</v>
      </c>
      <c r="J274" s="281">
        <v>-2.2916438330819773</v>
      </c>
      <c r="K274" s="281">
        <v>-9.8290530299764356</v>
      </c>
      <c r="L274" s="281">
        <v>5.3579968153919282</v>
      </c>
      <c r="M274" s="42">
        <v>-4.4637429787497211</v>
      </c>
      <c r="N274" s="281">
        <v>22.749508107987964</v>
      </c>
      <c r="O274" s="291">
        <v>4876.4412700000003</v>
      </c>
      <c r="P274" s="286"/>
      <c r="Q274" s="286"/>
      <c r="R274" s="286"/>
    </row>
    <row r="275" spans="1:18" hidden="1" outlineLevel="1">
      <c r="A275" s="338" t="s">
        <v>654</v>
      </c>
      <c r="B275" s="281">
        <v>19.023235293880319</v>
      </c>
      <c r="C275" s="281">
        <v>8.5706517526536317</v>
      </c>
      <c r="D275" s="281">
        <v>19.116619455872595</v>
      </c>
      <c r="E275" s="281">
        <v>22.446508646230384</v>
      </c>
      <c r="F275" s="281">
        <v>35.703853744497195</v>
      </c>
      <c r="G275" s="281">
        <v>24.704285397680636</v>
      </c>
      <c r="H275" s="281">
        <v>20.387263325009286</v>
      </c>
      <c r="I275" s="281">
        <v>29.13142385240576</v>
      </c>
      <c r="J275" s="281">
        <v>-2.9164955563251596</v>
      </c>
      <c r="K275" s="281">
        <v>-14.095378593288444</v>
      </c>
      <c r="L275" s="281">
        <v>9.1525045001998393</v>
      </c>
      <c r="M275" s="42">
        <v>-9.0460787542506296</v>
      </c>
      <c r="N275" s="281">
        <v>19.023235293880319</v>
      </c>
      <c r="O275" s="291">
        <v>5530.087708</v>
      </c>
      <c r="P275" s="286"/>
      <c r="Q275" s="286"/>
      <c r="R275" s="286"/>
    </row>
    <row r="276" spans="1:18" hidden="1" outlineLevel="1" collapsed="1">
      <c r="A276" s="338" t="s">
        <v>655</v>
      </c>
      <c r="B276" s="281">
        <v>16.663624942038211</v>
      </c>
      <c r="C276" s="281">
        <v>8.2029462635873358</v>
      </c>
      <c r="D276" s="281">
        <v>16.7486720861653</v>
      </c>
      <c r="E276" s="281">
        <v>14.529531956255482</v>
      </c>
      <c r="F276" s="281">
        <v>27.536979808260725</v>
      </c>
      <c r="G276" s="281">
        <v>17.609620644430706</v>
      </c>
      <c r="H276" s="281">
        <v>11.759449009794352</v>
      </c>
      <c r="I276" s="281">
        <v>23.97288180338974</v>
      </c>
      <c r="J276" s="281">
        <v>10.084039668270478</v>
      </c>
      <c r="K276" s="281">
        <v>2.1684457442878227</v>
      </c>
      <c r="L276" s="281">
        <v>20.024068456268523</v>
      </c>
      <c r="M276" s="42">
        <v>5.6015899848987232</v>
      </c>
      <c r="N276" s="281">
        <v>16.663624942038211</v>
      </c>
      <c r="O276" s="291">
        <v>5260.2082739999996</v>
      </c>
      <c r="P276" s="286"/>
      <c r="Q276" s="286"/>
      <c r="R276" s="286"/>
    </row>
    <row r="277" spans="1:18" hidden="1" outlineLevel="1">
      <c r="A277" s="338" t="s">
        <v>656</v>
      </c>
      <c r="B277" s="281">
        <v>22.370415432567015</v>
      </c>
      <c r="C277" s="281">
        <v>21.309950752865035</v>
      </c>
      <c r="D277" s="281">
        <v>22.380548754274017</v>
      </c>
      <c r="E277" s="281">
        <v>26.689894656420933</v>
      </c>
      <c r="F277" s="281">
        <v>93.693479873532311</v>
      </c>
      <c r="G277" s="281">
        <v>27.135185576614163</v>
      </c>
      <c r="H277" s="281">
        <v>21.551066543651174</v>
      </c>
      <c r="I277" s="281">
        <v>33.017554698594893</v>
      </c>
      <c r="J277" s="281">
        <v>-5.0122951587024716</v>
      </c>
      <c r="K277" s="281">
        <v>-22.611696771453452</v>
      </c>
      <c r="L277" s="281">
        <v>19.323449145579104</v>
      </c>
      <c r="M277" s="42">
        <v>-14.457259105066953</v>
      </c>
      <c r="N277" s="281">
        <v>22.370415432567015</v>
      </c>
      <c r="O277" s="291">
        <v>5544.7302989999998</v>
      </c>
      <c r="P277" s="286"/>
      <c r="Q277" s="286"/>
      <c r="R277" s="286"/>
    </row>
    <row r="278" spans="1:18" hidden="1" outlineLevel="1">
      <c r="A278" s="338" t="s">
        <v>657</v>
      </c>
      <c r="B278" s="281">
        <v>12.86801944420084</v>
      </c>
      <c r="C278" s="281">
        <v>16.691538209170659</v>
      </c>
      <c r="D278" s="281">
        <v>12.834656780418683</v>
      </c>
      <c r="E278" s="281">
        <v>25.225910138204341</v>
      </c>
      <c r="F278" s="281">
        <v>54.057572819848332</v>
      </c>
      <c r="G278" s="281">
        <v>18.839932929142904</v>
      </c>
      <c r="H278" s="281">
        <v>13.85431102193489</v>
      </c>
      <c r="I278" s="281">
        <v>23.850168746190278</v>
      </c>
      <c r="J278" s="281">
        <v>-15.278470174825742</v>
      </c>
      <c r="K278" s="281">
        <v>-36.135296060217705</v>
      </c>
      <c r="L278" s="281">
        <v>10.299608724873337</v>
      </c>
      <c r="M278" s="42">
        <v>-25.458189207244388</v>
      </c>
      <c r="N278" s="281">
        <v>12.868019444200868</v>
      </c>
      <c r="O278" s="291">
        <v>5467.7507839999998</v>
      </c>
      <c r="P278" s="286"/>
      <c r="Q278" s="286"/>
      <c r="R278" s="286"/>
    </row>
    <row r="279" spans="1:18" hidden="1" outlineLevel="1">
      <c r="A279" s="338" t="s">
        <v>717</v>
      </c>
      <c r="B279" s="281">
        <v>5.9335471571703096</v>
      </c>
      <c r="C279" s="281">
        <v>4.1758471085726825</v>
      </c>
      <c r="D279" s="281">
        <v>5.9516678492992412</v>
      </c>
      <c r="E279" s="281">
        <v>23.073066779654056</v>
      </c>
      <c r="F279" s="281">
        <v>38.617821318239777</v>
      </c>
      <c r="G279" s="281">
        <v>8.4364654820163736</v>
      </c>
      <c r="H279" s="281">
        <v>10.166404704067617</v>
      </c>
      <c r="I279" s="281">
        <v>6.5773322647682164</v>
      </c>
      <c r="J279" s="281">
        <v>-13.476997752591757</v>
      </c>
      <c r="K279" s="281">
        <v>-36.897410406536046</v>
      </c>
      <c r="L279" s="281">
        <v>5.3521683576553727</v>
      </c>
      <c r="M279" s="42">
        <v>-21.810039919650549</v>
      </c>
      <c r="N279" s="281">
        <v>5.9335471571703096</v>
      </c>
      <c r="O279" s="291">
        <v>4631.3759630000004</v>
      </c>
      <c r="P279" s="286"/>
      <c r="Q279" s="286"/>
      <c r="R279" s="286"/>
    </row>
    <row r="280" spans="1:18" hidden="1" outlineLevel="1">
      <c r="A280" s="338" t="s">
        <v>658</v>
      </c>
      <c r="B280" s="281">
        <v>15.728759631868797</v>
      </c>
      <c r="C280" s="281">
        <v>8.544351443804544</v>
      </c>
      <c r="D280" s="281">
        <v>15.803179381036188</v>
      </c>
      <c r="E280" s="281">
        <v>17.437800062111435</v>
      </c>
      <c r="F280" s="281">
        <v>27.562422267101709</v>
      </c>
      <c r="G280" s="281">
        <v>18.607428954791843</v>
      </c>
      <c r="H280" s="281">
        <v>13.22341011235099</v>
      </c>
      <c r="I280" s="281">
        <v>25.037686290056513</v>
      </c>
      <c r="J280" s="281">
        <v>2.04583188616661</v>
      </c>
      <c r="K280" s="281">
        <v>-14.456808019425722</v>
      </c>
      <c r="L280" s="281">
        <v>17.848419319538891</v>
      </c>
      <c r="M280" s="42">
        <v>-6.2854054488552293</v>
      </c>
      <c r="N280" s="281">
        <v>15.728759631868797</v>
      </c>
      <c r="O280" s="291">
        <v>5043.41183</v>
      </c>
      <c r="P280" s="286"/>
      <c r="Q280" s="286"/>
      <c r="R280" s="286"/>
    </row>
    <row r="281" spans="1:18" hidden="1" outlineLevel="1">
      <c r="A281" s="338" t="s">
        <v>659</v>
      </c>
      <c r="B281" s="65">
        <v>11.998666207923733</v>
      </c>
      <c r="C281" s="65">
        <v>-0.85934202366834711</v>
      </c>
      <c r="D281" s="65">
        <v>12.116068813635877</v>
      </c>
      <c r="E281" s="65">
        <v>11.035081031510032</v>
      </c>
      <c r="F281" s="65">
        <v>29.449805520603491</v>
      </c>
      <c r="G281" s="65">
        <v>11.324606397871491</v>
      </c>
      <c r="H281" s="65">
        <v>11.278542627663327</v>
      </c>
      <c r="I281" s="65">
        <v>11.369378363957395</v>
      </c>
      <c r="J281" s="65">
        <v>9.0698775285711832</v>
      </c>
      <c r="K281" s="65">
        <v>4.9177972820585296</v>
      </c>
      <c r="L281" s="65">
        <v>13.382602410903772</v>
      </c>
      <c r="M281" s="284">
        <v>6.0234479632217131</v>
      </c>
      <c r="N281" s="65">
        <v>11.998666207923733</v>
      </c>
      <c r="O281" s="436">
        <v>5725.7840310000001</v>
      </c>
      <c r="P281" s="286"/>
      <c r="Q281" s="286"/>
      <c r="R281" s="286"/>
    </row>
    <row r="282" spans="1:18" hidden="1" outlineLevel="1">
      <c r="A282" s="338" t="s">
        <v>652</v>
      </c>
      <c r="B282" s="65">
        <v>9.8088128262487686</v>
      </c>
      <c r="C282" s="65">
        <v>-9.6271361250203569</v>
      </c>
      <c r="D282" s="65">
        <v>10.003157844001251</v>
      </c>
      <c r="E282" s="65">
        <v>14.862869849147955</v>
      </c>
      <c r="F282" s="65">
        <v>33.440045482555291</v>
      </c>
      <c r="G282" s="65">
        <v>12.89630725945463</v>
      </c>
      <c r="H282" s="65">
        <v>11.991900153401772</v>
      </c>
      <c r="I282" s="65">
        <v>13.772348036917734</v>
      </c>
      <c r="J282" s="65">
        <v>-5.980291057787241</v>
      </c>
      <c r="K282" s="65">
        <v>-15.509169538469905</v>
      </c>
      <c r="L282" s="65">
        <v>7.8969477134435522</v>
      </c>
      <c r="M282" s="284">
        <v>-11.54465188442876</v>
      </c>
      <c r="N282" s="65">
        <v>9.8088128262487686</v>
      </c>
      <c r="O282" s="436">
        <v>5779.6756740000001</v>
      </c>
      <c r="P282" s="286"/>
      <c r="Q282" s="286"/>
      <c r="R282" s="286"/>
    </row>
    <row r="283" spans="1:18" hidden="1" outlineLevel="1" collapsed="1">
      <c r="A283" s="338" t="s">
        <v>651</v>
      </c>
      <c r="B283" s="65">
        <v>6.0875744309979467</v>
      </c>
      <c r="C283" s="65">
        <v>3.9256555664369159</v>
      </c>
      <c r="D283" s="65">
        <v>6.1057716686868275</v>
      </c>
      <c r="E283" s="65">
        <v>15.714295297904314</v>
      </c>
      <c r="F283" s="65">
        <v>13.398322625838972</v>
      </c>
      <c r="G283" s="65">
        <v>9.3920456223514464</v>
      </c>
      <c r="H283" s="65">
        <v>12.572757235422259</v>
      </c>
      <c r="I283" s="65">
        <v>6.4657379241630792</v>
      </c>
      <c r="J283" s="65">
        <v>-5.8126651947904975</v>
      </c>
      <c r="K283" s="65">
        <v>-13.956207505646333</v>
      </c>
      <c r="L283" s="65">
        <v>5.7479997635531106</v>
      </c>
      <c r="M283" s="284">
        <v>-10.752859050823133</v>
      </c>
      <c r="N283" s="65">
        <v>6.0875744309979467</v>
      </c>
      <c r="O283" s="436">
        <v>5722.0772349999997</v>
      </c>
      <c r="P283" s="286"/>
      <c r="Q283" s="286"/>
      <c r="R283" s="286"/>
    </row>
    <row r="284" spans="1:18" hidden="1" outlineLevel="1" collapsed="1">
      <c r="A284" s="476" t="s">
        <v>660</v>
      </c>
      <c r="B284" s="65">
        <v>6.4185674499580756</v>
      </c>
      <c r="C284" s="65">
        <v>11.017050293459647</v>
      </c>
      <c r="D284" s="65">
        <v>6.3804660548254759</v>
      </c>
      <c r="E284" s="65">
        <v>0.47061314535980614</v>
      </c>
      <c r="F284" s="65">
        <v>13.976153866370893</v>
      </c>
      <c r="G284" s="65">
        <v>4.3639147083066092</v>
      </c>
      <c r="H284" s="65">
        <v>-9.8599111139648699E-2</v>
      </c>
      <c r="I284" s="65">
        <v>8.4071141127894862</v>
      </c>
      <c r="J284" s="65">
        <v>11.222987276430004</v>
      </c>
      <c r="K284" s="65">
        <v>10.259093139341772</v>
      </c>
      <c r="L284" s="65">
        <v>12.113258217075654</v>
      </c>
      <c r="M284" s="284">
        <v>10.763418425129984</v>
      </c>
      <c r="N284" s="65">
        <v>6.4185674499580756</v>
      </c>
      <c r="O284" s="436">
        <v>4868.7991460000003</v>
      </c>
      <c r="P284" s="286"/>
      <c r="Q284" s="286"/>
      <c r="R284" s="286"/>
    </row>
    <row r="285" spans="1:18" collapsed="1">
      <c r="A285" s="338" t="s">
        <v>738</v>
      </c>
      <c r="B285" s="638">
        <v>7.6374678886053147</v>
      </c>
      <c r="C285" s="601">
        <v>-2.4355294348345069</v>
      </c>
      <c r="D285" s="601">
        <v>7.7199135211754282</v>
      </c>
      <c r="E285" s="601">
        <v>9.9059746660334014</v>
      </c>
      <c r="F285" s="601">
        <v>8.9957779833573142</v>
      </c>
      <c r="G285" s="601">
        <v>5.0049956691227351</v>
      </c>
      <c r="H285" s="601">
        <v>4.5010704274055229</v>
      </c>
      <c r="I285" s="601">
        <v>5.5075673796528406</v>
      </c>
      <c r="J285" s="601">
        <v>17.504913764623026</v>
      </c>
      <c r="K285" s="601">
        <v>28.538487476603137</v>
      </c>
      <c r="L285" s="601">
        <v>7.8172973677605597</v>
      </c>
      <c r="M285" s="601">
        <v>23.016175787153429</v>
      </c>
      <c r="N285" s="601">
        <v>7.6374678886053147</v>
      </c>
      <c r="O285" s="639">
        <v>4988.5088569999998</v>
      </c>
      <c r="P285" s="286"/>
      <c r="Q285" s="286"/>
      <c r="R285" s="286"/>
    </row>
    <row r="286" spans="1:18">
      <c r="A286" s="338" t="s">
        <v>744</v>
      </c>
      <c r="B286" s="65">
        <v>10.138587211981331</v>
      </c>
      <c r="C286" s="65">
        <v>10.32567671620545</v>
      </c>
      <c r="D286" s="65">
        <v>10.137158218839801</v>
      </c>
      <c r="E286" s="65">
        <v>18.617617785682896</v>
      </c>
      <c r="F286" s="65">
        <v>2.1907759900309003</v>
      </c>
      <c r="G286" s="65">
        <v>11.173388350273839</v>
      </c>
      <c r="H286" s="65">
        <v>3.2961817145385623</v>
      </c>
      <c r="I286" s="65">
        <v>18.502358121470493</v>
      </c>
      <c r="J286" s="65">
        <v>8.9231259642861005</v>
      </c>
      <c r="K286" s="65">
        <v>2.7975013952533914</v>
      </c>
      <c r="L286" s="65">
        <v>14.243821923763349</v>
      </c>
      <c r="M286" s="284">
        <v>5.5483539019404589</v>
      </c>
      <c r="N286" s="65">
        <v>10.138587211981331</v>
      </c>
      <c r="O286" s="436">
        <v>5370.8435209999998</v>
      </c>
      <c r="P286" s="286"/>
      <c r="Q286" s="286"/>
      <c r="R286" s="286"/>
    </row>
    <row r="287" spans="1:18">
      <c r="A287" s="338" t="s">
        <v>745</v>
      </c>
      <c r="B287" s="65">
        <v>9.0870788228735222</v>
      </c>
      <c r="C287" s="65">
        <v>-3.0374577877451827</v>
      </c>
      <c r="D287" s="65">
        <v>9.1858101132613683</v>
      </c>
      <c r="E287" s="65">
        <v>10.143987125180161</v>
      </c>
      <c r="F287" s="65">
        <v>14.679499766038774</v>
      </c>
      <c r="G287" s="65">
        <v>8.7907561199209709</v>
      </c>
      <c r="H287" s="65">
        <v>0.56589870058164138</v>
      </c>
      <c r="I287" s="65">
        <v>16.654254751368839</v>
      </c>
      <c r="J287" s="65">
        <v>8.3224730283037758</v>
      </c>
      <c r="K287" s="65">
        <v>10.755137541176111</v>
      </c>
      <c r="L287" s="65">
        <v>6.2554851961176752</v>
      </c>
      <c r="M287" s="284">
        <v>10.359995584661746</v>
      </c>
      <c r="N287" s="65">
        <v>9.0870788228735222</v>
      </c>
      <c r="O287" s="436">
        <v>6032.6111369999999</v>
      </c>
      <c r="P287" s="286"/>
      <c r="Q287" s="286"/>
      <c r="R287" s="286"/>
    </row>
    <row r="288" spans="1:18">
      <c r="A288" s="338" t="s">
        <v>746</v>
      </c>
      <c r="B288" s="65">
        <v>5.5124948271202356</v>
      </c>
      <c r="C288" s="65">
        <v>-5.8880906203763459</v>
      </c>
      <c r="D288" s="65">
        <v>5.6187056622763549</v>
      </c>
      <c r="E288" s="65">
        <v>0.99180469171690788</v>
      </c>
      <c r="F288" s="65">
        <v>-17.064645885199639</v>
      </c>
      <c r="G288" s="65">
        <v>10.108555058233833</v>
      </c>
      <c r="H288" s="65">
        <v>-1.7729807124932364</v>
      </c>
      <c r="I288" s="65">
        <v>21.758966825102362</v>
      </c>
      <c r="J288" s="65">
        <v>-2.6858294861323913</v>
      </c>
      <c r="K288" s="65">
        <v>-4.5247874041959051</v>
      </c>
      <c r="L288" s="65">
        <v>-0.72009720558408219</v>
      </c>
      <c r="M288" s="284">
        <v>-2.6740735763529528</v>
      </c>
      <c r="N288" s="65">
        <v>5.5124948271202214</v>
      </c>
      <c r="O288" s="436">
        <v>5550.1769830000003</v>
      </c>
      <c r="P288" s="286"/>
      <c r="Q288" s="286"/>
      <c r="R288" s="286"/>
    </row>
    <row r="289" spans="1:18">
      <c r="A289" s="338" t="s">
        <v>747</v>
      </c>
      <c r="B289" s="65">
        <v>6.6162217856865198</v>
      </c>
      <c r="C289" s="65">
        <v>-13.452464597707575</v>
      </c>
      <c r="D289" s="65">
        <v>6.8063114915684082</v>
      </c>
      <c r="E289" s="65">
        <v>-3.3737993349974431</v>
      </c>
      <c r="F289" s="65">
        <v>-32.269073312028254</v>
      </c>
      <c r="G289" s="65">
        <v>10.077755732785249</v>
      </c>
      <c r="H289" s="65">
        <v>-4.3255492801132078</v>
      </c>
      <c r="I289" s="65">
        <v>23.942427027034526</v>
      </c>
      <c r="J289" s="65">
        <v>7.2260505201819711</v>
      </c>
      <c r="K289" s="65">
        <v>7.3048005854610949</v>
      </c>
      <c r="L289" s="65">
        <v>7.1554273545900031</v>
      </c>
      <c r="M289" s="284">
        <v>6.6943074074043096</v>
      </c>
      <c r="N289" s="65">
        <v>6.6162217856865198</v>
      </c>
      <c r="O289" s="436">
        <v>5911.5819529999999</v>
      </c>
      <c r="P289" s="286"/>
      <c r="Q289" s="286"/>
      <c r="R289" s="286"/>
    </row>
    <row r="290" spans="1:18">
      <c r="A290" s="338" t="s">
        <v>748</v>
      </c>
      <c r="B290" s="65">
        <v>6.9574215253772564</v>
      </c>
      <c r="C290" s="65">
        <v>-14.864399677188885</v>
      </c>
      <c r="D290" s="65">
        <v>7.1543394900952109</v>
      </c>
      <c r="E290" s="65">
        <v>3.1312605540225462</v>
      </c>
      <c r="F290" s="65">
        <v>-7.5396559708791955</v>
      </c>
      <c r="G290" s="65">
        <v>8.4326615636715445</v>
      </c>
      <c r="H290" s="65">
        <v>-3.3033993723266661</v>
      </c>
      <c r="I290" s="65">
        <v>19.274777826269158</v>
      </c>
      <c r="J290" s="65">
        <v>6.439056638500702</v>
      </c>
      <c r="K290" s="65">
        <v>4.3421822714841767</v>
      </c>
      <c r="L290" s="65">
        <v>7.9280029876770186</v>
      </c>
      <c r="M290" s="284">
        <v>5.7302545093728128</v>
      </c>
      <c r="N290" s="65">
        <v>6.9574215253772564</v>
      </c>
      <c r="O290" s="436">
        <v>5848.1652539999995</v>
      </c>
      <c r="P290" s="286"/>
      <c r="Q290" s="286"/>
      <c r="R290" s="286"/>
    </row>
    <row r="291" spans="1:18">
      <c r="A291" s="338" t="s">
        <v>749</v>
      </c>
      <c r="B291" s="65">
        <v>17.577496893011329</v>
      </c>
      <c r="C291" s="65">
        <v>-3.2481670083953418</v>
      </c>
      <c r="D291" s="65">
        <v>17.788596835612097</v>
      </c>
      <c r="E291" s="65">
        <v>9.3064969735782199</v>
      </c>
      <c r="F291" s="65">
        <v>11.858012542915034</v>
      </c>
      <c r="G291" s="65">
        <v>19.288778395742568</v>
      </c>
      <c r="H291" s="65">
        <v>1.7113093679369342</v>
      </c>
      <c r="I291" s="65">
        <v>38.815095491576415</v>
      </c>
      <c r="J291" s="65">
        <v>12.811659934243693</v>
      </c>
      <c r="K291" s="65">
        <v>19.049895514425515</v>
      </c>
      <c r="L291" s="65">
        <v>9.8076454745920358</v>
      </c>
      <c r="M291" s="284">
        <v>12.424845831684735</v>
      </c>
      <c r="N291" s="65">
        <v>17.577496893011357</v>
      </c>
      <c r="O291" s="436">
        <v>5445.4559289999997</v>
      </c>
      <c r="P291" s="286"/>
      <c r="Q291" s="286"/>
      <c r="R291" s="286"/>
    </row>
    <row r="292" spans="1:18">
      <c r="A292" s="338" t="s">
        <v>750</v>
      </c>
      <c r="B292" s="567">
        <v>6.4123472343919303</v>
      </c>
      <c r="C292" s="567">
        <v>-0.9595913419733364</v>
      </c>
      <c r="D292" s="567">
        <v>6.4839229428959442</v>
      </c>
      <c r="E292" s="567">
        <v>8.2837523199033001</v>
      </c>
      <c r="F292" s="567">
        <v>3.2850443955684483</v>
      </c>
      <c r="G292" s="567">
        <v>5.7860756699117672</v>
      </c>
      <c r="H292" s="567">
        <v>-2.623035437631998</v>
      </c>
      <c r="I292" s="567">
        <v>14.880331670053366</v>
      </c>
      <c r="J292" s="567">
        <v>10.189039919145884</v>
      </c>
      <c r="K292" s="567">
        <v>16.274934739239313</v>
      </c>
      <c r="L292" s="567">
        <v>5.9588398229537916</v>
      </c>
      <c r="M292" s="647">
        <v>12.918905071355894</v>
      </c>
      <c r="N292" s="567">
        <v>6.4123472343919303</v>
      </c>
      <c r="O292" s="648">
        <v>5366.8129090000002</v>
      </c>
      <c r="P292" s="286"/>
      <c r="Q292" s="286"/>
      <c r="R292" s="286"/>
    </row>
    <row r="293" spans="1:18">
      <c r="A293" s="338" t="s">
        <v>751</v>
      </c>
      <c r="B293" s="567">
        <v>3.5820016942584658</v>
      </c>
      <c r="C293" s="567">
        <v>-1.8353267060953868</v>
      </c>
      <c r="D293" s="567">
        <v>3.6257411259070409</v>
      </c>
      <c r="E293" s="567">
        <v>4.3238500341507233</v>
      </c>
      <c r="F293" s="567">
        <v>-22.707344457966329</v>
      </c>
      <c r="G293" s="567">
        <v>4.9026770876167092</v>
      </c>
      <c r="H293" s="567">
        <v>-4.6861849254026851</v>
      </c>
      <c r="I293" s="567">
        <v>14.215029177085256</v>
      </c>
      <c r="J293" s="567">
        <v>8.2802697847270679</v>
      </c>
      <c r="K293" s="567">
        <v>10.810383990249079</v>
      </c>
      <c r="L293" s="567">
        <v>5.8484640164833337</v>
      </c>
      <c r="M293" s="647">
        <v>7.385651681892071</v>
      </c>
      <c r="N293" s="567">
        <v>3.5820016942584658</v>
      </c>
      <c r="O293" s="648">
        <v>5930.8817120000003</v>
      </c>
      <c r="P293" s="286"/>
      <c r="Q293" s="286"/>
      <c r="R293" s="286"/>
    </row>
    <row r="294" spans="1:18">
      <c r="A294" s="338" t="s">
        <v>752</v>
      </c>
      <c r="B294" s="567">
        <v>8.1661275583886521</v>
      </c>
      <c r="C294" s="567">
        <v>-3.1505777013625362</v>
      </c>
      <c r="D294" s="567">
        <v>8.2590927907818497</v>
      </c>
      <c r="E294" s="567">
        <v>7.1698722800733918</v>
      </c>
      <c r="F294" s="567">
        <v>10.154186575902855</v>
      </c>
      <c r="G294" s="567">
        <v>5.896636544372754</v>
      </c>
      <c r="H294" s="567">
        <v>0.71997648058884067</v>
      </c>
      <c r="I294" s="567">
        <v>10.832463156115494</v>
      </c>
      <c r="J294" s="567">
        <v>15.941175816836846</v>
      </c>
      <c r="K294" s="567">
        <v>16.302333533641189</v>
      </c>
      <c r="L294" s="567">
        <v>15.529307304812818</v>
      </c>
      <c r="M294" s="567">
        <v>13.740160004469075</v>
      </c>
      <c r="N294" s="567">
        <v>8.1661275583886521</v>
      </c>
      <c r="O294" s="567">
        <v>6251.6513619999996</v>
      </c>
    </row>
    <row r="295" spans="1:18">
      <c r="A295" s="338" t="s">
        <v>753</v>
      </c>
      <c r="B295" s="567">
        <v>6.2327019079462076</v>
      </c>
      <c r="C295" s="567">
        <v>-5.60138046303355</v>
      </c>
      <c r="D295" s="567">
        <v>6.3302647468618432</v>
      </c>
      <c r="E295" s="567">
        <v>4.8775457024141673</v>
      </c>
      <c r="F295" s="567">
        <v>6.0736686111036562</v>
      </c>
      <c r="G295" s="567">
        <v>5.5570275997300911</v>
      </c>
      <c r="H295" s="567">
        <v>-3.4016547271627218</v>
      </c>
      <c r="I295" s="567">
        <v>14.27194483310123</v>
      </c>
      <c r="J295" s="567">
        <v>8.6730293651677641</v>
      </c>
      <c r="K295" s="567">
        <v>10.678483799194538</v>
      </c>
      <c r="L295" s="567">
        <v>6.3565435801727972</v>
      </c>
      <c r="M295" s="567">
        <v>9.1155413792148465</v>
      </c>
      <c r="N295" s="567">
        <v>6.2327019079462076</v>
      </c>
      <c r="O295" s="567">
        <v>6078.7172520000004</v>
      </c>
    </row>
    <row r="296" spans="1:18">
      <c r="A296" s="338" t="s">
        <v>743</v>
      </c>
      <c r="B296" s="567">
        <v>-3.7713198161163319</v>
      </c>
      <c r="C296" s="567">
        <v>-10.13922588788644</v>
      </c>
      <c r="D296" s="567">
        <v>-3.7162579720844349</v>
      </c>
      <c r="E296" s="567">
        <v>11.810591753214311</v>
      </c>
      <c r="F296" s="567">
        <v>9.6689368189931031</v>
      </c>
      <c r="G296" s="567">
        <v>-6.0644791236321964</v>
      </c>
      <c r="H296" s="567">
        <v>-2.4107998121109375</v>
      </c>
      <c r="I296" s="567">
        <v>-9.1151110256902967</v>
      </c>
      <c r="J296" s="567">
        <v>-0.70466295783892008</v>
      </c>
      <c r="K296" s="567">
        <v>-0.76628002702202025</v>
      </c>
      <c r="L296" s="567">
        <v>-0.64869346928239224</v>
      </c>
      <c r="M296" s="567">
        <v>-2.2784494422677426</v>
      </c>
      <c r="N296" s="567">
        <v>-3.7713198161163177</v>
      </c>
      <c r="O296" s="567">
        <v>4685.1811589999998</v>
      </c>
    </row>
    <row r="297" spans="1:18">
      <c r="A297" s="289"/>
      <c r="B297" s="567"/>
      <c r="C297" s="567"/>
      <c r="D297" s="567"/>
      <c r="E297" s="567"/>
      <c r="F297" s="567"/>
      <c r="G297" s="567"/>
      <c r="H297" s="567"/>
      <c r="I297" s="567"/>
      <c r="J297" s="567"/>
      <c r="K297" s="567"/>
      <c r="L297" s="567"/>
      <c r="M297" s="567"/>
      <c r="N297" s="567"/>
      <c r="O297" s="567"/>
    </row>
    <row r="298" spans="1:18">
      <c r="A298" s="286" t="s">
        <v>561</v>
      </c>
    </row>
    <row r="299" spans="1:18">
      <c r="A299" s="286" t="s">
        <v>580</v>
      </c>
      <c r="B299" s="286"/>
      <c r="C299" s="286"/>
    </row>
    <row r="300" spans="1:18">
      <c r="A300" s="286" t="s">
        <v>626</v>
      </c>
    </row>
    <row r="301" spans="1:18" s="286" customFormat="1" ht="12.75">
      <c r="A301" s="286" t="s">
        <v>730</v>
      </c>
    </row>
  </sheetData>
  <mergeCells count="26">
    <mergeCell ref="N157:O158"/>
    <mergeCell ref="J7:J8"/>
    <mergeCell ref="O7:O8"/>
    <mergeCell ref="B157:D157"/>
    <mergeCell ref="E157:F157"/>
    <mergeCell ref="G157:I157"/>
    <mergeCell ref="J157:M157"/>
    <mergeCell ref="G7:G8"/>
    <mergeCell ref="H7:H8"/>
    <mergeCell ref="F7:F8"/>
    <mergeCell ref="Q5:R6"/>
    <mergeCell ref="R7:R8"/>
    <mergeCell ref="Q7:Q8"/>
    <mergeCell ref="D5:P5"/>
    <mergeCell ref="E6:F6"/>
    <mergeCell ref="K7:K8"/>
    <mergeCell ref="N7:N8"/>
    <mergeCell ref="G6:H6"/>
    <mergeCell ref="L6:M6"/>
    <mergeCell ref="P7:P8"/>
    <mergeCell ref="I7:I8"/>
    <mergeCell ref="B5:C5"/>
    <mergeCell ref="E7:E8"/>
    <mergeCell ref="D7:D8"/>
    <mergeCell ref="B6:C6"/>
    <mergeCell ref="C7:C8"/>
  </mergeCells>
  <phoneticPr fontId="2" type="noConversion"/>
  <pageMargins left="0.39370078740157483" right="0.31496062992125984" top="0.39370078740157483" bottom="0.39370078740157483" header="0.51181102362204722" footer="0.35433070866141736"/>
  <pageSetup paperSize="9" scale="4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T220"/>
  <sheetViews>
    <sheetView topLeftCell="A8" zoomScale="85" workbookViewId="0">
      <selection activeCell="A191" sqref="A191:XFD191"/>
    </sheetView>
  </sheetViews>
  <sheetFormatPr defaultRowHeight="12.75" outlineLevelRow="1"/>
  <cols>
    <col min="1" max="1" width="13.375" style="1" customWidth="1"/>
    <col min="2" max="2" width="9.5" style="1" customWidth="1"/>
    <col min="3" max="3" width="9" style="1"/>
    <col min="4" max="4" width="15.5" style="1" customWidth="1"/>
    <col min="5" max="5" width="10.875" style="1" customWidth="1"/>
    <col min="6" max="6" width="10.25" style="1" customWidth="1"/>
    <col min="7" max="7" width="15.875" style="1" customWidth="1"/>
    <col min="8" max="8" width="13.375" style="1" customWidth="1"/>
    <col min="9" max="9" width="13.5" style="1" customWidth="1"/>
    <col min="10" max="10" width="13" style="1" customWidth="1"/>
    <col min="11" max="11" width="11.25" style="1" customWidth="1"/>
    <col min="12" max="12" width="11.375" style="1" customWidth="1"/>
    <col min="13" max="13" width="10" style="1" customWidth="1"/>
    <col min="14" max="14" width="12.375" style="1" customWidth="1"/>
    <col min="15" max="15" width="11.375" style="1" customWidth="1"/>
    <col min="16" max="16" width="10.125" style="1" customWidth="1"/>
    <col min="17" max="17" width="10.375" style="1" customWidth="1"/>
    <col min="18" max="16384" width="9" style="1"/>
  </cols>
  <sheetData>
    <row r="1" spans="1:19" ht="15">
      <c r="A1" s="57" t="s">
        <v>576</v>
      </c>
    </row>
    <row r="2" spans="1:19" ht="15.75">
      <c r="A2" s="58" t="s">
        <v>585</v>
      </c>
    </row>
    <row r="3" spans="1:19">
      <c r="A3" s="1" t="s">
        <v>759</v>
      </c>
    </row>
    <row r="4" spans="1:19">
      <c r="A4" s="6"/>
    </row>
    <row r="5" spans="1:19" ht="14.25" customHeight="1">
      <c r="A5" s="325"/>
      <c r="B5" s="816" t="s">
        <v>586</v>
      </c>
      <c r="C5" s="909"/>
      <c r="D5" s="909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286"/>
      <c r="Q5" s="286"/>
      <c r="R5" s="286"/>
      <c r="S5" s="286"/>
    </row>
    <row r="6" spans="1:19" ht="12.75" customHeight="1">
      <c r="A6" s="325"/>
      <c r="B6" s="910" t="s">
        <v>401</v>
      </c>
      <c r="C6" s="911"/>
      <c r="D6" s="912" t="s">
        <v>347</v>
      </c>
      <c r="E6" s="912" t="s">
        <v>348</v>
      </c>
      <c r="F6" s="912" t="s">
        <v>319</v>
      </c>
      <c r="G6" s="912" t="s">
        <v>607</v>
      </c>
      <c r="H6" s="912" t="s">
        <v>322</v>
      </c>
      <c r="I6" s="912" t="s">
        <v>611</v>
      </c>
      <c r="J6" s="914" t="s">
        <v>587</v>
      </c>
      <c r="K6" s="914" t="s">
        <v>608</v>
      </c>
      <c r="L6" s="914" t="s">
        <v>610</v>
      </c>
      <c r="M6" s="914" t="s">
        <v>588</v>
      </c>
      <c r="N6" s="914" t="s">
        <v>589</v>
      </c>
      <c r="O6" s="910" t="s">
        <v>609</v>
      </c>
      <c r="P6" s="286"/>
      <c r="Q6" s="286"/>
      <c r="R6" s="286"/>
      <c r="S6" s="286"/>
    </row>
    <row r="7" spans="1:19" ht="40.5" customHeight="1">
      <c r="A7" s="552"/>
      <c r="B7" s="511" t="s">
        <v>602</v>
      </c>
      <c r="C7" s="511" t="s">
        <v>760</v>
      </c>
      <c r="D7" s="913"/>
      <c r="E7" s="913"/>
      <c r="F7" s="913"/>
      <c r="G7" s="913"/>
      <c r="H7" s="913"/>
      <c r="I7" s="913"/>
      <c r="J7" s="915"/>
      <c r="K7" s="915"/>
      <c r="L7" s="915"/>
      <c r="M7" s="915"/>
      <c r="N7" s="915"/>
      <c r="O7" s="916"/>
      <c r="P7" s="286"/>
      <c r="Q7" s="286"/>
      <c r="R7" s="286"/>
      <c r="S7" s="286"/>
    </row>
    <row r="8" spans="1:19">
      <c r="A8" s="236"/>
      <c r="B8" s="45">
        <v>1</v>
      </c>
      <c r="C8" s="45">
        <v>2</v>
      </c>
      <c r="D8" s="45">
        <v>3</v>
      </c>
      <c r="E8" s="45">
        <v>4</v>
      </c>
      <c r="F8" s="45">
        <v>5</v>
      </c>
      <c r="G8" s="45">
        <v>6</v>
      </c>
      <c r="H8" s="45">
        <v>7</v>
      </c>
      <c r="I8" s="45">
        <v>8</v>
      </c>
      <c r="J8" s="45">
        <v>9</v>
      </c>
      <c r="K8" s="45">
        <v>10</v>
      </c>
      <c r="L8" s="45">
        <v>11</v>
      </c>
      <c r="M8" s="45">
        <v>12</v>
      </c>
      <c r="N8" s="45">
        <v>13</v>
      </c>
      <c r="O8" s="333">
        <v>14</v>
      </c>
      <c r="P8" s="286"/>
      <c r="Q8" s="286"/>
      <c r="R8" s="286"/>
      <c r="S8" s="286"/>
    </row>
    <row r="9" spans="1:19" hidden="1" outlineLevel="1">
      <c r="A9" s="289">
        <v>1998</v>
      </c>
      <c r="B9" s="334">
        <v>332.03877049724491</v>
      </c>
      <c r="C9" s="42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</row>
    <row r="10" spans="1:19" hidden="1" outlineLevel="1">
      <c r="A10" s="289">
        <v>1999</v>
      </c>
      <c r="B10" s="240">
        <v>356.10436168094003</v>
      </c>
      <c r="C10" s="42">
        <v>7.2</v>
      </c>
      <c r="D10" s="42">
        <v>7.7</v>
      </c>
      <c r="E10" s="42">
        <v>7.9000000000000057</v>
      </c>
      <c r="F10" s="42">
        <v>-0.79999999999999716</v>
      </c>
      <c r="G10" s="42">
        <v>7.5</v>
      </c>
      <c r="H10" s="42">
        <v>8.6999999999999993</v>
      </c>
      <c r="I10" s="42">
        <v>9</v>
      </c>
      <c r="J10" s="42">
        <v>3.5</v>
      </c>
      <c r="K10" s="42">
        <v>8</v>
      </c>
      <c r="L10" s="42">
        <v>5.2</v>
      </c>
      <c r="M10" s="42">
        <v>2.5999999999999943</v>
      </c>
      <c r="N10" s="42">
        <v>9.9999999999994316E-2</v>
      </c>
      <c r="O10" s="42">
        <v>11</v>
      </c>
      <c r="P10" s="286"/>
      <c r="Q10" s="286"/>
      <c r="R10" s="286"/>
      <c r="S10" s="286"/>
    </row>
    <row r="11" spans="1:19" hidden="1" outlineLevel="1">
      <c r="A11" s="289">
        <v>2000</v>
      </c>
      <c r="B11" s="240">
        <v>379.40649273053174</v>
      </c>
      <c r="C11" s="42">
        <v>6.5</v>
      </c>
      <c r="D11" s="42">
        <v>7.5999999999999943</v>
      </c>
      <c r="E11" s="42">
        <v>9.3000000000000007</v>
      </c>
      <c r="F11" s="42">
        <v>6.5</v>
      </c>
      <c r="G11" s="42">
        <v>9.8000000000000007</v>
      </c>
      <c r="H11" s="42">
        <v>8.3000000000000007</v>
      </c>
      <c r="I11" s="42">
        <v>7.7</v>
      </c>
      <c r="J11" s="42">
        <v>11</v>
      </c>
      <c r="K11" s="42">
        <v>7.5</v>
      </c>
      <c r="L11" s="42">
        <v>5.5999999999999943</v>
      </c>
      <c r="M11" s="42">
        <v>7</v>
      </c>
      <c r="N11" s="42">
        <v>2.4000000000000057</v>
      </c>
      <c r="O11" s="42">
        <v>-12.1</v>
      </c>
      <c r="P11" s="286"/>
      <c r="Q11" s="286"/>
      <c r="R11" s="286"/>
      <c r="S11" s="286"/>
    </row>
    <row r="12" spans="1:19" hidden="1" outlineLevel="1">
      <c r="A12" s="289">
        <v>2001</v>
      </c>
      <c r="B12" s="240">
        <v>410.44280687777996</v>
      </c>
      <c r="C12" s="42">
        <v>8.1999999999999993</v>
      </c>
      <c r="D12" s="42">
        <v>8.0999999999999943</v>
      </c>
      <c r="E12" s="42">
        <v>10.199999999999999</v>
      </c>
      <c r="F12" s="42">
        <v>4.8</v>
      </c>
      <c r="G12" s="42">
        <v>5.8</v>
      </c>
      <c r="H12" s="42">
        <v>7.4000000000000057</v>
      </c>
      <c r="I12" s="42">
        <v>9.4000000000000057</v>
      </c>
      <c r="J12" s="42">
        <v>10.199999999999999</v>
      </c>
      <c r="K12" s="42">
        <v>10.3</v>
      </c>
      <c r="L12" s="42">
        <v>6.4000000000000057</v>
      </c>
      <c r="M12" s="42">
        <v>5.0999999999999943</v>
      </c>
      <c r="N12" s="42">
        <v>11.4</v>
      </c>
      <c r="O12" s="42">
        <v>7.2</v>
      </c>
      <c r="P12" s="286"/>
      <c r="Q12" s="286"/>
      <c r="R12" s="286"/>
      <c r="S12" s="286"/>
    </row>
    <row r="13" spans="1:19" hidden="1" outlineLevel="1">
      <c r="A13" s="289">
        <v>2002</v>
      </c>
      <c r="B13" s="240">
        <v>448.48303790745535</v>
      </c>
      <c r="C13" s="42">
        <v>9.3000000000000007</v>
      </c>
      <c r="D13" s="42">
        <v>6.8</v>
      </c>
      <c r="E13" s="42">
        <v>7.3</v>
      </c>
      <c r="F13" s="42">
        <v>4.5</v>
      </c>
      <c r="G13" s="42">
        <v>5.4000000000000057</v>
      </c>
      <c r="H13" s="42">
        <v>8.8000000000000007</v>
      </c>
      <c r="I13" s="42">
        <v>6.8</v>
      </c>
      <c r="J13" s="42">
        <v>11</v>
      </c>
      <c r="K13" s="42">
        <v>10</v>
      </c>
      <c r="L13" s="42">
        <v>12.6</v>
      </c>
      <c r="M13" s="42">
        <v>15.7</v>
      </c>
      <c r="N13" s="42">
        <v>15.8</v>
      </c>
      <c r="O13" s="42">
        <v>15.1</v>
      </c>
      <c r="P13" s="286"/>
      <c r="Q13" s="286"/>
      <c r="R13" s="286"/>
      <c r="S13" s="286"/>
    </row>
    <row r="14" spans="1:19" hidden="1" outlineLevel="1">
      <c r="A14" s="289">
        <v>2003</v>
      </c>
      <c r="B14" s="240">
        <v>476.83064462590454</v>
      </c>
      <c r="C14" s="42">
        <v>6.3</v>
      </c>
      <c r="D14" s="42">
        <v>5.0999999999999943</v>
      </c>
      <c r="E14" s="42">
        <v>7.3</v>
      </c>
      <c r="F14" s="42">
        <v>3.9000000000000057</v>
      </c>
      <c r="G14" s="42">
        <v>2.4000000000000057</v>
      </c>
      <c r="H14" s="42">
        <v>7.5</v>
      </c>
      <c r="I14" s="42">
        <v>5.0999999999999943</v>
      </c>
      <c r="J14" s="42">
        <v>7.4000000000000057</v>
      </c>
      <c r="K14" s="42">
        <v>4.9000000000000057</v>
      </c>
      <c r="L14" s="42">
        <v>6.0999999999999943</v>
      </c>
      <c r="M14" s="42">
        <v>9.5999999999999943</v>
      </c>
      <c r="N14" s="42">
        <v>3.4000000000000057</v>
      </c>
      <c r="O14" s="42">
        <v>8.8000000000000007</v>
      </c>
      <c r="P14" s="286"/>
      <c r="Q14" s="286"/>
      <c r="R14" s="286"/>
      <c r="S14" s="286"/>
    </row>
    <row r="15" spans="1:19" hidden="1" outlineLevel="1">
      <c r="A15" s="289">
        <v>2004</v>
      </c>
      <c r="B15" s="240">
        <v>525.29376618203548</v>
      </c>
      <c r="C15" s="42">
        <v>10.199999999999999</v>
      </c>
      <c r="D15" s="42">
        <v>11.6</v>
      </c>
      <c r="E15" s="42">
        <v>10.199999999999999</v>
      </c>
      <c r="F15" s="42">
        <v>9</v>
      </c>
      <c r="G15" s="42">
        <v>11.9</v>
      </c>
      <c r="H15" s="42">
        <v>4.5</v>
      </c>
      <c r="I15" s="42">
        <v>10.5</v>
      </c>
      <c r="J15" s="42">
        <v>13.7</v>
      </c>
      <c r="K15" s="42">
        <v>9.8000000000000007</v>
      </c>
      <c r="L15" s="42">
        <v>9.9000000000000057</v>
      </c>
      <c r="M15" s="42">
        <v>7.5999999999999943</v>
      </c>
      <c r="N15" s="42">
        <v>3.5</v>
      </c>
      <c r="O15" s="42">
        <v>10.7</v>
      </c>
      <c r="P15" s="286"/>
      <c r="Q15" s="286"/>
      <c r="R15" s="286"/>
      <c r="S15" s="286"/>
    </row>
    <row r="16" spans="1:19" hidden="1" outlineLevel="1">
      <c r="A16" s="289">
        <v>2005</v>
      </c>
      <c r="B16" s="240">
        <v>573.39175463055165</v>
      </c>
      <c r="C16" s="42">
        <v>9.1999999999999993</v>
      </c>
      <c r="D16" s="42">
        <v>7.7962492834329709</v>
      </c>
      <c r="E16" s="42">
        <v>7.2328896218635919</v>
      </c>
      <c r="F16" s="42">
        <v>5.9925093632958664</v>
      </c>
      <c r="G16" s="42">
        <v>8.2993449511803163</v>
      </c>
      <c r="H16" s="42">
        <v>7.6000648193161595</v>
      </c>
      <c r="I16" s="42">
        <v>8.5207100591715914</v>
      </c>
      <c r="J16" s="42">
        <v>5.7040890394386707</v>
      </c>
      <c r="K16" s="42">
        <v>9.4019697431211284</v>
      </c>
      <c r="L16" s="42">
        <v>9.4022869022869031</v>
      </c>
      <c r="M16" s="42">
        <v>10.306320279177967</v>
      </c>
      <c r="N16" s="42">
        <v>8.4026428293820317</v>
      </c>
      <c r="O16" s="42">
        <v>8.3996750609260715</v>
      </c>
      <c r="P16" s="286"/>
      <c r="Q16" s="286"/>
      <c r="R16" s="286"/>
      <c r="S16" s="286"/>
    </row>
    <row r="17" spans="1:19" hidden="1" outlineLevel="1">
      <c r="A17" s="289">
        <v>2006</v>
      </c>
      <c r="B17" s="240">
        <v>622.75111199628225</v>
      </c>
      <c r="C17" s="42">
        <v>8</v>
      </c>
      <c r="D17" s="42">
        <v>8.5999999999999943</v>
      </c>
      <c r="E17" s="42">
        <v>6.8</v>
      </c>
      <c r="F17" s="42">
        <v>5</v>
      </c>
      <c r="G17" s="42">
        <v>7.4000000000000057</v>
      </c>
      <c r="H17" s="42">
        <v>6.7</v>
      </c>
      <c r="I17" s="42">
        <v>6.5</v>
      </c>
      <c r="J17" s="42">
        <v>9.5999999999999943</v>
      </c>
      <c r="K17" s="42">
        <v>10.3</v>
      </c>
      <c r="L17" s="42">
        <v>10.3</v>
      </c>
      <c r="M17" s="42">
        <v>8.5</v>
      </c>
      <c r="N17" s="42">
        <v>8.5</v>
      </c>
      <c r="O17" s="42">
        <v>6.2</v>
      </c>
      <c r="P17" s="286"/>
      <c r="Q17" s="286"/>
      <c r="R17" s="286"/>
      <c r="S17" s="286"/>
    </row>
    <row r="18" spans="1:19" collapsed="1">
      <c r="A18" s="289">
        <v>2007</v>
      </c>
      <c r="B18" s="240">
        <v>668.72468963685856</v>
      </c>
      <c r="C18" s="42">
        <v>7.2</v>
      </c>
      <c r="D18" s="42">
        <v>10.3</v>
      </c>
      <c r="E18" s="42">
        <v>6.4000000000000057</v>
      </c>
      <c r="F18" s="42">
        <v>6.9000000000000057</v>
      </c>
      <c r="G18" s="42">
        <v>6.4000000000000057</v>
      </c>
      <c r="H18" s="42">
        <v>6.2</v>
      </c>
      <c r="I18" s="42">
        <v>8.9000000000000057</v>
      </c>
      <c r="J18" s="42">
        <v>6.7</v>
      </c>
      <c r="K18" s="42">
        <v>5.7</v>
      </c>
      <c r="L18" s="42">
        <v>6.8</v>
      </c>
      <c r="M18" s="42">
        <v>7.7</v>
      </c>
      <c r="N18" s="42">
        <v>15.6</v>
      </c>
      <c r="O18" s="42">
        <v>9</v>
      </c>
      <c r="P18" s="286"/>
      <c r="Q18" s="286"/>
      <c r="R18" s="286"/>
      <c r="S18" s="286"/>
    </row>
    <row r="19" spans="1:19">
      <c r="A19" s="537">
        <v>2008</v>
      </c>
      <c r="B19" s="393">
        <v>723.02994091482435</v>
      </c>
      <c r="C19" s="107">
        <v>8.0999999999999943</v>
      </c>
      <c r="D19" s="107">
        <v>8.9000000000000057</v>
      </c>
      <c r="E19" s="107">
        <v>6.9000000000000057</v>
      </c>
      <c r="F19" s="107">
        <v>7.7</v>
      </c>
      <c r="G19" s="107">
        <v>9.8000000000000007</v>
      </c>
      <c r="H19" s="107">
        <v>2.9000000000000057</v>
      </c>
      <c r="I19" s="107">
        <v>5.4000000000000057</v>
      </c>
      <c r="J19" s="107">
        <v>3.5999999999999943</v>
      </c>
      <c r="K19" s="107">
        <v>9.1999999999999993</v>
      </c>
      <c r="L19" s="107">
        <v>8.8000000000000007</v>
      </c>
      <c r="M19" s="107">
        <v>8.5</v>
      </c>
      <c r="N19" s="107">
        <v>11.9</v>
      </c>
      <c r="O19" s="107">
        <v>9.5</v>
      </c>
      <c r="P19" s="286"/>
      <c r="Q19" s="286"/>
      <c r="R19" s="286"/>
      <c r="S19" s="286"/>
    </row>
    <row r="20" spans="1:19" hidden="1" outlineLevel="1">
      <c r="A20" s="569" t="s">
        <v>130</v>
      </c>
      <c r="B20" s="281">
        <v>299.84066918940448</v>
      </c>
      <c r="C20" s="42"/>
      <c r="D20" s="42"/>
      <c r="E20" s="42"/>
      <c r="F20" s="42"/>
      <c r="G20" s="42"/>
      <c r="H20" s="42"/>
      <c r="I20" s="42"/>
      <c r="J20" s="286"/>
      <c r="K20" s="286"/>
      <c r="L20" s="286"/>
      <c r="M20" s="286"/>
      <c r="N20" s="286"/>
      <c r="O20" s="286"/>
      <c r="P20" s="286"/>
      <c r="Q20" s="286"/>
      <c r="R20" s="286"/>
      <c r="S20" s="286"/>
    </row>
    <row r="21" spans="1:19" hidden="1" outlineLevel="1">
      <c r="A21" s="324" t="s">
        <v>131</v>
      </c>
      <c r="B21" s="281">
        <v>327.02648874726151</v>
      </c>
      <c r="C21" s="42"/>
      <c r="D21" s="42"/>
      <c r="E21" s="42"/>
      <c r="F21" s="42"/>
      <c r="G21" s="42"/>
      <c r="H21" s="42"/>
      <c r="I21" s="42"/>
      <c r="J21" s="286"/>
      <c r="K21" s="286"/>
      <c r="L21" s="286"/>
      <c r="M21" s="286"/>
      <c r="N21" s="286"/>
      <c r="O21" s="42">
        <v>100</v>
      </c>
      <c r="P21" s="286"/>
      <c r="Q21" s="286"/>
      <c r="R21" s="286"/>
      <c r="S21" s="286"/>
    </row>
    <row r="22" spans="1:19" hidden="1" outlineLevel="1">
      <c r="A22" s="324" t="s">
        <v>132</v>
      </c>
      <c r="B22" s="281">
        <v>329.21728739294957</v>
      </c>
      <c r="C22" s="42"/>
      <c r="D22" s="42"/>
      <c r="E22" s="42"/>
      <c r="F22" s="42"/>
      <c r="G22" s="42"/>
      <c r="H22" s="42"/>
      <c r="I22" s="42"/>
      <c r="J22" s="286"/>
      <c r="K22" s="286"/>
      <c r="L22" s="286"/>
      <c r="M22" s="286"/>
      <c r="N22" s="286"/>
      <c r="O22" s="286"/>
      <c r="P22" s="286"/>
      <c r="Q22" s="286"/>
      <c r="R22" s="286"/>
      <c r="S22" s="286"/>
    </row>
    <row r="23" spans="1:19" hidden="1" outlineLevel="1">
      <c r="A23" s="324" t="s">
        <v>133</v>
      </c>
      <c r="B23" s="281">
        <v>372.1702184159862</v>
      </c>
      <c r="C23" s="42"/>
      <c r="D23" s="42"/>
      <c r="E23" s="42"/>
      <c r="F23" s="42"/>
      <c r="G23" s="42"/>
      <c r="H23" s="42"/>
      <c r="I23" s="42"/>
      <c r="J23" s="286"/>
      <c r="K23" s="286"/>
      <c r="L23" s="286"/>
      <c r="M23" s="286"/>
      <c r="N23" s="286"/>
      <c r="O23" s="286"/>
      <c r="P23" s="286"/>
      <c r="Q23" s="286"/>
      <c r="R23" s="286"/>
      <c r="S23" s="286"/>
    </row>
    <row r="24" spans="1:19" hidden="1" outlineLevel="1">
      <c r="A24" s="324" t="s">
        <v>134</v>
      </c>
      <c r="B24" s="281">
        <v>321.38352253867089</v>
      </c>
      <c r="C24" s="42">
        <v>7.1847669655706881</v>
      </c>
      <c r="D24" s="42">
        <v>7.7808988764044926</v>
      </c>
      <c r="E24" s="42">
        <v>6.015276893698271</v>
      </c>
      <c r="F24" s="42">
        <v>-1.0925379656943051</v>
      </c>
      <c r="G24" s="42">
        <v>4.875</v>
      </c>
      <c r="H24" s="42">
        <v>9.0008036431824365</v>
      </c>
      <c r="I24" s="42">
        <v>4.9797979797979792</v>
      </c>
      <c r="J24" s="42">
        <v>-1.783119060927902</v>
      </c>
      <c r="K24" s="42">
        <v>3.8665111689243759</v>
      </c>
      <c r="L24" s="42">
        <v>8.795147504824925</v>
      </c>
      <c r="M24" s="42">
        <v>6.799468791500658</v>
      </c>
      <c r="N24" s="42">
        <v>-2.544769085768138</v>
      </c>
      <c r="O24" s="42">
        <v>2.0120724346076315</v>
      </c>
      <c r="P24" s="286"/>
      <c r="Q24" s="286"/>
      <c r="R24" s="286"/>
      <c r="S24" s="286"/>
    </row>
    <row r="25" spans="1:19" hidden="1" outlineLevel="1">
      <c r="A25" s="324" t="s">
        <v>135</v>
      </c>
      <c r="B25" s="281">
        <v>351.29124344420103</v>
      </c>
      <c r="C25" s="42">
        <v>7.4198132358911835</v>
      </c>
      <c r="D25" s="42">
        <v>7.2024771136241128</v>
      </c>
      <c r="E25" s="42">
        <v>7.2142717114291202</v>
      </c>
      <c r="F25" s="42">
        <v>-1.6950862677832674</v>
      </c>
      <c r="G25" s="42">
        <v>6.2002874940105386</v>
      </c>
      <c r="H25" s="42">
        <v>5.699201299580352</v>
      </c>
      <c r="I25" s="42">
        <v>6.899449164410413</v>
      </c>
      <c r="J25" s="42">
        <v>6.2986913793981358</v>
      </c>
      <c r="K25" s="42">
        <v>3.8988754822293288</v>
      </c>
      <c r="L25" s="42">
        <v>3.0741849364938076</v>
      </c>
      <c r="M25" s="42">
        <v>6.1557788944723626</v>
      </c>
      <c r="N25" s="42">
        <v>-0.89591859307599009</v>
      </c>
      <c r="O25" s="42">
        <v>3.3053092249222686</v>
      </c>
      <c r="P25" s="286"/>
      <c r="Q25" s="286"/>
      <c r="R25" s="286"/>
      <c r="S25" s="286"/>
    </row>
    <row r="26" spans="1:19" hidden="1" outlineLevel="1">
      <c r="A26" s="324" t="s">
        <v>136</v>
      </c>
      <c r="B26" s="281">
        <v>353.2164907388966</v>
      </c>
      <c r="C26" s="42">
        <v>7.2897761645493091</v>
      </c>
      <c r="D26" s="42">
        <v>8.4943986211990676</v>
      </c>
      <c r="E26" s="42">
        <v>10.645741703318663</v>
      </c>
      <c r="F26" s="42">
        <v>-4.9812382739211927</v>
      </c>
      <c r="G26" s="42">
        <v>9.5977808599167815</v>
      </c>
      <c r="H26" s="42">
        <v>10.797485517071365</v>
      </c>
      <c r="I26" s="42">
        <v>9.8991917173735402</v>
      </c>
      <c r="J26" s="42">
        <v>0.30028390478268818</v>
      </c>
      <c r="K26" s="42">
        <v>10.703310211607686</v>
      </c>
      <c r="L26" s="42">
        <v>3.398296757287909</v>
      </c>
      <c r="M26" s="42">
        <v>2.5053777046691152</v>
      </c>
      <c r="N26" s="42">
        <v>1.4010923771075738</v>
      </c>
      <c r="O26" s="42">
        <v>9.9143494074856306</v>
      </c>
      <c r="P26" s="286"/>
      <c r="Q26" s="286"/>
      <c r="R26" s="286"/>
      <c r="S26" s="286"/>
    </row>
    <row r="27" spans="1:19" hidden="1" outlineLevel="1">
      <c r="A27" s="324" t="s">
        <v>137</v>
      </c>
      <c r="B27" s="281">
        <v>399.22326229834692</v>
      </c>
      <c r="C27" s="42">
        <v>7.2689975026757168</v>
      </c>
      <c r="D27" s="42">
        <v>6.0002177937493286</v>
      </c>
      <c r="E27" s="42">
        <v>8.1245122691407232</v>
      </c>
      <c r="F27" s="42">
        <v>-0.60213061602594564</v>
      </c>
      <c r="G27" s="42">
        <v>6.6415835105512855</v>
      </c>
      <c r="H27" s="42">
        <v>12.102049716528569</v>
      </c>
      <c r="I27" s="42">
        <v>8.9974293059125898</v>
      </c>
      <c r="J27" s="42">
        <v>8.2005215879455307</v>
      </c>
      <c r="K27" s="42">
        <v>5.8718446601941707</v>
      </c>
      <c r="L27" s="42">
        <v>6.1934081854400489</v>
      </c>
      <c r="M27" s="42">
        <v>1.6901723751958855</v>
      </c>
      <c r="N27" s="42">
        <v>2.1111227812204589</v>
      </c>
      <c r="O27" s="42">
        <v>7.784120394395444</v>
      </c>
      <c r="P27" s="286"/>
      <c r="Q27" s="286"/>
      <c r="R27" s="286"/>
      <c r="S27" s="286"/>
    </row>
    <row r="28" spans="1:19" hidden="1" outlineLevel="1">
      <c r="A28" s="324" t="s">
        <v>138</v>
      </c>
      <c r="B28" s="281">
        <v>348.43656642103167</v>
      </c>
      <c r="C28" s="42">
        <v>8.4176822970460705</v>
      </c>
      <c r="D28" s="42">
        <v>7.5970810529059065</v>
      </c>
      <c r="E28" s="42">
        <v>10.677474231962364</v>
      </c>
      <c r="F28" s="42">
        <v>4.672484259361525</v>
      </c>
      <c r="G28" s="42">
        <v>11.501787842669842</v>
      </c>
      <c r="H28" s="42">
        <v>12.902433030228551</v>
      </c>
      <c r="I28" s="42">
        <v>12.296738189165794</v>
      </c>
      <c r="J28" s="42">
        <v>10.801889476979113</v>
      </c>
      <c r="K28" s="42">
        <v>6.9010191742960814</v>
      </c>
      <c r="L28" s="42">
        <v>5.0008447372866982</v>
      </c>
      <c r="M28" s="42">
        <v>7.5976125341954628</v>
      </c>
      <c r="N28" s="42">
        <v>1.9946808510638192</v>
      </c>
      <c r="O28" s="42">
        <v>8.6045364891518688</v>
      </c>
      <c r="P28" s="286"/>
      <c r="Q28" s="286"/>
      <c r="R28" s="286"/>
      <c r="S28" s="286"/>
    </row>
    <row r="29" spans="1:19" hidden="1" outlineLevel="1">
      <c r="A29" s="324" t="s">
        <v>139</v>
      </c>
      <c r="B29" s="281">
        <v>372.56854544247494</v>
      </c>
      <c r="C29" s="42">
        <v>6.0568836813758082</v>
      </c>
      <c r="D29" s="42">
        <v>10.347858847168155</v>
      </c>
      <c r="E29" s="42">
        <v>10.312671420735043</v>
      </c>
      <c r="F29" s="42">
        <v>6.0248383454787984</v>
      </c>
      <c r="G29" s="42">
        <v>10.602779281718114</v>
      </c>
      <c r="H29" s="42">
        <v>11.001536885245898</v>
      </c>
      <c r="I29" s="42">
        <v>7.3973799126637658</v>
      </c>
      <c r="J29" s="42">
        <v>10.289327457367307</v>
      </c>
      <c r="K29" s="42">
        <v>4.7005846105229807</v>
      </c>
      <c r="L29" s="42">
        <v>7.9978023703006045</v>
      </c>
      <c r="M29" s="42">
        <v>4.7337278106510894E-2</v>
      </c>
      <c r="N29" s="42">
        <v>0.5022321428571388</v>
      </c>
      <c r="O29" s="42">
        <v>5.997770345596436</v>
      </c>
      <c r="P29" s="286"/>
      <c r="Q29" s="286"/>
      <c r="R29" s="286"/>
      <c r="S29" s="286"/>
    </row>
    <row r="30" spans="1:19" hidden="1" outlineLevel="1">
      <c r="A30" s="324" t="s">
        <v>140</v>
      </c>
      <c r="B30" s="281">
        <v>370.11219544579433</v>
      </c>
      <c r="C30" s="42">
        <v>4.7833850202048751</v>
      </c>
      <c r="D30" s="42">
        <v>6.0932713037558131</v>
      </c>
      <c r="E30" s="42">
        <v>8.6457674586683595</v>
      </c>
      <c r="F30" s="42">
        <v>6.0618027445947291</v>
      </c>
      <c r="G30" s="42">
        <v>6.2853286087910334</v>
      </c>
      <c r="H30" s="42">
        <v>3.3485371009011118</v>
      </c>
      <c r="I30" s="42">
        <v>4.7020907363027931</v>
      </c>
      <c r="J30" s="42">
        <v>11.50182352620979</v>
      </c>
      <c r="K30" s="42">
        <v>7.8680203045685175</v>
      </c>
      <c r="L30" s="42">
        <v>5.0130672368733542</v>
      </c>
      <c r="M30" s="42">
        <v>2.8021231946673311</v>
      </c>
      <c r="N30" s="42">
        <v>3.0444964871194458</v>
      </c>
      <c r="O30" s="42">
        <v>-13.108454312553377</v>
      </c>
      <c r="P30" s="286"/>
      <c r="Q30" s="286"/>
      <c r="R30" s="286"/>
      <c r="S30" s="286"/>
    </row>
    <row r="31" spans="1:19" hidden="1" outlineLevel="1">
      <c r="A31" s="324" t="s">
        <v>141</v>
      </c>
      <c r="B31" s="281">
        <v>424.98174334461925</v>
      </c>
      <c r="C31" s="42">
        <v>6.4521493306726683</v>
      </c>
      <c r="D31" s="42">
        <v>7.211834805835224</v>
      </c>
      <c r="E31" s="42">
        <v>7.3215717722534066</v>
      </c>
      <c r="F31" s="42">
        <v>7.8098788443615916</v>
      </c>
      <c r="G31" s="42">
        <v>10.101242521859177</v>
      </c>
      <c r="H31" s="42">
        <v>5.2129935810153682</v>
      </c>
      <c r="I31" s="42">
        <v>7.2007665094339472</v>
      </c>
      <c r="J31" s="42">
        <v>11.198893054811634</v>
      </c>
      <c r="K31" s="42">
        <v>10.1900080698408</v>
      </c>
      <c r="L31" s="42">
        <v>4.2291950886766756</v>
      </c>
      <c r="M31" s="42">
        <v>16.675839295542104</v>
      </c>
      <c r="N31" s="42">
        <v>4.4023863402591985</v>
      </c>
      <c r="O31" s="42">
        <v>-26.798266730861826</v>
      </c>
      <c r="P31" s="286"/>
      <c r="Q31" s="286"/>
      <c r="R31" s="286"/>
      <c r="S31" s="286"/>
    </row>
    <row r="32" spans="1:19" hidden="1" outlineLevel="1">
      <c r="A32" s="324" t="s">
        <v>142</v>
      </c>
      <c r="B32" s="281">
        <v>375.58919206001457</v>
      </c>
      <c r="C32" s="42">
        <v>7.7927026769553152</v>
      </c>
      <c r="D32" s="42">
        <v>8.8046505994913389</v>
      </c>
      <c r="E32" s="42">
        <v>10.162748643761304</v>
      </c>
      <c r="F32" s="42">
        <v>6.8910932883073031</v>
      </c>
      <c r="G32" s="42">
        <v>7.0995902369499504</v>
      </c>
      <c r="H32" s="42">
        <v>3.7984327383543786</v>
      </c>
      <c r="I32" s="42">
        <v>10.196212835232615</v>
      </c>
      <c r="J32" s="42">
        <v>10.401150547023462</v>
      </c>
      <c r="K32" s="42">
        <v>6.3020117960733728</v>
      </c>
      <c r="L32" s="42">
        <v>7.8921962992759518</v>
      </c>
      <c r="M32" s="42">
        <v>2.7967179013059109</v>
      </c>
      <c r="N32" s="42">
        <v>4.1009837620007232</v>
      </c>
      <c r="O32" s="42">
        <v>-1.895573212258796</v>
      </c>
      <c r="P32" s="286"/>
      <c r="Q32" s="286"/>
      <c r="R32" s="286"/>
      <c r="S32" s="286"/>
    </row>
    <row r="33" spans="1:19" hidden="1" outlineLevel="1">
      <c r="A33" s="324" t="s">
        <v>143</v>
      </c>
      <c r="B33" s="281">
        <v>400.45143729668723</v>
      </c>
      <c r="C33" s="42">
        <v>7.4839629365645095</v>
      </c>
      <c r="D33" s="42">
        <v>4.7001251849322756</v>
      </c>
      <c r="E33" s="42">
        <v>10.434278136913647</v>
      </c>
      <c r="F33" s="42">
        <v>4.5788964181994203</v>
      </c>
      <c r="G33" s="42">
        <v>5.800766908705242</v>
      </c>
      <c r="H33" s="42">
        <v>6.011307257413165</v>
      </c>
      <c r="I33" s="42">
        <v>8.6037244856469073</v>
      </c>
      <c r="J33" s="42">
        <v>20.960736622654636</v>
      </c>
      <c r="K33" s="42">
        <v>9.4997359088508233</v>
      </c>
      <c r="L33" s="42">
        <v>6.4026162790697754</v>
      </c>
      <c r="M33" s="42">
        <v>8.5758220960492082</v>
      </c>
      <c r="N33" s="42">
        <v>7.3847862298722902</v>
      </c>
      <c r="O33" s="42">
        <v>-14.598233066891041</v>
      </c>
      <c r="P33" s="286"/>
      <c r="Q33" s="286"/>
      <c r="R33" s="286"/>
      <c r="S33" s="286"/>
    </row>
    <row r="34" spans="1:19" hidden="1" outlineLevel="1">
      <c r="A34" s="324" t="s">
        <v>144</v>
      </c>
      <c r="B34" s="281">
        <v>400.98253999867222</v>
      </c>
      <c r="C34" s="42">
        <v>8.3408071748878996</v>
      </c>
      <c r="D34" s="42">
        <v>7.0053475935828828</v>
      </c>
      <c r="E34" s="42">
        <v>8.4151006153334436</v>
      </c>
      <c r="F34" s="42">
        <v>3.4068695895001326</v>
      </c>
      <c r="G34" s="42">
        <v>4.4610255596126365</v>
      </c>
      <c r="H34" s="42">
        <v>8.019375672766401</v>
      </c>
      <c r="I34" s="42">
        <v>8.9976322020521025</v>
      </c>
      <c r="J34" s="42">
        <v>6.131614918961148</v>
      </c>
      <c r="K34" s="42">
        <v>10</v>
      </c>
      <c r="L34" s="42">
        <v>6.0331825037707461</v>
      </c>
      <c r="M34" s="42">
        <v>10.410662824207478</v>
      </c>
      <c r="N34" s="42">
        <v>15.170454545454533</v>
      </c>
      <c r="O34" s="42">
        <v>8.4766584766584856</v>
      </c>
      <c r="P34" s="286"/>
      <c r="Q34" s="286"/>
      <c r="R34" s="286"/>
      <c r="S34" s="286"/>
    </row>
    <row r="35" spans="1:19" hidden="1" outlineLevel="1">
      <c r="A35" s="324" t="s">
        <v>145</v>
      </c>
      <c r="B35" s="281">
        <v>464.34973112925712</v>
      </c>
      <c r="C35" s="42">
        <v>9.2634538779973354</v>
      </c>
      <c r="D35" s="42">
        <v>9.9080107320812516</v>
      </c>
      <c r="E35" s="42">
        <v>11.716356571770149</v>
      </c>
      <c r="F35" s="42">
        <v>4.6507607192254596</v>
      </c>
      <c r="G35" s="42">
        <v>6.1233019853709436</v>
      </c>
      <c r="H35" s="42">
        <v>7.4597892401552883</v>
      </c>
      <c r="I35" s="42">
        <v>9.9346854589205975</v>
      </c>
      <c r="J35" s="42">
        <v>3.1991329827800712</v>
      </c>
      <c r="K35" s="42">
        <v>13.00266311584555</v>
      </c>
      <c r="L35" s="42">
        <v>6.3023560209423977</v>
      </c>
      <c r="M35" s="42">
        <v>-1.1226415094339615</v>
      </c>
      <c r="N35" s="42">
        <v>17.793103448275872</v>
      </c>
      <c r="O35" s="42">
        <v>31.018153117600633</v>
      </c>
      <c r="P35" s="286"/>
      <c r="Q35" s="286"/>
      <c r="R35" s="286"/>
      <c r="S35" s="286"/>
    </row>
    <row r="36" spans="1:19" hidden="1" outlineLevel="1">
      <c r="A36" s="324" t="s">
        <v>146</v>
      </c>
      <c r="B36" s="281">
        <v>407.8536812056031</v>
      </c>
      <c r="C36" s="42">
        <v>8.5903667697746329</v>
      </c>
      <c r="D36" s="42">
        <v>7.1015138023152247</v>
      </c>
      <c r="E36" s="42">
        <v>9.3237032173341987</v>
      </c>
      <c r="F36" s="42">
        <v>2.2707078684963875</v>
      </c>
      <c r="G36" s="42">
        <v>6.5042002827913024</v>
      </c>
      <c r="H36" s="42">
        <v>7.0042990458215399</v>
      </c>
      <c r="I36" s="42">
        <v>8.9961900318793226</v>
      </c>
      <c r="J36" s="42">
        <v>12.682609100214009</v>
      </c>
      <c r="K36" s="42">
        <v>10.283499277950895</v>
      </c>
      <c r="L36" s="42">
        <v>6.5692342107225556</v>
      </c>
      <c r="M36" s="42">
        <v>8.2630691399662908</v>
      </c>
      <c r="N36" s="42">
        <v>19.241716953205042</v>
      </c>
      <c r="O36" s="42">
        <v>11.003123915307185</v>
      </c>
      <c r="P36" s="286"/>
      <c r="Q36" s="286"/>
      <c r="R36" s="286"/>
      <c r="S36" s="286"/>
    </row>
    <row r="37" spans="1:19" hidden="1" outlineLevel="1">
      <c r="A37" s="324" t="s">
        <v>147</v>
      </c>
      <c r="B37" s="281">
        <v>442.44174467237599</v>
      </c>
      <c r="C37" s="42">
        <v>10.485742705570303</v>
      </c>
      <c r="D37" s="42">
        <v>7.8043478260869676</v>
      </c>
      <c r="E37" s="42">
        <v>6.70168855534709</v>
      </c>
      <c r="F37" s="42">
        <v>3.2490974729241913</v>
      </c>
      <c r="G37" s="42">
        <v>3.6011721159777892</v>
      </c>
      <c r="H37" s="42">
        <v>6.9003047453199713</v>
      </c>
      <c r="I37" s="42">
        <v>7.4953201048296449</v>
      </c>
      <c r="J37" s="42">
        <v>9.4003590664272849</v>
      </c>
      <c r="K37" s="42">
        <v>10.901323042998882</v>
      </c>
      <c r="L37" s="42">
        <v>8.5786489993852939</v>
      </c>
      <c r="M37" s="42">
        <v>19.599084867632641</v>
      </c>
      <c r="N37" s="42">
        <v>22.895553257497411</v>
      </c>
      <c r="O37" s="42">
        <v>22.20443349753694</v>
      </c>
      <c r="P37" s="286"/>
      <c r="Q37" s="286"/>
      <c r="R37" s="286"/>
      <c r="S37" s="286"/>
    </row>
    <row r="38" spans="1:19" hidden="1" outlineLevel="1">
      <c r="A38" s="324" t="s">
        <v>148</v>
      </c>
      <c r="B38" s="281">
        <v>436.3672575184226</v>
      </c>
      <c r="C38" s="42">
        <v>8.8245033112582831</v>
      </c>
      <c r="D38" s="42">
        <v>7.0964517741129356</v>
      </c>
      <c r="E38" s="42">
        <v>8.4982359257554947</v>
      </c>
      <c r="F38" s="42">
        <v>5.1399765955531649</v>
      </c>
      <c r="G38" s="42">
        <v>5.296352583586625</v>
      </c>
      <c r="H38" s="42">
        <v>10.513203786746388</v>
      </c>
      <c r="I38" s="42">
        <v>5.0977552498189738</v>
      </c>
      <c r="J38" s="42">
        <v>11.016559337626489</v>
      </c>
      <c r="K38" s="42">
        <v>9.3048128342245917</v>
      </c>
      <c r="L38" s="42">
        <v>12.795163584637265</v>
      </c>
      <c r="M38" s="42">
        <v>11.604132680804781</v>
      </c>
      <c r="N38" s="42">
        <v>11.001480019733606</v>
      </c>
      <c r="O38" s="42">
        <v>12.706681766704421</v>
      </c>
      <c r="P38" s="286"/>
      <c r="Q38" s="286"/>
      <c r="R38" s="286"/>
      <c r="S38" s="286"/>
    </row>
    <row r="39" spans="1:19" hidden="1" outlineLevel="1">
      <c r="A39" s="324" t="s">
        <v>149</v>
      </c>
      <c r="B39" s="281">
        <v>506.73836553143462</v>
      </c>
      <c r="C39" s="42">
        <v>9.1286010436771647</v>
      </c>
      <c r="D39" s="42">
        <v>4.8997384481255466</v>
      </c>
      <c r="E39" s="42">
        <v>5.0698949903016626</v>
      </c>
      <c r="F39" s="42">
        <v>7.0130513794812543</v>
      </c>
      <c r="G39" s="42">
        <v>5.6190101089667905</v>
      </c>
      <c r="H39" s="42">
        <v>10.838709677419359</v>
      </c>
      <c r="I39" s="42">
        <v>5.4033771106941799</v>
      </c>
      <c r="J39" s="42">
        <v>11.00739012057565</v>
      </c>
      <c r="K39" s="42">
        <v>9.0025334354563142</v>
      </c>
      <c r="L39" s="42">
        <v>21.467709167025802</v>
      </c>
      <c r="M39" s="42">
        <v>21.028527812231658</v>
      </c>
      <c r="N39" s="42">
        <v>9.3007694881231231</v>
      </c>
      <c r="O39" s="42">
        <v>14.497991967871499</v>
      </c>
      <c r="P39" s="286"/>
      <c r="Q39" s="286"/>
      <c r="R39" s="286"/>
      <c r="S39" s="286"/>
    </row>
    <row r="40" spans="1:19" hidden="1" outlineLevel="1">
      <c r="A40" s="324" t="s">
        <v>150</v>
      </c>
      <c r="B40" s="281">
        <v>434.24284671048264</v>
      </c>
      <c r="C40" s="42">
        <v>6.4702531130462972</v>
      </c>
      <c r="D40" s="42">
        <v>5.5601745998752818</v>
      </c>
      <c r="E40" s="42">
        <v>5.1576576576576514</v>
      </c>
      <c r="F40" s="42">
        <v>4.9136016990056959</v>
      </c>
      <c r="G40" s="42">
        <v>3.8032018742678559</v>
      </c>
      <c r="H40" s="42">
        <v>11.043606075453198</v>
      </c>
      <c r="I40" s="42">
        <v>4.6012269938650263</v>
      </c>
      <c r="J40" s="42">
        <v>11.808422791081739</v>
      </c>
      <c r="K40" s="42">
        <v>7.5120606478290739</v>
      </c>
      <c r="L40" s="42">
        <v>7.3817520291072043</v>
      </c>
      <c r="M40" s="42">
        <v>12.980269989615792</v>
      </c>
      <c r="N40" s="42">
        <v>8.0874630000954824</v>
      </c>
      <c r="O40" s="42">
        <v>5.2741296643735751</v>
      </c>
      <c r="P40" s="286"/>
      <c r="Q40" s="286"/>
      <c r="R40" s="286"/>
      <c r="S40" s="286"/>
    </row>
    <row r="41" spans="1:19" hidden="1" outlineLevel="1">
      <c r="A41" s="324" t="s">
        <v>151</v>
      </c>
      <c r="B41" s="281">
        <v>468.63174666401113</v>
      </c>
      <c r="C41" s="42">
        <v>5.9194238127391259</v>
      </c>
      <c r="D41" s="42">
        <v>7.1990320629159044</v>
      </c>
      <c r="E41" s="42">
        <v>8.6721057814038431</v>
      </c>
      <c r="F41" s="42">
        <v>4.9399318630087805</v>
      </c>
      <c r="G41" s="42">
        <v>3.9077037588388492</v>
      </c>
      <c r="H41" s="42">
        <v>10.008144980655672</v>
      </c>
      <c r="I41" s="42">
        <v>2.2986904430203339</v>
      </c>
      <c r="J41" s="42">
        <v>11.799264802415649</v>
      </c>
      <c r="K41" s="42">
        <v>7.8973530508263963</v>
      </c>
      <c r="L41" s="42">
        <v>7.6932754607787643</v>
      </c>
      <c r="M41" s="42">
        <v>5.7023137183457777</v>
      </c>
      <c r="N41" s="42">
        <v>2.6001346348030836</v>
      </c>
      <c r="O41" s="42">
        <v>7.497732540562339</v>
      </c>
      <c r="P41" s="286"/>
      <c r="Q41" s="286"/>
      <c r="R41" s="286"/>
      <c r="S41" s="286"/>
    </row>
    <row r="42" spans="1:19" hidden="1" outlineLevel="1">
      <c r="A42" s="324" t="s">
        <v>152</v>
      </c>
      <c r="B42" s="281">
        <v>466.90566288255991</v>
      </c>
      <c r="C42" s="42">
        <v>6.9983264871443822</v>
      </c>
      <c r="D42" s="42">
        <v>3.8170788614092288</v>
      </c>
      <c r="E42" s="42">
        <v>6.185494132616995</v>
      </c>
      <c r="F42" s="42">
        <v>4.375</v>
      </c>
      <c r="G42" s="42">
        <v>2.9010608356787202</v>
      </c>
      <c r="H42" s="42">
        <v>5.1036970243462605</v>
      </c>
      <c r="I42" s="42">
        <v>10.300399614165627</v>
      </c>
      <c r="J42" s="42">
        <v>9.8984876735032117</v>
      </c>
      <c r="K42" s="42">
        <v>3.699853228962823</v>
      </c>
      <c r="L42" s="42">
        <v>5.6371776278453893</v>
      </c>
      <c r="M42" s="42">
        <v>8.6045605145195907</v>
      </c>
      <c r="N42" s="42">
        <v>2.897777777777776</v>
      </c>
      <c r="O42" s="42">
        <v>13.504823151125407</v>
      </c>
      <c r="P42" s="286"/>
      <c r="Q42" s="286"/>
      <c r="R42" s="286"/>
      <c r="S42" s="286"/>
    </row>
    <row r="43" spans="1:19" hidden="1" outlineLevel="1">
      <c r="A43" s="324" t="s">
        <v>153</v>
      </c>
      <c r="B43" s="281">
        <v>537.07760738232753</v>
      </c>
      <c r="C43" s="42">
        <v>5.9871610113978733</v>
      </c>
      <c r="D43" s="42">
        <v>4.2220744680851112</v>
      </c>
      <c r="E43" s="42">
        <v>8.8802597237252598</v>
      </c>
      <c r="F43" s="42">
        <v>1.4897722886916256</v>
      </c>
      <c r="G43" s="42">
        <v>1.4978247358607746</v>
      </c>
      <c r="H43" s="42">
        <v>4.3073341094295614</v>
      </c>
      <c r="I43" s="42">
        <v>5.102646256081627</v>
      </c>
      <c r="J43" s="42">
        <v>0.50105115627189889</v>
      </c>
      <c r="K43" s="42">
        <v>4.9997297443381541</v>
      </c>
      <c r="L43" s="42">
        <v>5.1647237709072442</v>
      </c>
      <c r="M43" s="42">
        <v>9.9960583366180487</v>
      </c>
      <c r="N43" s="42">
        <v>2.8849097030915232</v>
      </c>
      <c r="O43" s="42">
        <v>8.4005612065941762</v>
      </c>
      <c r="P43" s="286"/>
      <c r="Q43" s="286"/>
      <c r="R43" s="286"/>
      <c r="S43" s="286"/>
    </row>
    <row r="44" spans="1:19" hidden="1" outlineLevel="1">
      <c r="A44" s="324" t="s">
        <v>154</v>
      </c>
      <c r="B44" s="281">
        <v>482.67277434773945</v>
      </c>
      <c r="C44" s="42">
        <v>11.152728940528959</v>
      </c>
      <c r="D44" s="42">
        <v>10.879196613173178</v>
      </c>
      <c r="E44" s="42">
        <v>10.816020561147994</v>
      </c>
      <c r="F44" s="42">
        <v>8.8424733161575233</v>
      </c>
      <c r="G44" s="42">
        <v>11.600962985254284</v>
      </c>
      <c r="H44" s="42">
        <v>1.8972820331803746</v>
      </c>
      <c r="I44" s="42">
        <v>13.898929277773988</v>
      </c>
      <c r="J44" s="42">
        <v>20.498522895125546</v>
      </c>
      <c r="K44" s="42">
        <v>15.698717948717956</v>
      </c>
      <c r="L44" s="42">
        <v>8.8356030494559263</v>
      </c>
      <c r="M44" s="42">
        <v>7.058823529411768</v>
      </c>
      <c r="N44" s="42">
        <v>2.915194346289752</v>
      </c>
      <c r="O44" s="42">
        <v>8.2970297029703062</v>
      </c>
      <c r="P44" s="286"/>
      <c r="Q44" s="286"/>
      <c r="R44" s="286"/>
      <c r="S44" s="286"/>
    </row>
    <row r="45" spans="1:19" hidden="1" outlineLevel="1">
      <c r="A45" s="324" t="s">
        <v>155</v>
      </c>
      <c r="B45" s="281">
        <v>513.57631281949148</v>
      </c>
      <c r="C45" s="42">
        <v>9.5905935684941142</v>
      </c>
      <c r="D45" s="42">
        <v>10.694130925507906</v>
      </c>
      <c r="E45" s="42">
        <v>8.3036696653938264</v>
      </c>
      <c r="F45" s="42">
        <v>8.0392994446817596</v>
      </c>
      <c r="G45" s="42">
        <v>9.899713467048727</v>
      </c>
      <c r="H45" s="42">
        <v>7.8944932901434441</v>
      </c>
      <c r="I45" s="42">
        <v>15.402424077352578</v>
      </c>
      <c r="J45" s="42">
        <v>11.59909579308929</v>
      </c>
      <c r="K45" s="42">
        <v>12.899510509645836</v>
      </c>
      <c r="L45" s="42">
        <v>10.68925233644859</v>
      </c>
      <c r="M45" s="42">
        <v>5.6015167183729631</v>
      </c>
      <c r="N45" s="42">
        <v>2.2963995735257896</v>
      </c>
      <c r="O45" s="42">
        <v>15.899503140526861</v>
      </c>
      <c r="P45" s="286"/>
      <c r="Q45" s="286"/>
      <c r="R45" s="286"/>
      <c r="S45" s="286"/>
    </row>
    <row r="46" spans="1:19" hidden="1" outlineLevel="1">
      <c r="A46" s="324" t="s">
        <v>156</v>
      </c>
      <c r="B46" s="281">
        <v>507.83376485427868</v>
      </c>
      <c r="C46" s="42">
        <v>8.7658182852267714</v>
      </c>
      <c r="D46" s="42">
        <v>14.697950377562023</v>
      </c>
      <c r="E46" s="42">
        <v>12.402636309167164</v>
      </c>
      <c r="F46" s="42">
        <v>9.0968747436633635</v>
      </c>
      <c r="G46" s="42">
        <v>10.000701311452403</v>
      </c>
      <c r="H46" s="42">
        <v>1.2010981468771433</v>
      </c>
      <c r="I46" s="42">
        <v>7.601973889687045</v>
      </c>
      <c r="J46" s="42">
        <v>6.2999547579550637</v>
      </c>
      <c r="K46" s="42">
        <v>7.7018340508344636</v>
      </c>
      <c r="L46" s="42">
        <v>9.9922401957858398</v>
      </c>
      <c r="M46" s="42">
        <v>8.0215343203230134</v>
      </c>
      <c r="N46" s="42">
        <v>3.4035936420179667</v>
      </c>
      <c r="O46" s="42">
        <v>9.8973087818696968</v>
      </c>
      <c r="P46" s="286"/>
      <c r="Q46" s="286"/>
      <c r="R46" s="286"/>
      <c r="S46" s="286"/>
    </row>
    <row r="47" spans="1:19" hidden="1" outlineLevel="1">
      <c r="A47" s="324" t="s">
        <v>157</v>
      </c>
      <c r="B47" s="281">
        <v>595.99681338378809</v>
      </c>
      <c r="C47" s="42">
        <v>10.970333745364641</v>
      </c>
      <c r="D47" s="42">
        <v>10.151515151515156</v>
      </c>
      <c r="E47" s="42">
        <v>9.3194574368568652</v>
      </c>
      <c r="F47" s="42">
        <v>10.168846972923646</v>
      </c>
      <c r="G47" s="42">
        <v>16.098218112791614</v>
      </c>
      <c r="H47" s="42">
        <v>6.8824404761904674</v>
      </c>
      <c r="I47" s="42">
        <v>8.4001354860562287</v>
      </c>
      <c r="J47" s="42">
        <v>16.497576961963517</v>
      </c>
      <c r="K47" s="42">
        <v>11.747143004221144</v>
      </c>
      <c r="L47" s="42">
        <v>9.9040917634584815</v>
      </c>
      <c r="M47" s="42">
        <v>9.6681717193435048</v>
      </c>
      <c r="N47" s="42">
        <v>5.3923391595388779</v>
      </c>
      <c r="O47" s="42">
        <v>8.8011648600549961</v>
      </c>
      <c r="P47" s="286"/>
      <c r="Q47" s="286"/>
      <c r="R47" s="286"/>
      <c r="S47" s="286"/>
    </row>
    <row r="48" spans="1:19" hidden="1" outlineLevel="1">
      <c r="A48" s="324" t="s">
        <v>158</v>
      </c>
      <c r="B48" s="281">
        <v>531.83296820022565</v>
      </c>
      <c r="C48" s="42">
        <v>10.184994154459815</v>
      </c>
      <c r="D48" s="42">
        <v>13.212573255194442</v>
      </c>
      <c r="E48" s="42">
        <v>12.169823476356129</v>
      </c>
      <c r="F48" s="42">
        <v>5.7316763885366413</v>
      </c>
      <c r="G48" s="42">
        <v>6.4985843332883775</v>
      </c>
      <c r="H48" s="42">
        <v>3.1003723910972667</v>
      </c>
      <c r="I48" s="42">
        <v>9.5982276510388544</v>
      </c>
      <c r="J48" s="42">
        <v>4.5999203211669908</v>
      </c>
      <c r="K48" s="42">
        <v>7.2026151033298191</v>
      </c>
      <c r="L48" s="42">
        <v>10.519068430820823</v>
      </c>
      <c r="M48" s="42">
        <v>9.6153846153846274</v>
      </c>
      <c r="N48" s="42">
        <v>7.2618025751072963</v>
      </c>
      <c r="O48" s="42">
        <v>6.7014079356372207</v>
      </c>
      <c r="P48" s="286"/>
      <c r="Q48" s="286"/>
      <c r="R48" s="286"/>
      <c r="S48" s="286"/>
    </row>
    <row r="49" spans="1:19" hidden="1" outlineLevel="1">
      <c r="A49" s="324" t="s">
        <v>159</v>
      </c>
      <c r="B49" s="281">
        <v>555.56662019518023</v>
      </c>
      <c r="C49" s="42">
        <v>8.176059979317472</v>
      </c>
      <c r="D49" s="42">
        <v>2.115727759367843</v>
      </c>
      <c r="E49" s="42">
        <v>5.7547508067407733</v>
      </c>
      <c r="F49" s="42">
        <v>7.4489957298750511</v>
      </c>
      <c r="G49" s="42">
        <v>8.2974840307652187</v>
      </c>
      <c r="H49" s="42">
        <v>5.7042374335220387</v>
      </c>
      <c r="I49" s="42">
        <v>6.5022421524663798</v>
      </c>
      <c r="J49" s="42">
        <v>5.6005682117114617</v>
      </c>
      <c r="K49" s="42">
        <v>2.8054067839836847</v>
      </c>
      <c r="L49" s="42">
        <v>9.1978891820580344</v>
      </c>
      <c r="M49" s="42">
        <v>11.196344050922164</v>
      </c>
      <c r="N49" s="42">
        <v>6.5100617333440312</v>
      </c>
      <c r="O49" s="42">
        <v>3.8016662622340789</v>
      </c>
      <c r="P49" s="286"/>
      <c r="Q49" s="286"/>
      <c r="R49" s="286"/>
      <c r="S49" s="286"/>
    </row>
    <row r="50" spans="1:19" hidden="1" outlineLevel="1">
      <c r="A50" s="324" t="s">
        <v>160</v>
      </c>
      <c r="B50" s="281">
        <v>558.18893978623112</v>
      </c>
      <c r="C50" s="42">
        <v>9.9156807634485915</v>
      </c>
      <c r="D50" s="42">
        <v>8.880006270083868</v>
      </c>
      <c r="E50" s="42">
        <v>4.8625918028903072</v>
      </c>
      <c r="F50" s="42">
        <v>4.9924812030075287</v>
      </c>
      <c r="G50" s="42">
        <v>10.806503028371054</v>
      </c>
      <c r="H50" s="42">
        <v>13.699559172600885</v>
      </c>
      <c r="I50" s="42">
        <v>7.0010449320794237</v>
      </c>
      <c r="J50" s="42">
        <v>11.498492640539098</v>
      </c>
      <c r="K50" s="42">
        <v>13.398674916497839</v>
      </c>
      <c r="L50" s="42">
        <v>10.121018071308413</v>
      </c>
      <c r="M50" s="42">
        <v>13.746988952570803</v>
      </c>
      <c r="N50" s="42">
        <v>9.8997493734335933</v>
      </c>
      <c r="O50" s="42">
        <v>10.101498308361528</v>
      </c>
      <c r="P50" s="286"/>
      <c r="Q50" s="286"/>
      <c r="R50" s="286"/>
      <c r="S50" s="286"/>
    </row>
    <row r="51" spans="1:19" hidden="1" outlineLevel="1">
      <c r="A51" s="324" t="s">
        <v>161</v>
      </c>
      <c r="B51" s="281">
        <v>646.15282480249618</v>
      </c>
      <c r="C51" s="42">
        <v>8.4154831523252511</v>
      </c>
      <c r="D51" s="42">
        <v>6.8775790921595643</v>
      </c>
      <c r="E51" s="42">
        <v>6.8563482725425047</v>
      </c>
      <c r="F51" s="42">
        <v>5.5160510873317321</v>
      </c>
      <c r="G51" s="42">
        <v>6.9989451476793079</v>
      </c>
      <c r="H51" s="42">
        <v>3.5015663069961676</v>
      </c>
      <c r="I51" s="42">
        <v>9.5979585459847954</v>
      </c>
      <c r="J51" s="42">
        <v>0.90079305701031842</v>
      </c>
      <c r="K51" s="42">
        <v>12.299613045881699</v>
      </c>
      <c r="L51" s="42">
        <v>7.7135590247324899</v>
      </c>
      <c r="M51" s="42">
        <v>7.6199189648412045</v>
      </c>
      <c r="N51" s="42">
        <v>9.4989414255469313</v>
      </c>
      <c r="O51" s="42">
        <v>10.602230483271384</v>
      </c>
      <c r="P51" s="286"/>
      <c r="Q51" s="286"/>
      <c r="R51" s="286"/>
      <c r="S51" s="286"/>
    </row>
    <row r="52" spans="1:19" hidden="1" outlineLevel="1">
      <c r="A52" s="324" t="s">
        <v>162</v>
      </c>
      <c r="B52" s="281">
        <v>574.7527053043882</v>
      </c>
      <c r="C52" s="42">
        <v>7.0999999999999943</v>
      </c>
      <c r="D52" s="42">
        <v>10.6</v>
      </c>
      <c r="E52" s="42">
        <v>2.4000000000000057</v>
      </c>
      <c r="F52" s="42">
        <v>6.3</v>
      </c>
      <c r="G52" s="42">
        <v>7.5</v>
      </c>
      <c r="H52" s="42">
        <v>7.2</v>
      </c>
      <c r="I52" s="42">
        <v>5.0999999999999943</v>
      </c>
      <c r="J52" s="42">
        <v>17.8</v>
      </c>
      <c r="K52" s="42">
        <v>8.9000000000000057</v>
      </c>
      <c r="L52" s="42">
        <v>4.2</v>
      </c>
      <c r="M52" s="42">
        <v>10.6</v>
      </c>
      <c r="N52" s="42">
        <v>6.5</v>
      </c>
      <c r="O52" s="42">
        <v>7</v>
      </c>
      <c r="P52" s="286"/>
      <c r="Q52" s="286"/>
      <c r="R52" s="286"/>
      <c r="S52" s="286"/>
    </row>
    <row r="53" spans="1:19" hidden="1" outlineLevel="1">
      <c r="A53" s="324" t="s">
        <v>163</v>
      </c>
      <c r="B53" s="281">
        <v>608.24536944831709</v>
      </c>
      <c r="C53" s="42">
        <v>8.8000000000000007</v>
      </c>
      <c r="D53" s="42">
        <v>7.8</v>
      </c>
      <c r="E53" s="42">
        <v>8.1999999999999993</v>
      </c>
      <c r="F53" s="42">
        <v>5.0999999999999943</v>
      </c>
      <c r="G53" s="42">
        <v>9.5999999999999943</v>
      </c>
      <c r="H53" s="42">
        <v>6.4000000000000057</v>
      </c>
      <c r="I53" s="42">
        <v>7.3</v>
      </c>
      <c r="J53" s="42">
        <v>5.8</v>
      </c>
      <c r="K53" s="42">
        <v>8.8000000000000007</v>
      </c>
      <c r="L53" s="42">
        <v>13.6</v>
      </c>
      <c r="M53" s="42">
        <v>9.8000000000000007</v>
      </c>
      <c r="N53" s="42">
        <v>7.9000000000000057</v>
      </c>
      <c r="O53" s="42">
        <v>5.7</v>
      </c>
      <c r="P53" s="286"/>
      <c r="Q53" s="286"/>
      <c r="R53" s="286"/>
      <c r="S53" s="286"/>
    </row>
    <row r="54" spans="1:19" hidden="1" outlineLevel="1">
      <c r="A54" s="324" t="s">
        <v>164</v>
      </c>
      <c r="B54" s="281">
        <v>604.52765053442204</v>
      </c>
      <c r="C54" s="42">
        <v>7.7</v>
      </c>
      <c r="D54" s="42">
        <v>7.0999999999999943</v>
      </c>
      <c r="E54" s="42">
        <v>7.5999999999999943</v>
      </c>
      <c r="F54" s="42">
        <v>5.5999999999999943</v>
      </c>
      <c r="G54" s="42">
        <v>6</v>
      </c>
      <c r="H54" s="42">
        <v>7.4000000000000057</v>
      </c>
      <c r="I54" s="42">
        <v>6.5999999999999943</v>
      </c>
      <c r="J54" s="42">
        <v>6.5</v>
      </c>
      <c r="K54" s="42">
        <v>11.3</v>
      </c>
      <c r="L54" s="42">
        <v>6.0999999999999943</v>
      </c>
      <c r="M54" s="42">
        <v>10.8</v>
      </c>
      <c r="N54" s="42">
        <v>9.8000000000000007</v>
      </c>
      <c r="O54" s="42">
        <v>5.5999999999999943</v>
      </c>
      <c r="P54" s="286"/>
      <c r="Q54" s="286"/>
      <c r="R54" s="286"/>
      <c r="S54" s="286"/>
    </row>
    <row r="55" spans="1:19" hidden="1" outlineLevel="1">
      <c r="A55" s="324" t="s">
        <v>165</v>
      </c>
      <c r="B55" s="281">
        <v>701.42069972780985</v>
      </c>
      <c r="C55" s="42">
        <v>8.1999999999999993</v>
      </c>
      <c r="D55" s="42">
        <v>9.0999999999999943</v>
      </c>
      <c r="E55" s="42">
        <v>8.5999999999999943</v>
      </c>
      <c r="F55" s="42">
        <v>3.7</v>
      </c>
      <c r="G55" s="42">
        <v>6.4000000000000057</v>
      </c>
      <c r="H55" s="42">
        <v>5.5999999999999943</v>
      </c>
      <c r="I55" s="42">
        <v>6.5</v>
      </c>
      <c r="J55" s="42">
        <v>8.1999999999999993</v>
      </c>
      <c r="K55" s="42">
        <v>12.2</v>
      </c>
      <c r="L55" s="42">
        <v>15.9</v>
      </c>
      <c r="M55" s="42">
        <v>6</v>
      </c>
      <c r="N55" s="42">
        <v>9.1999999999999993</v>
      </c>
      <c r="O55" s="42">
        <v>6.5999999999999943</v>
      </c>
      <c r="P55" s="286"/>
      <c r="Q55" s="286"/>
      <c r="R55" s="286"/>
      <c r="S55" s="286"/>
    </row>
    <row r="56" spans="1:19" hidden="1" outlineLevel="1">
      <c r="A56" s="324" t="s">
        <v>166</v>
      </c>
      <c r="B56" s="281">
        <v>614.45263227776672</v>
      </c>
      <c r="C56" s="42">
        <v>7.0999999999999943</v>
      </c>
      <c r="D56" s="42">
        <v>9.5</v>
      </c>
      <c r="E56" s="42">
        <v>8.3000000000000007</v>
      </c>
      <c r="F56" s="42">
        <v>7.9000000000000057</v>
      </c>
      <c r="G56" s="42">
        <v>8.0999999999999943</v>
      </c>
      <c r="H56" s="42">
        <v>6.9000000000000057</v>
      </c>
      <c r="I56" s="42">
        <v>8.5</v>
      </c>
      <c r="J56" s="42">
        <v>7.5</v>
      </c>
      <c r="K56" s="42">
        <v>5.0999999999999943</v>
      </c>
      <c r="L56" s="42">
        <v>5.5999999999999943</v>
      </c>
      <c r="M56" s="42">
        <v>6.5999999999999943</v>
      </c>
      <c r="N56" s="42">
        <v>12.6</v>
      </c>
      <c r="O56" s="42">
        <v>9.3000000000000007</v>
      </c>
      <c r="P56" s="286"/>
      <c r="Q56" s="286"/>
      <c r="R56" s="286"/>
      <c r="S56" s="286"/>
    </row>
    <row r="57" spans="1:19" hidden="1" outlineLevel="1">
      <c r="A57" s="324" t="s">
        <v>167</v>
      </c>
      <c r="B57" s="281">
        <v>650.53442209387242</v>
      </c>
      <c r="C57" s="42">
        <v>6.7</v>
      </c>
      <c r="D57" s="42">
        <v>10.1</v>
      </c>
      <c r="E57" s="42">
        <v>6.4000000000000057</v>
      </c>
      <c r="F57" s="42">
        <v>7.2</v>
      </c>
      <c r="G57" s="42">
        <v>5</v>
      </c>
      <c r="H57" s="42">
        <v>4.9000000000000057</v>
      </c>
      <c r="I57" s="42">
        <v>9.0999999999999943</v>
      </c>
      <c r="J57" s="42">
        <v>4.9000000000000057</v>
      </c>
      <c r="K57" s="42">
        <v>6.0999999999999943</v>
      </c>
      <c r="L57" s="42">
        <v>5.0999999999999943</v>
      </c>
      <c r="M57" s="42">
        <v>7.5</v>
      </c>
      <c r="N57" s="42">
        <v>15.2</v>
      </c>
      <c r="O57" s="42">
        <v>5.5999999999999943</v>
      </c>
      <c r="P57" s="286"/>
      <c r="Q57" s="286"/>
      <c r="R57" s="286"/>
      <c r="S57" s="286"/>
    </row>
    <row r="58" spans="1:19" hidden="1" outlineLevel="1">
      <c r="A58" s="324" t="s">
        <v>168</v>
      </c>
      <c r="B58" s="281">
        <v>647.74613290845116</v>
      </c>
      <c r="C58" s="42">
        <v>6.8</v>
      </c>
      <c r="D58" s="42">
        <v>10.6</v>
      </c>
      <c r="E58" s="42">
        <v>6.0999999999999943</v>
      </c>
      <c r="F58" s="42">
        <v>5.3</v>
      </c>
      <c r="G58" s="42">
        <v>7.8</v>
      </c>
      <c r="H58" s="42">
        <v>9.3000000000000007</v>
      </c>
      <c r="I58" s="42">
        <v>7.4000000000000057</v>
      </c>
      <c r="J58" s="42">
        <v>8.5999999999999943</v>
      </c>
      <c r="K58" s="42">
        <v>5.3</v>
      </c>
      <c r="L58" s="42">
        <v>7.2</v>
      </c>
      <c r="M58" s="42">
        <v>6.4000000000000057</v>
      </c>
      <c r="N58" s="42">
        <v>17.3</v>
      </c>
      <c r="O58" s="42">
        <v>10.3</v>
      </c>
      <c r="P58" s="286"/>
      <c r="Q58" s="286"/>
      <c r="R58" s="286"/>
      <c r="S58" s="286"/>
    </row>
    <row r="59" spans="1:19" hidden="1" outlineLevel="1">
      <c r="A59" s="324" t="s">
        <v>26</v>
      </c>
      <c r="B59" s="281">
        <v>760.97059018787752</v>
      </c>
      <c r="C59" s="42">
        <v>8</v>
      </c>
      <c r="D59" s="42">
        <v>10.6</v>
      </c>
      <c r="E59" s="42">
        <v>5.5</v>
      </c>
      <c r="F59" s="42">
        <v>7.5</v>
      </c>
      <c r="G59" s="42">
        <v>5.5999999999999943</v>
      </c>
      <c r="H59" s="42">
        <v>5</v>
      </c>
      <c r="I59" s="42">
        <v>10.4</v>
      </c>
      <c r="J59" s="42">
        <v>5.9000000000000057</v>
      </c>
      <c r="K59" s="42">
        <v>6.4000000000000057</v>
      </c>
      <c r="L59" s="42">
        <v>9.3000000000000007</v>
      </c>
      <c r="M59" s="42">
        <v>10</v>
      </c>
      <c r="N59" s="42">
        <v>17.2</v>
      </c>
      <c r="O59" s="42">
        <v>10.7</v>
      </c>
      <c r="P59" s="286"/>
      <c r="Q59" s="286"/>
      <c r="R59" s="286"/>
      <c r="S59" s="286"/>
    </row>
    <row r="60" spans="1:19" hidden="1" outlineLevel="1">
      <c r="A60" s="324" t="s">
        <v>27</v>
      </c>
      <c r="B60" s="281">
        <v>678.58328354245498</v>
      </c>
      <c r="C60" s="42">
        <v>10</v>
      </c>
      <c r="D60" s="42">
        <v>8.3000000000000007</v>
      </c>
      <c r="E60" s="42">
        <v>8.4000000000000057</v>
      </c>
      <c r="F60" s="42">
        <v>7.3</v>
      </c>
      <c r="G60" s="42">
        <v>8.5</v>
      </c>
      <c r="H60" s="42">
        <v>3.8</v>
      </c>
      <c r="I60" s="42">
        <v>8.0999999999999943</v>
      </c>
      <c r="J60" s="42">
        <v>7.2</v>
      </c>
      <c r="K60" s="42">
        <v>11.7</v>
      </c>
      <c r="L60" s="42">
        <v>12.4</v>
      </c>
      <c r="M60" s="42">
        <v>11.4</v>
      </c>
      <c r="N60" s="42">
        <v>16.399999999999999</v>
      </c>
      <c r="O60" s="42">
        <v>9.5999999999999943</v>
      </c>
      <c r="P60" s="286"/>
      <c r="Q60" s="286"/>
      <c r="R60" s="286"/>
      <c r="S60" s="286"/>
    </row>
    <row r="61" spans="1:19" hidden="1" outlineLevel="1">
      <c r="A61" s="324" t="s">
        <v>28</v>
      </c>
      <c r="B61" s="281">
        <v>712.30830511850229</v>
      </c>
      <c r="C61" s="42">
        <v>9.5</v>
      </c>
      <c r="D61" s="42">
        <v>11.8</v>
      </c>
      <c r="E61" s="42">
        <v>8.6999999999999993</v>
      </c>
      <c r="F61" s="42">
        <v>7.3</v>
      </c>
      <c r="G61" s="42">
        <v>10.6</v>
      </c>
      <c r="H61" s="42">
        <v>2.5</v>
      </c>
      <c r="I61" s="42">
        <v>3.9000000000000057</v>
      </c>
      <c r="J61" s="42">
        <v>0.70000000000000284</v>
      </c>
      <c r="K61" s="42">
        <v>13.2</v>
      </c>
      <c r="L61" s="42">
        <v>9.9000000000000057</v>
      </c>
      <c r="M61" s="42">
        <v>10.8</v>
      </c>
      <c r="N61" s="42">
        <v>14.1</v>
      </c>
      <c r="O61" s="42">
        <v>10.6</v>
      </c>
      <c r="P61" s="286"/>
      <c r="Q61" s="286"/>
      <c r="R61" s="286"/>
      <c r="S61" s="286"/>
    </row>
    <row r="62" spans="1:19" hidden="1" outlineLevel="1">
      <c r="A62" s="324" t="s">
        <v>29</v>
      </c>
      <c r="B62" s="281">
        <v>704.57412202084572</v>
      </c>
      <c r="C62" s="42">
        <v>8.8000000000000007</v>
      </c>
      <c r="D62" s="42">
        <v>11.2</v>
      </c>
      <c r="E62" s="42">
        <v>7.8</v>
      </c>
      <c r="F62" s="42">
        <v>8.5999999999999943</v>
      </c>
      <c r="G62" s="42">
        <v>10.9</v>
      </c>
      <c r="H62" s="42">
        <v>2.5999999999999943</v>
      </c>
      <c r="I62" s="42">
        <v>6.8</v>
      </c>
      <c r="J62" s="42">
        <v>5.2</v>
      </c>
      <c r="K62" s="42">
        <v>7.4000000000000057</v>
      </c>
      <c r="L62" s="42">
        <v>12</v>
      </c>
      <c r="M62" s="42">
        <v>6</v>
      </c>
      <c r="N62" s="42">
        <v>9.5</v>
      </c>
      <c r="O62" s="42">
        <v>9.1999999999999993</v>
      </c>
      <c r="P62" s="286"/>
      <c r="Q62" s="286"/>
      <c r="R62" s="286"/>
      <c r="S62" s="286"/>
    </row>
    <row r="63" spans="1:19" hidden="1" outlineLevel="1">
      <c r="A63" s="324" t="s">
        <v>30</v>
      </c>
      <c r="B63" s="281">
        <v>796.35530770762796</v>
      </c>
      <c r="C63" s="42">
        <v>4.64994547437297</v>
      </c>
      <c r="D63" s="42">
        <v>3.9001122334455687</v>
      </c>
      <c r="E63" s="42">
        <v>3.493812584721681</v>
      </c>
      <c r="F63" s="42">
        <v>7.1772583108187433</v>
      </c>
      <c r="G63" s="42">
        <v>9</v>
      </c>
      <c r="H63" s="42">
        <v>2.602365787079151</v>
      </c>
      <c r="I63" s="42">
        <v>2.5983997413723472</v>
      </c>
      <c r="J63" s="42">
        <v>1.4987575067301577</v>
      </c>
      <c r="K63" s="42">
        <v>3.6001374098248107</v>
      </c>
      <c r="L63" s="42">
        <v>2.5227301831220359</v>
      </c>
      <c r="M63" s="42">
        <v>6.1100114595270298</v>
      </c>
      <c r="N63" s="42">
        <v>7.6988922457200459</v>
      </c>
      <c r="O63" s="42">
        <v>8.5990888382687842</v>
      </c>
      <c r="P63" s="286"/>
      <c r="Q63" s="286"/>
      <c r="R63" s="286"/>
      <c r="S63" s="286"/>
    </row>
    <row r="64" spans="1:19" ht="53.25" customHeight="1" collapsed="1">
      <c r="A64" s="329"/>
      <c r="B64" s="512" t="s">
        <v>602</v>
      </c>
      <c r="C64" s="511" t="s">
        <v>760</v>
      </c>
      <c r="D64" s="118" t="s">
        <v>603</v>
      </c>
      <c r="E64" s="118" t="s">
        <v>590</v>
      </c>
      <c r="F64" s="118" t="s">
        <v>319</v>
      </c>
      <c r="G64" s="512" t="s">
        <v>606</v>
      </c>
      <c r="H64" s="118" t="s">
        <v>591</v>
      </c>
      <c r="I64" s="118" t="s">
        <v>592</v>
      </c>
      <c r="J64" s="118" t="s">
        <v>593</v>
      </c>
      <c r="K64" s="118" t="s">
        <v>594</v>
      </c>
      <c r="L64" s="118" t="s">
        <v>595</v>
      </c>
      <c r="M64" s="118" t="s">
        <v>596</v>
      </c>
      <c r="N64" s="118" t="s">
        <v>604</v>
      </c>
      <c r="O64" s="118" t="s">
        <v>610</v>
      </c>
      <c r="P64" s="118" t="s">
        <v>597</v>
      </c>
      <c r="Q64" s="118" t="s">
        <v>605</v>
      </c>
      <c r="R64" s="118" t="s">
        <v>598</v>
      </c>
      <c r="S64" s="561" t="s">
        <v>599</v>
      </c>
    </row>
    <row r="65" spans="1:20">
      <c r="A65" s="338">
        <v>2009</v>
      </c>
      <c r="B65" s="240">
        <v>744.5</v>
      </c>
      <c r="C65" s="42">
        <v>3</v>
      </c>
      <c r="D65" s="42">
        <v>1.2</v>
      </c>
      <c r="E65" s="42">
        <v>2.6</v>
      </c>
      <c r="F65" s="42">
        <v>0.6</v>
      </c>
      <c r="G65" s="284">
        <v>-1.1000000000000001</v>
      </c>
      <c r="H65" s="42">
        <v>0.2</v>
      </c>
      <c r="I65" s="42">
        <v>-7.3</v>
      </c>
      <c r="J65" s="42">
        <v>3</v>
      </c>
      <c r="K65" s="42">
        <v>0</v>
      </c>
      <c r="L65" s="42">
        <v>-3</v>
      </c>
      <c r="M65" s="42">
        <v>3.4</v>
      </c>
      <c r="N65" s="42">
        <v>9</v>
      </c>
      <c r="O65" s="42">
        <v>5</v>
      </c>
      <c r="P65" s="42">
        <v>7.3</v>
      </c>
      <c r="Q65" s="42">
        <v>5.4</v>
      </c>
      <c r="R65" s="42">
        <v>6.4</v>
      </c>
      <c r="S65" s="42">
        <v>5.6</v>
      </c>
    </row>
    <row r="66" spans="1:20">
      <c r="A66" s="338">
        <v>2010</v>
      </c>
      <c r="B66" s="240">
        <v>769</v>
      </c>
      <c r="C66" s="42">
        <v>3.2</v>
      </c>
      <c r="D66" s="42">
        <v>1.2</v>
      </c>
      <c r="E66" s="42">
        <v>5.4</v>
      </c>
      <c r="F66" s="42">
        <v>3.6</v>
      </c>
      <c r="G66" s="284">
        <v>2.9</v>
      </c>
      <c r="H66" s="42">
        <v>2.1</v>
      </c>
      <c r="I66" s="42">
        <v>4.7</v>
      </c>
      <c r="J66" s="42">
        <v>2.6</v>
      </c>
      <c r="K66" s="42">
        <v>2.1</v>
      </c>
      <c r="L66" s="42">
        <v>6</v>
      </c>
      <c r="M66" s="42">
        <v>2.1</v>
      </c>
      <c r="N66" s="42">
        <v>-0.7</v>
      </c>
      <c r="O66" s="42">
        <v>1.9</v>
      </c>
      <c r="P66" s="42">
        <v>2.5</v>
      </c>
      <c r="Q66" s="42">
        <v>4</v>
      </c>
      <c r="R66" s="42">
        <v>0.5</v>
      </c>
      <c r="S66" s="42">
        <v>-3</v>
      </c>
    </row>
    <row r="67" spans="1:20" s="6" customFormat="1">
      <c r="A67" s="335">
        <v>2011</v>
      </c>
      <c r="B67" s="393">
        <v>786</v>
      </c>
      <c r="C67" s="107">
        <v>2.2000000000000002</v>
      </c>
      <c r="D67" s="107">
        <v>4.7</v>
      </c>
      <c r="E67" s="107">
        <v>3.6</v>
      </c>
      <c r="F67" s="107">
        <v>4.0999999999999996</v>
      </c>
      <c r="G67" s="166">
        <v>1.3</v>
      </c>
      <c r="H67" s="107">
        <v>1.8</v>
      </c>
      <c r="I67" s="107">
        <v>1</v>
      </c>
      <c r="J67" s="107">
        <v>8.6999999999999993</v>
      </c>
      <c r="K67" s="107">
        <v>8.4</v>
      </c>
      <c r="L67" s="107">
        <v>2</v>
      </c>
      <c r="M67" s="107">
        <v>-0.6</v>
      </c>
      <c r="N67" s="107">
        <v>-0.4</v>
      </c>
      <c r="O67" s="107">
        <v>-1</v>
      </c>
      <c r="P67" s="107">
        <v>0.5</v>
      </c>
      <c r="Q67" s="107">
        <v>3.4</v>
      </c>
      <c r="R67" s="107">
        <v>4.5</v>
      </c>
      <c r="S67" s="107">
        <v>0</v>
      </c>
    </row>
    <row r="68" spans="1:20" hidden="1" outlineLevel="1">
      <c r="A68" s="338" t="s">
        <v>647</v>
      </c>
      <c r="B68" s="240">
        <v>710.45</v>
      </c>
      <c r="C68" s="42">
        <v>4.7</v>
      </c>
      <c r="D68" s="42">
        <v>-1.1539777125677517</v>
      </c>
      <c r="E68" s="42">
        <v>3.0248208987625702</v>
      </c>
      <c r="F68" s="339">
        <v>2.7144004230234486</v>
      </c>
      <c r="G68" s="668">
        <v>1.185794663924014</v>
      </c>
      <c r="H68" s="339">
        <v>3.7729294980560724</v>
      </c>
      <c r="I68" s="42">
        <v>-10.793710065554734</v>
      </c>
      <c r="J68" s="42">
        <v>3.9003028566751254</v>
      </c>
      <c r="K68" s="42">
        <v>-2.2844768723541193</v>
      </c>
      <c r="L68" s="42">
        <v>-5.9998772026769842</v>
      </c>
      <c r="M68" s="42">
        <v>9.1001382144648062</v>
      </c>
      <c r="N68" s="42">
        <v>7.9005804667108066</v>
      </c>
      <c r="O68" s="42">
        <v>11.074394273799214</v>
      </c>
      <c r="P68" s="42">
        <v>7.6598571069543766</v>
      </c>
      <c r="Q68" s="42">
        <v>6.6057100205262174</v>
      </c>
      <c r="R68" s="42">
        <v>7.0623455425850494</v>
      </c>
      <c r="S68" s="42">
        <v>0.26825633383012359</v>
      </c>
    </row>
    <row r="69" spans="1:20" ht="14.25" hidden="1" outlineLevel="1">
      <c r="A69" s="338" t="s">
        <v>649</v>
      </c>
      <c r="B69" s="240">
        <v>732.5</v>
      </c>
      <c r="C69" s="42">
        <v>2.8</v>
      </c>
      <c r="D69" s="42">
        <v>4.8993414863593614</v>
      </c>
      <c r="E69" s="42">
        <v>1.5048550300290202</v>
      </c>
      <c r="F69" s="42">
        <v>2.1576139759124544</v>
      </c>
      <c r="G69" s="284">
        <v>4.3993448693299086</v>
      </c>
      <c r="H69" s="42">
        <v>1.0999121168845392</v>
      </c>
      <c r="I69" s="42">
        <v>-6.700643328598872</v>
      </c>
      <c r="J69" s="42">
        <v>3.5002970931174531</v>
      </c>
      <c r="K69" s="42">
        <v>4.5728364310757996</v>
      </c>
      <c r="L69" s="42">
        <v>-1.8997244407080558</v>
      </c>
      <c r="M69" s="42">
        <v>4.5999724277376828</v>
      </c>
      <c r="N69" s="42">
        <v>7.1003390988265664</v>
      </c>
      <c r="O69" s="42">
        <v>4.2400797520750757</v>
      </c>
      <c r="P69" s="42">
        <v>6.9580701518613211</v>
      </c>
      <c r="Q69" s="42">
        <v>4.8998946259220162</v>
      </c>
      <c r="R69" s="42">
        <v>5.1006864120747792</v>
      </c>
      <c r="S69" s="42">
        <v>6.700684086576203</v>
      </c>
    </row>
    <row r="70" spans="1:20" hidden="1" outlineLevel="1">
      <c r="A70" s="338" t="s">
        <v>664</v>
      </c>
      <c r="B70" s="240">
        <v>722.51</v>
      </c>
      <c r="C70" s="42">
        <v>2.5</v>
      </c>
      <c r="D70" s="42">
        <v>-0.29459686311943756</v>
      </c>
      <c r="E70" s="42">
        <v>1.5990126165660996</v>
      </c>
      <c r="F70" s="42">
        <v>0.53161973973902832</v>
      </c>
      <c r="G70" s="284">
        <v>-3.0002873052139023</v>
      </c>
      <c r="H70" s="42">
        <v>-1.3994059882803072</v>
      </c>
      <c r="I70" s="42">
        <v>-5.3008727606798374</v>
      </c>
      <c r="J70" s="42">
        <v>0.4002381064273095</v>
      </c>
      <c r="K70" s="42">
        <v>-0.10009931112757897</v>
      </c>
      <c r="L70" s="42">
        <v>-6.099879845549026</v>
      </c>
      <c r="M70" s="42">
        <v>3.7003515856163176</v>
      </c>
      <c r="N70" s="42">
        <v>10.60058238291677</v>
      </c>
      <c r="O70" s="42">
        <v>4.2194705284666298</v>
      </c>
      <c r="P70" s="42">
        <v>6.8003579135744019</v>
      </c>
      <c r="Q70" s="42">
        <v>5.600687519255402</v>
      </c>
      <c r="R70" s="42">
        <v>9.0003459010722793</v>
      </c>
      <c r="S70" s="42">
        <v>6.1995717344753842</v>
      </c>
    </row>
    <row r="71" spans="1:20" hidden="1" outlineLevel="1">
      <c r="A71" s="476" t="s">
        <v>702</v>
      </c>
      <c r="B71" s="546">
        <v>813.22</v>
      </c>
      <c r="C71" s="472">
        <v>2.0999999999999943</v>
      </c>
      <c r="D71" s="472">
        <v>1.2997787610619582</v>
      </c>
      <c r="E71" s="472">
        <v>4.679602773474187</v>
      </c>
      <c r="F71" s="472">
        <v>-2.1180905768944456</v>
      </c>
      <c r="G71" s="482">
        <v>-6.999527140899886</v>
      </c>
      <c r="H71" s="472">
        <v>-2.5004151543187731</v>
      </c>
      <c r="I71" s="472">
        <v>-8.7006879123964609</v>
      </c>
      <c r="J71" s="472">
        <v>4.2998730053558631</v>
      </c>
      <c r="K71" s="472">
        <v>-1.5003000600120089</v>
      </c>
      <c r="L71" s="472">
        <v>2.0001005075631895</v>
      </c>
      <c r="M71" s="472">
        <v>-3.7995141440301978</v>
      </c>
      <c r="N71" s="472">
        <v>10.300011632456659</v>
      </c>
      <c r="O71" s="472">
        <v>1.9201460101228491</v>
      </c>
      <c r="P71" s="472">
        <v>7.2998847619891762</v>
      </c>
      <c r="Q71" s="472">
        <v>4.7995951132417787</v>
      </c>
      <c r="R71" s="472">
        <v>3.4994480365872818</v>
      </c>
      <c r="S71" s="472">
        <v>2.099790801511233</v>
      </c>
    </row>
    <row r="72" spans="1:20" hidden="1" outlineLevel="1">
      <c r="A72" s="338" t="s">
        <v>712</v>
      </c>
      <c r="B72" s="240">
        <v>725.04</v>
      </c>
      <c r="C72" s="42">
        <v>2.0999999999999943</v>
      </c>
      <c r="D72" s="42">
        <v>2.9031435544385005</v>
      </c>
      <c r="E72" s="42">
        <v>5.7807122286998691</v>
      </c>
      <c r="F72" s="42">
        <v>-0.28028295231376887</v>
      </c>
      <c r="G72" s="284">
        <v>1.1958146487294385</v>
      </c>
      <c r="H72" s="42">
        <v>0.93597517798977492</v>
      </c>
      <c r="I72" s="42">
        <v>4.183623636659604</v>
      </c>
      <c r="J72" s="42">
        <v>0.64206089730964777</v>
      </c>
      <c r="K72" s="42">
        <v>-0.1756907842197819</v>
      </c>
      <c r="L72" s="42">
        <v>3.8550470940182038</v>
      </c>
      <c r="M72" s="42">
        <v>0.45180891734027284</v>
      </c>
      <c r="N72" s="42">
        <v>-1.0723183016211095</v>
      </c>
      <c r="O72" s="42">
        <v>1.5468048435081556</v>
      </c>
      <c r="P72" s="42">
        <v>3.2131125673219572</v>
      </c>
      <c r="Q72" s="42">
        <v>2.1593494899989025</v>
      </c>
      <c r="R72" s="42">
        <v>-0.16139323649740334</v>
      </c>
      <c r="S72" s="42">
        <v>-1.902497027348403</v>
      </c>
    </row>
    <row r="73" spans="1:20" hidden="1" outlineLevel="1">
      <c r="A73" s="338" t="s">
        <v>36</v>
      </c>
      <c r="B73" s="240">
        <v>758.4</v>
      </c>
      <c r="C73" s="42">
        <v>3.5999999999999943</v>
      </c>
      <c r="D73" s="42">
        <v>-2.4285253076012339</v>
      </c>
      <c r="E73" s="42">
        <v>6.1260632731370919</v>
      </c>
      <c r="F73" s="42">
        <v>4.0769451622164894</v>
      </c>
      <c r="G73" s="284">
        <v>2.0408163265306172</v>
      </c>
      <c r="H73" s="42">
        <v>0.91680814940578159</v>
      </c>
      <c r="I73" s="42">
        <v>6.5639831646816589</v>
      </c>
      <c r="J73" s="42">
        <v>1.9944082013047364</v>
      </c>
      <c r="K73" s="42">
        <v>-1.811026679957024</v>
      </c>
      <c r="L73" s="42">
        <v>2.3602366187795383</v>
      </c>
      <c r="M73" s="42">
        <v>1.5947632018276039</v>
      </c>
      <c r="N73" s="42">
        <v>-1.3701126385203111</v>
      </c>
      <c r="O73" s="42">
        <v>4.2630380773188961</v>
      </c>
      <c r="P73" s="42">
        <v>2.7171352285220678</v>
      </c>
      <c r="Q73" s="42">
        <v>3.95263534389602</v>
      </c>
      <c r="R73" s="42">
        <v>0.49072670852277156</v>
      </c>
      <c r="S73" s="42">
        <v>-0.50274142974757297</v>
      </c>
    </row>
    <row r="74" spans="1:20" collapsed="1">
      <c r="A74" s="338" t="s">
        <v>37</v>
      </c>
      <c r="B74" s="240">
        <v>749.5</v>
      </c>
      <c r="C74" s="42">
        <v>3.7</v>
      </c>
      <c r="D74" s="42">
        <v>4.3214156019939765</v>
      </c>
      <c r="E74" s="42">
        <v>4.8781146235456134</v>
      </c>
      <c r="F74" s="42">
        <v>3.8031479239370327</v>
      </c>
      <c r="G74" s="284">
        <v>4.2313117066290431</v>
      </c>
      <c r="H74" s="42">
        <v>1.4925373134328339</v>
      </c>
      <c r="I74" s="42">
        <v>3.6088474970896556</v>
      </c>
      <c r="J74" s="42">
        <v>5.6285836876389652</v>
      </c>
      <c r="K74" s="42">
        <v>3.828887468736923</v>
      </c>
      <c r="L74" s="42">
        <v>10.81571297239546</v>
      </c>
      <c r="M74" s="42">
        <v>4.0617656931856345</v>
      </c>
      <c r="N74" s="42">
        <v>1.473282359006987</v>
      </c>
      <c r="O74" s="42">
        <v>1.4570387829440818</v>
      </c>
      <c r="P74" s="42">
        <v>2.6727777503983532</v>
      </c>
      <c r="Q74" s="42">
        <v>5.9500959692898334</v>
      </c>
      <c r="R74" s="42">
        <v>0.7552678344757453</v>
      </c>
      <c r="S74" s="42">
        <v>-0.63554537535891598</v>
      </c>
    </row>
    <row r="75" spans="1:20">
      <c r="A75" s="476" t="s">
        <v>38</v>
      </c>
      <c r="B75" s="472">
        <v>844</v>
      </c>
      <c r="C75" s="472">
        <v>3.8</v>
      </c>
      <c r="D75" s="472">
        <v>0.84951261421848301</v>
      </c>
      <c r="E75" s="472">
        <v>3.8444274605427609</v>
      </c>
      <c r="F75" s="472">
        <v>6.0846650224669645</v>
      </c>
      <c r="G75" s="482">
        <v>5.3400083437630457</v>
      </c>
      <c r="H75" s="472">
        <v>4.8687315993089868</v>
      </c>
      <c r="I75" s="472">
        <v>6.2930073424826105</v>
      </c>
      <c r="J75" s="472">
        <v>2.1718127555949707</v>
      </c>
      <c r="K75" s="472">
        <v>6.6987439855027162</v>
      </c>
      <c r="L75" s="472">
        <v>5.7299108242597327</v>
      </c>
      <c r="M75" s="472">
        <v>4.4525372262164353</v>
      </c>
      <c r="N75" s="472">
        <v>-2.303864701878183</v>
      </c>
      <c r="O75" s="472">
        <v>0.24461162135966674</v>
      </c>
      <c r="P75" s="472">
        <v>1.6151018216365713</v>
      </c>
      <c r="Q75" s="472">
        <v>4.0981957207056041</v>
      </c>
      <c r="R75" s="472">
        <v>2.3937588566030286</v>
      </c>
      <c r="S75" s="472">
        <v>-0.61010107188182872</v>
      </c>
    </row>
    <row r="76" spans="1:20">
      <c r="A76" s="338" t="s">
        <v>667</v>
      </c>
      <c r="B76" s="42">
        <v>746</v>
      </c>
      <c r="C76" s="42">
        <v>2.9000000000000057</v>
      </c>
      <c r="D76" s="42">
        <v>4.0707964601769788</v>
      </c>
      <c r="E76" s="42">
        <v>2.9216467463479319</v>
      </c>
      <c r="F76" s="42">
        <v>6.1185468451242713</v>
      </c>
      <c r="G76" s="284">
        <v>2.6587887740029572</v>
      </c>
      <c r="H76" s="42">
        <v>1.5306122448979664</v>
      </c>
      <c r="I76" s="42">
        <v>0.22321428571427759</v>
      </c>
      <c r="J76" s="42">
        <v>3.1963470319634695</v>
      </c>
      <c r="K76" s="42">
        <v>6.4666666666666686</v>
      </c>
      <c r="L76" s="42">
        <v>2.893081761006286</v>
      </c>
      <c r="M76" s="42">
        <v>-1.8973214285714306</v>
      </c>
      <c r="N76" s="42">
        <v>4.7445255474452637</v>
      </c>
      <c r="O76" s="42">
        <v>-0.10810810810811233</v>
      </c>
      <c r="P76" s="42">
        <v>1.1308562197092158</v>
      </c>
      <c r="Q76" s="42">
        <v>5.1401869158878526</v>
      </c>
      <c r="R76" s="42">
        <v>2.8195488721804622</v>
      </c>
      <c r="S76" s="42">
        <v>2.6262626262626156</v>
      </c>
      <c r="T76" s="6"/>
    </row>
    <row r="77" spans="1:20">
      <c r="A77" s="338" t="s">
        <v>670</v>
      </c>
      <c r="B77" s="42">
        <v>781</v>
      </c>
      <c r="C77" s="42">
        <v>3</v>
      </c>
      <c r="D77" s="42">
        <v>6.6176470588235219</v>
      </c>
      <c r="E77" s="42">
        <v>4.80404551201012</v>
      </c>
      <c r="F77" s="42">
        <v>3.2758620689655089</v>
      </c>
      <c r="G77" s="284">
        <v>1.470588235294116</v>
      </c>
      <c r="H77" s="42">
        <v>5.1144010767160069</v>
      </c>
      <c r="I77" s="42">
        <v>0.63025210084033745</v>
      </c>
      <c r="J77" s="42">
        <v>8.3333333333333286</v>
      </c>
      <c r="K77" s="42">
        <v>11.601845748187216</v>
      </c>
      <c r="L77" s="42">
        <v>6.8604651162790731</v>
      </c>
      <c r="M77" s="42">
        <v>0.54054054054053324</v>
      </c>
      <c r="N77" s="42">
        <v>1.2702078521940052</v>
      </c>
      <c r="O77" s="42">
        <v>-3.3898305084745743</v>
      </c>
      <c r="P77" s="42">
        <v>1.0703363914372943</v>
      </c>
      <c r="Q77" s="42">
        <v>3.2210834553440577</v>
      </c>
      <c r="R77" s="42">
        <v>5.9245960502692867</v>
      </c>
      <c r="S77" s="42">
        <v>1.2323943661971697</v>
      </c>
      <c r="T77" s="6"/>
    </row>
    <row r="78" spans="1:20">
      <c r="A78" s="338" t="s">
        <v>671</v>
      </c>
      <c r="B78" s="42">
        <v>769</v>
      </c>
      <c r="C78" s="42">
        <v>2.5</v>
      </c>
      <c r="D78" s="42">
        <v>3.3227848101265778</v>
      </c>
      <c r="E78" s="42">
        <v>4.7619047619047734</v>
      </c>
      <c r="F78" s="42">
        <v>4.4596912521440686</v>
      </c>
      <c r="G78" s="284">
        <v>2.7063599458728049</v>
      </c>
      <c r="H78" s="42">
        <v>2.0053475935828828</v>
      </c>
      <c r="I78" s="42">
        <v>1.4981273408239701</v>
      </c>
      <c r="J78" s="42">
        <v>14.327917282127032</v>
      </c>
      <c r="K78" s="42">
        <v>8.1306990881459029</v>
      </c>
      <c r="L78" s="42">
        <v>-2.3542600896860932</v>
      </c>
      <c r="M78" s="42">
        <v>-0.75268817204300831</v>
      </c>
      <c r="N78" s="42">
        <v>-0.64864864864865979</v>
      </c>
      <c r="O78" s="42">
        <v>1.2671594508975659</v>
      </c>
      <c r="P78" s="42">
        <v>0</v>
      </c>
      <c r="Q78" s="42">
        <v>2.4637681159420168</v>
      </c>
      <c r="R78" s="42">
        <v>3.4645669291338663</v>
      </c>
      <c r="S78" s="42">
        <v>-1.2987012987013031</v>
      </c>
      <c r="T78" s="6"/>
    </row>
    <row r="79" spans="1:20">
      <c r="A79" s="476" t="s">
        <v>672</v>
      </c>
      <c r="B79" s="472">
        <v>848</v>
      </c>
      <c r="C79" s="472">
        <v>0.5</v>
      </c>
      <c r="D79" s="472">
        <v>4.9363057324840725</v>
      </c>
      <c r="E79" s="472">
        <v>2.5700934579439263</v>
      </c>
      <c r="F79" s="472">
        <v>3.6624203821655925</v>
      </c>
      <c r="G79" s="482">
        <v>-1.2376237623762449</v>
      </c>
      <c r="H79" s="472">
        <v>-1.16009280742459</v>
      </c>
      <c r="I79" s="472">
        <v>1.8083182640144599</v>
      </c>
      <c r="J79" s="472">
        <v>9.5854922279792589</v>
      </c>
      <c r="K79" s="472">
        <v>7.4670571010248921</v>
      </c>
      <c r="L79" s="472">
        <v>1.1183597390493958</v>
      </c>
      <c r="M79" s="472">
        <v>-0.69930069930069294</v>
      </c>
      <c r="N79" s="472">
        <v>-6.084396467124634</v>
      </c>
      <c r="O79" s="472">
        <v>-1.8416206261510126</v>
      </c>
      <c r="P79" s="472">
        <v>-0.40650406504065018</v>
      </c>
      <c r="Q79" s="472">
        <v>3.0927835051546282</v>
      </c>
      <c r="R79" s="472">
        <v>5.6547619047619122</v>
      </c>
      <c r="S79" s="472">
        <v>-2.1538461538461462</v>
      </c>
      <c r="T79" s="6"/>
    </row>
    <row r="80" spans="1:20" s="6" customFormat="1">
      <c r="A80" s="338" t="s">
        <v>741</v>
      </c>
      <c r="B80" s="42">
        <v>770</v>
      </c>
      <c r="C80" s="42">
        <v>3.2</v>
      </c>
      <c r="D80" s="42">
        <v>3.5714285714285836</v>
      </c>
      <c r="E80" s="42">
        <v>5.0322580645161281</v>
      </c>
      <c r="F80" s="42">
        <v>2.5225225225225216</v>
      </c>
      <c r="G80" s="284">
        <v>1.2949640287769739</v>
      </c>
      <c r="H80" s="42">
        <v>3.391959798994975</v>
      </c>
      <c r="I80" s="42">
        <v>3.3407572383073614</v>
      </c>
      <c r="J80" s="42">
        <v>6.6371681415929231</v>
      </c>
      <c r="K80" s="42">
        <v>9.6430807764558608</v>
      </c>
      <c r="L80" s="42">
        <v>4.2787286063569638</v>
      </c>
      <c r="M80" s="42">
        <v>9.2150170648464211</v>
      </c>
      <c r="N80" s="42">
        <v>-9.7560975609756042</v>
      </c>
      <c r="O80" s="42">
        <v>5.0865800865800992</v>
      </c>
      <c r="P80" s="42">
        <v>1.9169329073482402</v>
      </c>
      <c r="Q80" s="42">
        <v>3.5555555555555571</v>
      </c>
      <c r="R80" s="42">
        <v>6.3985374771480679</v>
      </c>
      <c r="S80" s="42">
        <v>0</v>
      </c>
    </row>
    <row r="81" spans="1:19" s="6" customFormat="1">
      <c r="A81" s="338" t="s">
        <v>742</v>
      </c>
      <c r="B81" s="42">
        <v>793</v>
      </c>
      <c r="C81" s="42">
        <v>1.5</v>
      </c>
      <c r="D81" s="42">
        <v>3.7931034482758577</v>
      </c>
      <c r="E81" s="42">
        <v>3.4981905910735946</v>
      </c>
      <c r="F81" s="42">
        <v>0</v>
      </c>
      <c r="G81" s="284">
        <v>0.65876152832674961</v>
      </c>
      <c r="H81" s="42">
        <v>1.5364916773367412</v>
      </c>
      <c r="I81" s="42">
        <v>0.20876826722337682</v>
      </c>
      <c r="J81" s="42">
        <v>1.8893387314439849</v>
      </c>
      <c r="K81" s="42">
        <v>-2.8942705256940258</v>
      </c>
      <c r="L81" s="42">
        <v>6.4200217627856375</v>
      </c>
      <c r="M81" s="42">
        <v>-4.6236559139784958</v>
      </c>
      <c r="N81" s="42">
        <v>-14.025085518814137</v>
      </c>
      <c r="O81" s="42">
        <v>0.9287925696594499</v>
      </c>
      <c r="P81" s="42">
        <v>3.933434190620261</v>
      </c>
      <c r="Q81" s="42">
        <v>6.2411347517730604</v>
      </c>
      <c r="R81" s="42">
        <v>0</v>
      </c>
      <c r="S81" s="42">
        <v>1.3913043478260789</v>
      </c>
    </row>
    <row r="82" spans="1:19" s="6" customFormat="1">
      <c r="A82" s="335" t="s">
        <v>739</v>
      </c>
      <c r="B82" s="107">
        <v>784</v>
      </c>
      <c r="C82" s="107">
        <v>1.9505851755526606</v>
      </c>
      <c r="D82" s="107">
        <v>2.6033690658499324</v>
      </c>
      <c r="E82" s="107">
        <v>2.5798525798525844</v>
      </c>
      <c r="F82" s="107">
        <v>-0.49261083743841994</v>
      </c>
      <c r="G82" s="166">
        <v>0.26350461133068848</v>
      </c>
      <c r="H82" s="107">
        <v>1.1795543905635668</v>
      </c>
      <c r="I82" s="107">
        <v>0.55350553505535061</v>
      </c>
      <c r="J82" s="107">
        <v>-0.25839793281653556</v>
      </c>
      <c r="K82" s="107">
        <v>-0.14054813773717001</v>
      </c>
      <c r="L82" s="107">
        <v>0.80367393800229081</v>
      </c>
      <c r="M82" s="107">
        <v>-1.1917659804983742</v>
      </c>
      <c r="N82" s="107">
        <v>-8.1610446137105583</v>
      </c>
      <c r="O82" s="107">
        <v>0.52137643378520693</v>
      </c>
      <c r="P82" s="107">
        <v>3.039999999999992</v>
      </c>
      <c r="Q82" s="107">
        <v>9.1937765205091893</v>
      </c>
      <c r="R82" s="107">
        <v>-0.91324200913241782</v>
      </c>
      <c r="S82" s="107">
        <v>-1.151315789473685</v>
      </c>
    </row>
    <row r="83" spans="1:19" hidden="1" outlineLevel="1">
      <c r="A83" s="237" t="s">
        <v>173</v>
      </c>
      <c r="B83" s="240">
        <v>435.25025102879107</v>
      </c>
      <c r="C83" s="284">
        <v>5.9746439400458371</v>
      </c>
      <c r="D83" s="284" t="s">
        <v>470</v>
      </c>
      <c r="E83" s="42">
        <v>5.9353980338532182</v>
      </c>
      <c r="F83" s="42">
        <v>5.9643095715240122</v>
      </c>
      <c r="G83" s="42">
        <v>2.8835908731032589</v>
      </c>
      <c r="H83" s="42">
        <v>-0.95521647438283708</v>
      </c>
      <c r="I83" s="42">
        <v>1.8695613786457272</v>
      </c>
      <c r="J83" s="284" t="s">
        <v>470</v>
      </c>
      <c r="K83" s="281">
        <v>9.9613152804642198</v>
      </c>
      <c r="L83" s="284" t="s">
        <v>470</v>
      </c>
      <c r="M83" s="284" t="s">
        <v>470</v>
      </c>
      <c r="N83" s="284" t="s">
        <v>470</v>
      </c>
      <c r="O83" s="284" t="s">
        <v>470</v>
      </c>
      <c r="P83" s="281"/>
      <c r="Q83" s="281"/>
      <c r="R83" s="281"/>
      <c r="S83" s="281"/>
    </row>
    <row r="84" spans="1:19" hidden="1" outlineLevel="1">
      <c r="A84" s="237" t="s">
        <v>174</v>
      </c>
      <c r="B84" s="240">
        <v>417.83712432835995</v>
      </c>
      <c r="C84" s="284">
        <v>6.4722325267754002</v>
      </c>
      <c r="D84" s="284" t="s">
        <v>470</v>
      </c>
      <c r="E84" s="42">
        <v>4.6634540649774578</v>
      </c>
      <c r="F84" s="42">
        <v>4.2990279587133102</v>
      </c>
      <c r="G84" s="42">
        <v>4.4619032106391785</v>
      </c>
      <c r="H84" s="42">
        <v>10.831268923754479</v>
      </c>
      <c r="I84" s="42">
        <v>9.8343310813928042</v>
      </c>
      <c r="J84" s="284" t="s">
        <v>470</v>
      </c>
      <c r="K84" s="281">
        <v>10.574245503123365</v>
      </c>
      <c r="L84" s="284" t="s">
        <v>470</v>
      </c>
      <c r="M84" s="284" t="s">
        <v>470</v>
      </c>
      <c r="N84" s="284" t="s">
        <v>470</v>
      </c>
      <c r="O84" s="284" t="s">
        <v>470</v>
      </c>
      <c r="P84" s="281"/>
      <c r="Q84" s="281"/>
      <c r="R84" s="281"/>
      <c r="S84" s="281"/>
    </row>
    <row r="85" spans="1:19" hidden="1" outlineLevel="1">
      <c r="A85" s="237" t="s">
        <v>175</v>
      </c>
      <c r="B85" s="240">
        <v>438.79271228977217</v>
      </c>
      <c r="C85" s="284">
        <v>6.1624100690058583</v>
      </c>
      <c r="D85" s="284" t="s">
        <v>470</v>
      </c>
      <c r="E85" s="42">
        <v>4.8507187615186069</v>
      </c>
      <c r="F85" s="42">
        <v>4.4555388093443895</v>
      </c>
      <c r="G85" s="42">
        <v>4.4238389554538884</v>
      </c>
      <c r="H85" s="42">
        <v>5.788846204795334</v>
      </c>
      <c r="I85" s="42">
        <v>0.56244721285318633</v>
      </c>
      <c r="J85" s="284" t="s">
        <v>470</v>
      </c>
      <c r="K85" s="281">
        <v>8.7183958151699983</v>
      </c>
      <c r="L85" s="284" t="s">
        <v>470</v>
      </c>
      <c r="M85" s="284" t="s">
        <v>470</v>
      </c>
      <c r="N85" s="284" t="s">
        <v>470</v>
      </c>
      <c r="O85" s="284" t="s">
        <v>470</v>
      </c>
      <c r="P85" s="281"/>
      <c r="Q85" s="281"/>
      <c r="R85" s="281"/>
      <c r="S85" s="281"/>
    </row>
    <row r="86" spans="1:19" hidden="1" outlineLevel="1">
      <c r="A86" s="237" t="s">
        <v>176</v>
      </c>
      <c r="B86" s="240">
        <v>450.43351744271416</v>
      </c>
      <c r="C86" s="284">
        <v>8.3861560080310085</v>
      </c>
      <c r="D86" s="284" t="s">
        <v>470</v>
      </c>
      <c r="E86" s="42">
        <v>8.4320608454000308</v>
      </c>
      <c r="F86" s="42">
        <v>6.6371681415929231</v>
      </c>
      <c r="G86" s="42">
        <v>5.234851445931838</v>
      </c>
      <c r="H86" s="42">
        <v>4.3945953036862164</v>
      </c>
      <c r="I86" s="42">
        <v>2.1419651219275977</v>
      </c>
      <c r="J86" s="284" t="s">
        <v>470</v>
      </c>
      <c r="K86" s="281">
        <v>11.608660311830349</v>
      </c>
      <c r="L86" s="284" t="s">
        <v>470</v>
      </c>
      <c r="M86" s="284" t="s">
        <v>470</v>
      </c>
      <c r="N86" s="284" t="s">
        <v>470</v>
      </c>
      <c r="O86" s="284" t="s">
        <v>470</v>
      </c>
      <c r="P86" s="281"/>
      <c r="Q86" s="281"/>
      <c r="R86" s="281"/>
      <c r="S86" s="281"/>
    </row>
    <row r="87" spans="1:19" hidden="1" outlineLevel="1">
      <c r="A87" s="237" t="s">
        <v>177</v>
      </c>
      <c r="B87" s="240">
        <v>462.01533200371188</v>
      </c>
      <c r="C87" s="284">
        <v>7.5644948885932592</v>
      </c>
      <c r="D87" s="284" t="s">
        <v>470</v>
      </c>
      <c r="E87" s="42">
        <v>7.4402682688277366</v>
      </c>
      <c r="F87" s="42">
        <v>3.8713098815626523</v>
      </c>
      <c r="G87" s="42">
        <v>5.4311759310577514</v>
      </c>
      <c r="H87" s="42">
        <v>3.9512508017960073</v>
      </c>
      <c r="I87" s="42">
        <v>5.4563271294807265</v>
      </c>
      <c r="J87" s="284" t="s">
        <v>470</v>
      </c>
      <c r="K87" s="281">
        <v>9.1638941125415982</v>
      </c>
      <c r="L87" s="284" t="s">
        <v>470</v>
      </c>
      <c r="M87" s="284" t="s">
        <v>470</v>
      </c>
      <c r="N87" s="284" t="s">
        <v>470</v>
      </c>
      <c r="O87" s="284" t="s">
        <v>470</v>
      </c>
      <c r="P87" s="281"/>
      <c r="Q87" s="281"/>
      <c r="R87" s="281"/>
      <c r="S87" s="281"/>
    </row>
    <row r="88" spans="1:19" hidden="1" outlineLevel="1">
      <c r="A88" s="237" t="s">
        <v>178</v>
      </c>
      <c r="B88" s="240">
        <v>476.0734055062253</v>
      </c>
      <c r="C88" s="284">
        <v>7.9077017112491745</v>
      </c>
      <c r="D88" s="284" t="s">
        <v>470</v>
      </c>
      <c r="E88" s="42">
        <v>10.072972788651711</v>
      </c>
      <c r="F88" s="42">
        <v>4.4005666725695107</v>
      </c>
      <c r="G88" s="42">
        <v>5.3529281639447106</v>
      </c>
      <c r="H88" s="42">
        <v>4.3368950345694373</v>
      </c>
      <c r="I88" s="42">
        <v>-4.6495587685161865</v>
      </c>
      <c r="J88" s="284" t="s">
        <v>470</v>
      </c>
      <c r="K88" s="281">
        <v>8.3356623812185688</v>
      </c>
      <c r="L88" s="284" t="s">
        <v>470</v>
      </c>
      <c r="M88" s="284" t="s">
        <v>470</v>
      </c>
      <c r="N88" s="284" t="s">
        <v>470</v>
      </c>
      <c r="O88" s="284" t="s">
        <v>470</v>
      </c>
      <c r="P88" s="281"/>
      <c r="Q88" s="281"/>
      <c r="R88" s="281"/>
      <c r="S88" s="281"/>
    </row>
    <row r="89" spans="1:19" hidden="1" outlineLevel="1">
      <c r="A89" s="237" t="s">
        <v>179</v>
      </c>
      <c r="B89" s="240">
        <v>468.48118723959766</v>
      </c>
      <c r="C89" s="284">
        <v>6.7004881145997786</v>
      </c>
      <c r="D89" s="284" t="s">
        <v>470</v>
      </c>
      <c r="E89" s="42">
        <v>4.9564083201757398</v>
      </c>
      <c r="F89" s="42">
        <v>5.1353637901861333</v>
      </c>
      <c r="G89" s="42">
        <v>4.144980138361106</v>
      </c>
      <c r="H89" s="42">
        <v>5.6267623686234316</v>
      </c>
      <c r="I89" s="42">
        <v>14.244587245942768</v>
      </c>
      <c r="J89" s="284" t="s">
        <v>470</v>
      </c>
      <c r="K89" s="281">
        <v>8.5410735365599493</v>
      </c>
      <c r="L89" s="284" t="s">
        <v>470</v>
      </c>
      <c r="M89" s="284" t="s">
        <v>470</v>
      </c>
      <c r="N89" s="284" t="s">
        <v>470</v>
      </c>
      <c r="O89" s="284" t="s">
        <v>470</v>
      </c>
      <c r="P89" s="281"/>
      <c r="Q89" s="281"/>
      <c r="R89" s="281"/>
      <c r="S89" s="281"/>
    </row>
    <row r="90" spans="1:19" hidden="1" outlineLevel="1">
      <c r="A90" s="237" t="s">
        <v>180</v>
      </c>
      <c r="B90" s="240">
        <v>452.15122297269482</v>
      </c>
      <c r="C90" s="284">
        <v>5.3167681233504283</v>
      </c>
      <c r="D90" s="284" t="s">
        <v>470</v>
      </c>
      <c r="E90" s="42">
        <v>4.5186081263786946</v>
      </c>
      <c r="F90" s="42">
        <v>0.3407155025553692</v>
      </c>
      <c r="G90" s="42">
        <v>2.9559914510181926</v>
      </c>
      <c r="H90" s="42">
        <v>7.7888133821223136</v>
      </c>
      <c r="I90" s="42">
        <v>9.7895663418774461</v>
      </c>
      <c r="J90" s="284" t="s">
        <v>470</v>
      </c>
      <c r="K90" s="281">
        <v>8.1696333593362311</v>
      </c>
      <c r="L90" s="284" t="s">
        <v>470</v>
      </c>
      <c r="M90" s="284" t="s">
        <v>470</v>
      </c>
      <c r="N90" s="284" t="s">
        <v>470</v>
      </c>
      <c r="O90" s="284" t="s">
        <v>470</v>
      </c>
      <c r="P90" s="281"/>
      <c r="Q90" s="281"/>
      <c r="R90" s="281"/>
      <c r="S90" s="281"/>
    </row>
    <row r="91" spans="1:19" hidden="1" outlineLevel="1">
      <c r="A91" s="237" t="s">
        <v>181</v>
      </c>
      <c r="B91" s="240">
        <v>462.30867644195416</v>
      </c>
      <c r="C91" s="284">
        <v>9.1410932047129023</v>
      </c>
      <c r="D91" s="284" t="s">
        <v>470</v>
      </c>
      <c r="E91" s="42">
        <v>9.1376067139343036</v>
      </c>
      <c r="F91" s="42">
        <v>7.71040250914794</v>
      </c>
      <c r="G91" s="42">
        <v>8.0727963321694602</v>
      </c>
      <c r="H91" s="42">
        <v>6.1001317523056571</v>
      </c>
      <c r="I91" s="42">
        <v>9.5452566291853032</v>
      </c>
      <c r="J91" s="284" t="s">
        <v>470</v>
      </c>
      <c r="K91" s="281">
        <v>10.5270685832797</v>
      </c>
      <c r="L91" s="284" t="s">
        <v>470</v>
      </c>
      <c r="M91" s="284" t="s">
        <v>470</v>
      </c>
      <c r="N91" s="284" t="s">
        <v>470</v>
      </c>
      <c r="O91" s="284" t="s">
        <v>470</v>
      </c>
      <c r="P91" s="281"/>
      <c r="Q91" s="281"/>
      <c r="R91" s="281"/>
      <c r="S91" s="281"/>
    </row>
    <row r="92" spans="1:19" hidden="1" outlineLevel="1">
      <c r="A92" s="237" t="s">
        <v>182</v>
      </c>
      <c r="B92" s="240">
        <v>481.42282384181897</v>
      </c>
      <c r="C92" s="284">
        <v>9.1570224540729441</v>
      </c>
      <c r="D92" s="284" t="s">
        <v>470</v>
      </c>
      <c r="E92" s="42">
        <v>10.9431096382215</v>
      </c>
      <c r="F92" s="42">
        <v>4.1263330598851411</v>
      </c>
      <c r="G92" s="42">
        <v>5.7794191717381267</v>
      </c>
      <c r="H92" s="42">
        <v>2.3707734162456262</v>
      </c>
      <c r="I92" s="42">
        <v>8.9098361141103339</v>
      </c>
      <c r="J92" s="284" t="s">
        <v>470</v>
      </c>
      <c r="K92" s="281">
        <v>10.579188028266586</v>
      </c>
      <c r="L92" s="284" t="s">
        <v>470</v>
      </c>
      <c r="M92" s="284" t="s">
        <v>470</v>
      </c>
      <c r="N92" s="284" t="s">
        <v>470</v>
      </c>
      <c r="O92" s="284" t="s">
        <v>470</v>
      </c>
      <c r="P92" s="281"/>
      <c r="Q92" s="281"/>
      <c r="R92" s="281"/>
      <c r="S92" s="281"/>
    </row>
    <row r="93" spans="1:19" hidden="1" outlineLevel="1">
      <c r="A93" s="237" t="s">
        <v>183</v>
      </c>
      <c r="B93" s="240">
        <v>530.70208250268911</v>
      </c>
      <c r="C93" s="284">
        <v>6.5771202191468774</v>
      </c>
      <c r="D93" s="284" t="s">
        <v>470</v>
      </c>
      <c r="E93" s="42">
        <v>8.6785843700930059</v>
      </c>
      <c r="F93" s="42">
        <v>1.6670455406531772</v>
      </c>
      <c r="G93" s="42">
        <v>5.2096149225471891</v>
      </c>
      <c r="H93" s="42">
        <v>-2.9911166085685323</v>
      </c>
      <c r="I93" s="42">
        <v>0.45402746073075662</v>
      </c>
      <c r="J93" s="284" t="s">
        <v>470</v>
      </c>
      <c r="K93" s="281">
        <v>6.8292076128871599</v>
      </c>
      <c r="L93" s="284" t="s">
        <v>470</v>
      </c>
      <c r="M93" s="284" t="s">
        <v>470</v>
      </c>
      <c r="N93" s="284" t="s">
        <v>470</v>
      </c>
      <c r="O93" s="284" t="s">
        <v>470</v>
      </c>
      <c r="P93" s="281"/>
      <c r="Q93" s="281"/>
      <c r="R93" s="281"/>
      <c r="S93" s="281"/>
    </row>
    <row r="94" spans="1:19" hidden="1" outlineLevel="1">
      <c r="A94" s="237" t="s">
        <v>184</v>
      </c>
      <c r="B94" s="240">
        <v>528.44783737218893</v>
      </c>
      <c r="C94" s="284">
        <v>5.8197095323524621</v>
      </c>
      <c r="D94" s="284" t="s">
        <v>470</v>
      </c>
      <c r="E94" s="42">
        <v>7.2187364105112692</v>
      </c>
      <c r="F94" s="42">
        <v>-1.1552988224838998</v>
      </c>
      <c r="G94" s="42">
        <v>6.4592478687758899</v>
      </c>
      <c r="H94" s="42">
        <v>0.43088785576594546</v>
      </c>
      <c r="I94" s="42">
        <v>5.4247182599836066</v>
      </c>
      <c r="J94" s="284" t="s">
        <v>470</v>
      </c>
      <c r="K94" s="281">
        <v>4.9688375550345825</v>
      </c>
      <c r="L94" s="284" t="s">
        <v>470</v>
      </c>
      <c r="M94" s="284" t="s">
        <v>470</v>
      </c>
      <c r="N94" s="284" t="s">
        <v>470</v>
      </c>
      <c r="O94" s="284" t="s">
        <v>470</v>
      </c>
      <c r="P94" s="281"/>
      <c r="Q94" s="281"/>
      <c r="R94" s="281"/>
      <c r="S94" s="281"/>
    </row>
    <row r="95" spans="1:19" hidden="1" outlineLevel="1">
      <c r="A95" s="237" t="s">
        <v>185</v>
      </c>
      <c r="B95" s="240">
        <v>483.26271237661172</v>
      </c>
      <c r="C95" s="284">
        <v>11.031001414550516</v>
      </c>
      <c r="D95" s="284" t="s">
        <v>470</v>
      </c>
      <c r="E95" s="42">
        <v>9.5939157130895865</v>
      </c>
      <c r="F95" s="42">
        <v>8.276296829971173</v>
      </c>
      <c r="G95" s="42">
        <v>18.774291966447535</v>
      </c>
      <c r="H95" s="42">
        <v>10.55861723446894</v>
      </c>
      <c r="I95" s="42">
        <v>16.484840071447977</v>
      </c>
      <c r="J95" s="284" t="s">
        <v>470</v>
      </c>
      <c r="K95" s="281">
        <v>7.9832217035383337</v>
      </c>
      <c r="L95" s="284" t="s">
        <v>470</v>
      </c>
      <c r="M95" s="284" t="s">
        <v>470</v>
      </c>
      <c r="N95" s="284" t="s">
        <v>470</v>
      </c>
      <c r="O95" s="284" t="s">
        <v>470</v>
      </c>
      <c r="P95" s="281"/>
      <c r="Q95" s="281"/>
      <c r="R95" s="281"/>
      <c r="S95" s="281"/>
    </row>
    <row r="96" spans="1:19" hidden="1" outlineLevel="1">
      <c r="A96" s="237" t="s">
        <v>186</v>
      </c>
      <c r="B96" s="240">
        <v>462.29843844622343</v>
      </c>
      <c r="C96" s="284">
        <v>10.640824265993956</v>
      </c>
      <c r="D96" s="284" t="s">
        <v>470</v>
      </c>
      <c r="E96" s="42">
        <v>9.9509876726570496</v>
      </c>
      <c r="F96" s="42">
        <v>10.136433512682544</v>
      </c>
      <c r="G96" s="42">
        <v>12.357760655063259</v>
      </c>
      <c r="H96" s="42">
        <v>9.9466037501552194</v>
      </c>
      <c r="I96" s="42">
        <v>8.075165671763429</v>
      </c>
      <c r="J96" s="284" t="s">
        <v>470</v>
      </c>
      <c r="K96" s="281">
        <v>8.9028042472093745</v>
      </c>
      <c r="L96" s="284" t="s">
        <v>470</v>
      </c>
      <c r="M96" s="284" t="s">
        <v>470</v>
      </c>
      <c r="N96" s="284" t="s">
        <v>470</v>
      </c>
      <c r="O96" s="284" t="s">
        <v>470</v>
      </c>
      <c r="P96" s="281"/>
      <c r="Q96" s="281"/>
      <c r="R96" s="281"/>
      <c r="S96" s="281"/>
    </row>
    <row r="97" spans="1:19" hidden="1" outlineLevel="1">
      <c r="A97" s="237" t="s">
        <v>187</v>
      </c>
      <c r="B97" s="240">
        <v>489.43152503217334</v>
      </c>
      <c r="C97" s="284">
        <v>11.540486276116653</v>
      </c>
      <c r="D97" s="284" t="s">
        <v>470</v>
      </c>
      <c r="E97" s="42">
        <v>12.845391267665036</v>
      </c>
      <c r="F97" s="42">
        <v>8.2153485436017775</v>
      </c>
      <c r="G97" s="42">
        <v>18.813322461455797</v>
      </c>
      <c r="H97" s="42">
        <v>7.7385424492862427</v>
      </c>
      <c r="I97" s="42">
        <v>8.9137575919525887</v>
      </c>
      <c r="J97" s="284" t="s">
        <v>470</v>
      </c>
      <c r="K97" s="281">
        <v>7.5982357658379982</v>
      </c>
      <c r="L97" s="284" t="s">
        <v>470</v>
      </c>
      <c r="M97" s="284" t="s">
        <v>470</v>
      </c>
      <c r="N97" s="284" t="s">
        <v>470</v>
      </c>
      <c r="O97" s="284" t="s">
        <v>470</v>
      </c>
      <c r="P97" s="281"/>
      <c r="Q97" s="281"/>
      <c r="R97" s="281"/>
      <c r="S97" s="281"/>
    </row>
    <row r="98" spans="1:19" hidden="1" outlineLevel="1">
      <c r="A98" s="237" t="s">
        <v>188</v>
      </c>
      <c r="B98" s="240">
        <v>493.66670668495379</v>
      </c>
      <c r="C98" s="284">
        <v>9.5981288176979263</v>
      </c>
      <c r="D98" s="284" t="s">
        <v>470</v>
      </c>
      <c r="E98" s="42">
        <v>9.2871113509138752</v>
      </c>
      <c r="F98" s="42">
        <v>9.1718533886583629</v>
      </c>
      <c r="G98" s="42">
        <v>14.220742538040625</v>
      </c>
      <c r="H98" s="42">
        <v>8.5197285750188598</v>
      </c>
      <c r="I98" s="42">
        <v>11.72514976014898</v>
      </c>
      <c r="J98" s="284" t="s">
        <v>470</v>
      </c>
      <c r="K98" s="281">
        <v>6.5413135593220346</v>
      </c>
      <c r="L98" s="284" t="s">
        <v>470</v>
      </c>
      <c r="M98" s="284" t="s">
        <v>470</v>
      </c>
      <c r="N98" s="284" t="s">
        <v>470</v>
      </c>
      <c r="O98" s="284" t="s">
        <v>470</v>
      </c>
      <c r="P98" s="281"/>
      <c r="Q98" s="281"/>
      <c r="R98" s="281"/>
      <c r="S98" s="281"/>
    </row>
    <row r="99" spans="1:19" hidden="1" outlineLevel="1">
      <c r="A99" s="237" t="s">
        <v>189</v>
      </c>
      <c r="B99" s="240">
        <v>498.03313054973904</v>
      </c>
      <c r="C99" s="284">
        <v>7.7958015786666124</v>
      </c>
      <c r="D99" s="284" t="s">
        <v>470</v>
      </c>
      <c r="E99" s="42">
        <v>6.5869042200403101</v>
      </c>
      <c r="F99" s="42">
        <v>8.2113682777399646</v>
      </c>
      <c r="G99" s="42">
        <v>12.577450592525935</v>
      </c>
      <c r="H99" s="42">
        <v>6.3309885227693456</v>
      </c>
      <c r="I99" s="42">
        <v>10.228519244949695</v>
      </c>
      <c r="J99" s="284" t="s">
        <v>470</v>
      </c>
      <c r="K99" s="281">
        <v>6.1816736235340812</v>
      </c>
      <c r="L99" s="284" t="s">
        <v>470</v>
      </c>
      <c r="M99" s="284" t="s">
        <v>470</v>
      </c>
      <c r="N99" s="284" t="s">
        <v>470</v>
      </c>
      <c r="O99" s="284" t="s">
        <v>470</v>
      </c>
      <c r="P99" s="281"/>
      <c r="Q99" s="281"/>
      <c r="R99" s="281"/>
      <c r="S99" s="281"/>
    </row>
    <row r="100" spans="1:19" hidden="1" outlineLevel="1">
      <c r="A100" s="237" t="s">
        <v>190</v>
      </c>
      <c r="B100" s="240">
        <v>525.97237085821268</v>
      </c>
      <c r="C100" s="284">
        <v>10.481359549779512</v>
      </c>
      <c r="D100" s="284" t="s">
        <v>470</v>
      </c>
      <c r="E100" s="42">
        <v>9.0272614622057006</v>
      </c>
      <c r="F100" s="42">
        <v>6.7933169366466046</v>
      </c>
      <c r="G100" s="42">
        <v>14.791551896571022</v>
      </c>
      <c r="H100" s="42">
        <v>4.0963855421686617</v>
      </c>
      <c r="I100" s="42">
        <v>16.488459783340062</v>
      </c>
      <c r="J100" s="284" t="s">
        <v>470</v>
      </c>
      <c r="K100" s="281">
        <v>15.001612383102227</v>
      </c>
      <c r="L100" s="284" t="s">
        <v>470</v>
      </c>
      <c r="M100" s="284" t="s">
        <v>470</v>
      </c>
      <c r="N100" s="284" t="s">
        <v>470</v>
      </c>
      <c r="O100" s="284" t="s">
        <v>470</v>
      </c>
      <c r="P100" s="281"/>
      <c r="Q100" s="281"/>
      <c r="R100" s="281"/>
      <c r="S100" s="281"/>
    </row>
    <row r="101" spans="1:19" hidden="1" outlineLevel="1">
      <c r="A101" s="237" t="s">
        <v>191</v>
      </c>
      <c r="B101" s="240">
        <v>511.94057144501863</v>
      </c>
      <c r="C101" s="284">
        <v>9.2766551548193235</v>
      </c>
      <c r="D101" s="284" t="s">
        <v>470</v>
      </c>
      <c r="E101" s="42">
        <v>11.289162142716975</v>
      </c>
      <c r="F101" s="42">
        <v>7.1940130361310111</v>
      </c>
      <c r="G101" s="42">
        <v>14.087982741830345</v>
      </c>
      <c r="H101" s="42">
        <v>8.2271568984346573</v>
      </c>
      <c r="I101" s="42">
        <v>3.0744787037517938</v>
      </c>
      <c r="J101" s="284" t="s">
        <v>470</v>
      </c>
      <c r="K101" s="281">
        <v>2.9812551980039643</v>
      </c>
      <c r="L101" s="284" t="s">
        <v>470</v>
      </c>
      <c r="M101" s="284" t="s">
        <v>470</v>
      </c>
      <c r="N101" s="284" t="s">
        <v>470</v>
      </c>
      <c r="O101" s="284" t="s">
        <v>470</v>
      </c>
      <c r="P101" s="281"/>
      <c r="Q101" s="281"/>
      <c r="R101" s="281"/>
      <c r="S101" s="281"/>
    </row>
    <row r="102" spans="1:19" hidden="1" outlineLevel="1">
      <c r="A102" s="237" t="s">
        <v>192</v>
      </c>
      <c r="B102" s="240">
        <v>506.30295543837843</v>
      </c>
      <c r="C102" s="284">
        <v>11.976464889259802</v>
      </c>
      <c r="D102" s="284" t="s">
        <v>470</v>
      </c>
      <c r="E102" s="42">
        <v>14.106753812636171</v>
      </c>
      <c r="F102" s="42">
        <v>13.251273344651949</v>
      </c>
      <c r="G102" s="42">
        <v>14.564594297330686</v>
      </c>
      <c r="H102" s="42">
        <v>8.8263821532492699</v>
      </c>
      <c r="I102" s="42">
        <v>5.946245950414152</v>
      </c>
      <c r="J102" s="284" t="s">
        <v>470</v>
      </c>
      <c r="K102" s="281">
        <v>5.9135907690290423</v>
      </c>
      <c r="L102" s="284" t="s">
        <v>470</v>
      </c>
      <c r="M102" s="284" t="s">
        <v>470</v>
      </c>
      <c r="N102" s="284" t="s">
        <v>470</v>
      </c>
      <c r="O102" s="284" t="s">
        <v>470</v>
      </c>
      <c r="P102" s="281"/>
      <c r="Q102" s="281"/>
      <c r="R102" s="281"/>
      <c r="S102" s="281"/>
    </row>
    <row r="103" spans="1:19" hidden="1" outlineLevel="1">
      <c r="A103" s="237" t="s">
        <v>193</v>
      </c>
      <c r="B103" s="240">
        <v>511.77527859739382</v>
      </c>
      <c r="C103" s="284">
        <v>10.699907805353618</v>
      </c>
      <c r="D103" s="284" t="s">
        <v>470</v>
      </c>
      <c r="E103" s="42">
        <v>11.885979449784557</v>
      </c>
      <c r="F103" s="42">
        <v>7.0856588206745954</v>
      </c>
      <c r="G103" s="42">
        <v>14.677282053721811</v>
      </c>
      <c r="H103" s="42">
        <v>11.051781944616906</v>
      </c>
      <c r="I103" s="42">
        <v>12.358923081627296</v>
      </c>
      <c r="J103" s="284" t="s">
        <v>470</v>
      </c>
      <c r="K103" s="281">
        <v>5.163377547719179</v>
      </c>
      <c r="L103" s="284" t="s">
        <v>470</v>
      </c>
      <c r="M103" s="284" t="s">
        <v>470</v>
      </c>
      <c r="N103" s="284" t="s">
        <v>470</v>
      </c>
      <c r="O103" s="284" t="s">
        <v>470</v>
      </c>
      <c r="P103" s="281"/>
      <c r="Q103" s="281"/>
      <c r="R103" s="281"/>
      <c r="S103" s="281"/>
    </row>
    <row r="104" spans="1:19" hidden="1" outlineLevel="1">
      <c r="A104" s="237" t="s">
        <v>194</v>
      </c>
      <c r="B104" s="240">
        <v>518.23334418702166</v>
      </c>
      <c r="C104" s="284">
        <v>7.6461934337574036</v>
      </c>
      <c r="D104" s="284" t="s">
        <v>470</v>
      </c>
      <c r="E104" s="42">
        <v>7.4429024830418911</v>
      </c>
      <c r="F104" s="42">
        <v>5.4990939888127457</v>
      </c>
      <c r="G104" s="42">
        <v>16.033960830730436</v>
      </c>
      <c r="H104" s="42">
        <v>11.250316375601116</v>
      </c>
      <c r="I104" s="42">
        <v>3.3413918208527633</v>
      </c>
      <c r="J104" s="284" t="s">
        <v>470</v>
      </c>
      <c r="K104" s="281">
        <v>3.5586742685295434</v>
      </c>
      <c r="L104" s="284" t="s">
        <v>470</v>
      </c>
      <c r="M104" s="284" t="s">
        <v>470</v>
      </c>
      <c r="N104" s="284" t="s">
        <v>470</v>
      </c>
      <c r="O104" s="284" t="s">
        <v>470</v>
      </c>
      <c r="P104" s="281"/>
      <c r="Q104" s="281"/>
      <c r="R104" s="281"/>
      <c r="S104" s="281"/>
    </row>
    <row r="105" spans="1:19" hidden="1" outlineLevel="1">
      <c r="A105" s="237" t="s">
        <v>195</v>
      </c>
      <c r="B105" s="240">
        <v>595.12296196275429</v>
      </c>
      <c r="C105" s="284">
        <v>12.138802839489287</v>
      </c>
      <c r="D105" s="284" t="s">
        <v>470</v>
      </c>
      <c r="E105" s="42">
        <v>12.014448457904976</v>
      </c>
      <c r="F105" s="42">
        <v>11.872996944175298</v>
      </c>
      <c r="G105" s="42">
        <v>19.260252758947914</v>
      </c>
      <c r="H105" s="42">
        <v>9.6557320041729326</v>
      </c>
      <c r="I105" s="42">
        <v>7.4589795683570657</v>
      </c>
      <c r="J105" s="284" t="s">
        <v>470</v>
      </c>
      <c r="K105" s="281">
        <v>11.021192361434544</v>
      </c>
      <c r="L105" s="284" t="s">
        <v>470</v>
      </c>
      <c r="M105" s="284" t="s">
        <v>470</v>
      </c>
      <c r="N105" s="284" t="s">
        <v>470</v>
      </c>
      <c r="O105" s="284" t="s">
        <v>470</v>
      </c>
      <c r="P105" s="281"/>
      <c r="Q105" s="281"/>
      <c r="R105" s="281"/>
      <c r="S105" s="281"/>
    </row>
    <row r="106" spans="1:19" hidden="1" outlineLevel="1">
      <c r="A106" s="237" t="s">
        <v>196</v>
      </c>
      <c r="B106" s="240">
        <v>583.13283975828449</v>
      </c>
      <c r="C106" s="284">
        <v>10.348230897873961</v>
      </c>
      <c r="D106" s="284" t="s">
        <v>470</v>
      </c>
      <c r="E106" s="42">
        <v>8.181238773973007</v>
      </c>
      <c r="F106" s="42">
        <v>12.886791039184843</v>
      </c>
      <c r="G106" s="42">
        <v>13.485147466760864</v>
      </c>
      <c r="H106" s="42">
        <v>15.569605961386486</v>
      </c>
      <c r="I106" s="42">
        <v>9.6249090107061619</v>
      </c>
      <c r="J106" s="284" t="s">
        <v>470</v>
      </c>
      <c r="K106" s="281">
        <v>7.1630896611831361</v>
      </c>
      <c r="L106" s="284" t="s">
        <v>470</v>
      </c>
      <c r="M106" s="284" t="s">
        <v>470</v>
      </c>
      <c r="N106" s="284" t="s">
        <v>470</v>
      </c>
      <c r="O106" s="284" t="s">
        <v>470</v>
      </c>
      <c r="P106" s="281"/>
      <c r="Q106" s="281"/>
      <c r="R106" s="281"/>
      <c r="S106" s="281"/>
    </row>
    <row r="107" spans="1:19" hidden="1" outlineLevel="1">
      <c r="A107" s="237" t="s">
        <v>197</v>
      </c>
      <c r="B107" s="240">
        <v>520.84007210664288</v>
      </c>
      <c r="C107" s="284">
        <v>7.7757622857413224</v>
      </c>
      <c r="D107" s="284" t="s">
        <v>470</v>
      </c>
      <c r="E107" s="42">
        <v>8.0728337683835321</v>
      </c>
      <c r="F107" s="42">
        <v>3.9091740830075707</v>
      </c>
      <c r="G107" s="42">
        <v>6.842113258640552</v>
      </c>
      <c r="H107" s="42">
        <v>6.9672595445791359</v>
      </c>
      <c r="I107" s="42">
        <v>5.1816034440248728</v>
      </c>
      <c r="J107" s="284" t="s">
        <v>470</v>
      </c>
      <c r="K107" s="281">
        <v>11.127122360754356</v>
      </c>
      <c r="L107" s="284" t="s">
        <v>470</v>
      </c>
      <c r="M107" s="284" t="s">
        <v>470</v>
      </c>
      <c r="N107" s="284" t="s">
        <v>470</v>
      </c>
      <c r="O107" s="284" t="s">
        <v>470</v>
      </c>
      <c r="P107" s="281"/>
      <c r="Q107" s="281"/>
      <c r="R107" s="281"/>
      <c r="S107" s="281"/>
    </row>
    <row r="108" spans="1:19" hidden="1" outlineLevel="1">
      <c r="A108" s="237" t="s">
        <v>198</v>
      </c>
      <c r="B108" s="240">
        <v>529.87646932767484</v>
      </c>
      <c r="C108" s="284">
        <v>14.617836717895912</v>
      </c>
      <c r="D108" s="284" t="s">
        <v>470</v>
      </c>
      <c r="E108" s="42">
        <v>19.748750506551403</v>
      </c>
      <c r="F108" s="42">
        <v>6.1240512954723982</v>
      </c>
      <c r="G108" s="42">
        <v>16.193216905759726</v>
      </c>
      <c r="H108" s="42">
        <v>9.6453580302687953</v>
      </c>
      <c r="I108" s="42">
        <v>17.366635687612899</v>
      </c>
      <c r="J108" s="284" t="s">
        <v>470</v>
      </c>
      <c r="K108" s="281">
        <v>11.49375</v>
      </c>
      <c r="L108" s="284" t="s">
        <v>470</v>
      </c>
      <c r="M108" s="284" t="s">
        <v>470</v>
      </c>
      <c r="N108" s="284" t="s">
        <v>470</v>
      </c>
      <c r="O108" s="284" t="s">
        <v>470</v>
      </c>
      <c r="P108" s="281"/>
      <c r="Q108" s="281"/>
      <c r="R108" s="281"/>
      <c r="S108" s="281"/>
    </row>
    <row r="109" spans="1:19" hidden="1" outlineLevel="1">
      <c r="A109" s="237" t="s">
        <v>199</v>
      </c>
      <c r="B109" s="240">
        <v>534.52349812845443</v>
      </c>
      <c r="C109" s="284">
        <v>9.2131321318783108</v>
      </c>
      <c r="D109" s="284" t="s">
        <v>470</v>
      </c>
      <c r="E109" s="42">
        <v>9.2024922118379919</v>
      </c>
      <c r="F109" s="42">
        <v>7.1499999999999915</v>
      </c>
      <c r="G109" s="42">
        <v>4.0933198087408869</v>
      </c>
      <c r="H109" s="42">
        <v>14.400278940027889</v>
      </c>
      <c r="I109" s="42">
        <v>15.780768472281054</v>
      </c>
      <c r="J109" s="284" t="s">
        <v>470</v>
      </c>
      <c r="K109" s="281">
        <v>14.042606049313704</v>
      </c>
      <c r="L109" s="284" t="s">
        <v>470</v>
      </c>
      <c r="M109" s="284" t="s">
        <v>470</v>
      </c>
      <c r="N109" s="284" t="s">
        <v>470</v>
      </c>
      <c r="O109" s="284" t="s">
        <v>470</v>
      </c>
      <c r="P109" s="281"/>
      <c r="Q109" s="281"/>
      <c r="R109" s="281"/>
      <c r="S109" s="281"/>
    </row>
    <row r="110" spans="1:19" hidden="1" outlineLevel="1">
      <c r="A110" s="237" t="s">
        <v>200</v>
      </c>
      <c r="B110" s="240">
        <v>524.20263377618153</v>
      </c>
      <c r="C110" s="284">
        <v>6.185535033602136</v>
      </c>
      <c r="D110" s="284" t="s">
        <v>470</v>
      </c>
      <c r="E110" s="42">
        <v>4.1039249568007818</v>
      </c>
      <c r="F110" s="42">
        <v>5.4794520547945211</v>
      </c>
      <c r="G110" s="42">
        <v>6.5576191746782939</v>
      </c>
      <c r="H110" s="42">
        <v>13.617415470125053</v>
      </c>
      <c r="I110" s="42">
        <v>11.531029266000473</v>
      </c>
      <c r="J110" s="284" t="s">
        <v>470</v>
      </c>
      <c r="K110" s="281">
        <v>14.634601043997009</v>
      </c>
      <c r="L110" s="284" t="s">
        <v>470</v>
      </c>
      <c r="M110" s="284" t="s">
        <v>470</v>
      </c>
      <c r="N110" s="284" t="s">
        <v>470</v>
      </c>
      <c r="O110" s="284" t="s">
        <v>470</v>
      </c>
      <c r="P110" s="281"/>
      <c r="Q110" s="281"/>
      <c r="R110" s="281"/>
      <c r="S110" s="281"/>
    </row>
    <row r="111" spans="1:19" hidden="1" outlineLevel="1">
      <c r="A111" s="237" t="s">
        <v>201</v>
      </c>
      <c r="B111" s="240">
        <v>536.14041720059208</v>
      </c>
      <c r="C111" s="284">
        <v>7.6515565558438681</v>
      </c>
      <c r="D111" s="284" t="s">
        <v>470</v>
      </c>
      <c r="E111" s="42">
        <v>7.5951683748169785</v>
      </c>
      <c r="F111" s="42">
        <v>6.6289219155461154</v>
      </c>
      <c r="G111" s="42">
        <v>6.0810912594298401</v>
      </c>
      <c r="H111" s="42">
        <v>9.2618384401114184</v>
      </c>
      <c r="I111" s="42">
        <v>9.3299440288914894</v>
      </c>
      <c r="J111" s="284" t="s">
        <v>470</v>
      </c>
      <c r="K111" s="281">
        <v>12.211406464495184</v>
      </c>
      <c r="L111" s="284" t="s">
        <v>470</v>
      </c>
      <c r="M111" s="284" t="s">
        <v>470</v>
      </c>
      <c r="N111" s="284" t="s">
        <v>470</v>
      </c>
      <c r="O111" s="284" t="s">
        <v>470</v>
      </c>
      <c r="P111" s="281"/>
      <c r="Q111" s="281"/>
      <c r="R111" s="281"/>
      <c r="S111" s="281"/>
    </row>
    <row r="112" spans="1:19" hidden="1" outlineLevel="1">
      <c r="A112" s="237" t="s">
        <v>202</v>
      </c>
      <c r="B112" s="240">
        <v>561.63780340965195</v>
      </c>
      <c r="C112" s="284">
        <v>6.7808566623461815</v>
      </c>
      <c r="D112" s="284" t="s">
        <v>470</v>
      </c>
      <c r="E112" s="42">
        <v>5.540717167699043</v>
      </c>
      <c r="F112" s="42">
        <v>10.165184243964418</v>
      </c>
      <c r="G112" s="42">
        <v>7.1332274367319286</v>
      </c>
      <c r="H112" s="42">
        <v>11.25</v>
      </c>
      <c r="I112" s="42">
        <v>11.594588327784066</v>
      </c>
      <c r="J112" s="284" t="s">
        <v>470</v>
      </c>
      <c r="K112" s="281">
        <v>6.2980203017217349</v>
      </c>
      <c r="L112" s="284" t="s">
        <v>470</v>
      </c>
      <c r="M112" s="284" t="s">
        <v>470</v>
      </c>
      <c r="N112" s="284" t="s">
        <v>470</v>
      </c>
      <c r="O112" s="284" t="s">
        <v>470</v>
      </c>
      <c r="P112" s="281"/>
      <c r="Q112" s="281"/>
      <c r="R112" s="281"/>
      <c r="S112" s="281"/>
    </row>
    <row r="113" spans="1:19" hidden="1" outlineLevel="1">
      <c r="A113" s="237" t="s">
        <v>203</v>
      </c>
      <c r="B113" s="240">
        <v>542.80084932723969</v>
      </c>
      <c r="C113" s="284">
        <v>6.0280977135908245</v>
      </c>
      <c r="D113" s="284" t="s">
        <v>470</v>
      </c>
      <c r="E113" s="42">
        <v>3.6497208345577405</v>
      </c>
      <c r="F113" s="42">
        <v>2.950228961789648</v>
      </c>
      <c r="G113" s="42">
        <v>5.7935418386985731</v>
      </c>
      <c r="H113" s="42">
        <v>9.2162798520013496</v>
      </c>
      <c r="I113" s="42">
        <v>10.842428056799605</v>
      </c>
      <c r="J113" s="284" t="s">
        <v>470</v>
      </c>
      <c r="K113" s="281">
        <v>15.76691308939553</v>
      </c>
      <c r="L113" s="284" t="s">
        <v>470</v>
      </c>
      <c r="M113" s="284" t="s">
        <v>470</v>
      </c>
      <c r="N113" s="284" t="s">
        <v>470</v>
      </c>
      <c r="O113" s="284" t="s">
        <v>470</v>
      </c>
      <c r="P113" s="281"/>
      <c r="Q113" s="281"/>
      <c r="R113" s="281"/>
      <c r="S113" s="281"/>
    </row>
    <row r="114" spans="1:19" hidden="1" outlineLevel="1">
      <c r="A114" s="237" t="s">
        <v>204</v>
      </c>
      <c r="B114" s="240">
        <v>543.74982075459752</v>
      </c>
      <c r="C114" s="284">
        <v>7.3961380066991751</v>
      </c>
      <c r="D114" s="284" t="s">
        <v>470</v>
      </c>
      <c r="E114" s="42">
        <v>5.9128878281622832</v>
      </c>
      <c r="F114" s="42">
        <v>6.5512330410014243</v>
      </c>
      <c r="G114" s="42">
        <v>7.0616740981757005</v>
      </c>
      <c r="H114" s="42">
        <v>7.9545454545454533</v>
      </c>
      <c r="I114" s="42">
        <v>13.998280103230371</v>
      </c>
      <c r="J114" s="284" t="s">
        <v>470</v>
      </c>
      <c r="K114" s="281">
        <v>12.342927886103382</v>
      </c>
      <c r="L114" s="284" t="s">
        <v>470</v>
      </c>
      <c r="M114" s="284" t="s">
        <v>470</v>
      </c>
      <c r="N114" s="284" t="s">
        <v>470</v>
      </c>
      <c r="O114" s="284" t="s">
        <v>470</v>
      </c>
      <c r="P114" s="281"/>
      <c r="Q114" s="281"/>
      <c r="R114" s="281"/>
      <c r="S114" s="281"/>
    </row>
    <row r="115" spans="1:19" hidden="1" outlineLevel="1">
      <c r="A115" s="237" t="s">
        <v>205</v>
      </c>
      <c r="B115" s="240">
        <v>546.26011684486059</v>
      </c>
      <c r="C115" s="284">
        <v>6.7382774607593916</v>
      </c>
      <c r="D115" s="284" t="s">
        <v>470</v>
      </c>
      <c r="E115" s="42">
        <v>5.0302168503377089</v>
      </c>
      <c r="F115" s="42">
        <v>5.4686909887453794</v>
      </c>
      <c r="G115" s="42">
        <v>5.1317804250032424</v>
      </c>
      <c r="H115" s="42">
        <v>7.0557978307055862</v>
      </c>
      <c r="I115" s="42">
        <v>5.5909594051075686</v>
      </c>
      <c r="J115" s="284" t="s">
        <v>470</v>
      </c>
      <c r="K115" s="281">
        <v>16.993785762628448</v>
      </c>
      <c r="L115" s="284" t="s">
        <v>470</v>
      </c>
      <c r="M115" s="284" t="s">
        <v>470</v>
      </c>
      <c r="N115" s="284" t="s">
        <v>470</v>
      </c>
      <c r="O115" s="284" t="s">
        <v>470</v>
      </c>
      <c r="P115" s="281"/>
      <c r="Q115" s="281"/>
      <c r="R115" s="281"/>
      <c r="S115" s="281"/>
    </row>
    <row r="116" spans="1:19" hidden="1" outlineLevel="1">
      <c r="A116" s="237" t="s">
        <v>206</v>
      </c>
      <c r="B116" s="240">
        <v>558.41616221531626</v>
      </c>
      <c r="C116" s="284">
        <v>7.7538079089317193</v>
      </c>
      <c r="D116" s="284" t="s">
        <v>470</v>
      </c>
      <c r="E116" s="42">
        <v>6.9852302345786228</v>
      </c>
      <c r="F116" s="42">
        <v>6.3027406467030147</v>
      </c>
      <c r="G116" s="42">
        <v>2.3610877261621965</v>
      </c>
      <c r="H116" s="42">
        <v>8.2356955977704445</v>
      </c>
      <c r="I116" s="42">
        <v>15.360880636728709</v>
      </c>
      <c r="J116" s="284" t="s">
        <v>470</v>
      </c>
      <c r="K116" s="281">
        <v>13.043741303164126</v>
      </c>
      <c r="L116" s="284" t="s">
        <v>470</v>
      </c>
      <c r="M116" s="284" t="s">
        <v>470</v>
      </c>
      <c r="N116" s="284" t="s">
        <v>470</v>
      </c>
      <c r="O116" s="284" t="s">
        <v>470</v>
      </c>
      <c r="P116" s="281"/>
      <c r="Q116" s="281"/>
      <c r="R116" s="281"/>
      <c r="S116" s="281"/>
    </row>
    <row r="117" spans="1:19" hidden="1" outlineLevel="1">
      <c r="A117" s="237" t="s">
        <v>207</v>
      </c>
      <c r="B117" s="240">
        <v>639.03363343407671</v>
      </c>
      <c r="C117" s="284">
        <v>7.378419969967581</v>
      </c>
      <c r="D117" s="284" t="s">
        <v>470</v>
      </c>
      <c r="E117" s="42">
        <v>6.7371136577863808</v>
      </c>
      <c r="F117" s="42">
        <v>6.1758827448367839</v>
      </c>
      <c r="G117" s="42">
        <v>-1.0220568945039901</v>
      </c>
      <c r="H117" s="42">
        <v>4.471458773784363</v>
      </c>
      <c r="I117" s="42">
        <v>17.207329879467409</v>
      </c>
      <c r="J117" s="284" t="s">
        <v>470</v>
      </c>
      <c r="K117" s="281">
        <v>9.4656248361214494</v>
      </c>
      <c r="L117" s="284" t="s">
        <v>470</v>
      </c>
      <c r="M117" s="284" t="s">
        <v>470</v>
      </c>
      <c r="N117" s="284" t="s">
        <v>470</v>
      </c>
      <c r="O117" s="284" t="s">
        <v>470</v>
      </c>
      <c r="P117" s="281"/>
      <c r="Q117" s="281"/>
      <c r="R117" s="281"/>
      <c r="S117" s="281"/>
    </row>
    <row r="118" spans="1:19" hidden="1" outlineLevel="1">
      <c r="A118" s="237" t="s">
        <v>208</v>
      </c>
      <c r="B118" s="240">
        <v>617.21936874879611</v>
      </c>
      <c r="C118" s="284">
        <v>5.8454140577370026</v>
      </c>
      <c r="D118" s="284" t="s">
        <v>470</v>
      </c>
      <c r="E118" s="42">
        <v>6.8448395908092863</v>
      </c>
      <c r="F118" s="42">
        <v>4.1614123581336742</v>
      </c>
      <c r="G118" s="42">
        <v>-3.2043505117144377E-2</v>
      </c>
      <c r="H118" s="42">
        <v>-4.0347792106291536</v>
      </c>
      <c r="I118" s="42">
        <v>12.058101139355188</v>
      </c>
      <c r="J118" s="284" t="s">
        <v>470</v>
      </c>
      <c r="K118" s="281">
        <v>8.2600518477100593</v>
      </c>
      <c r="L118" s="284" t="s">
        <v>470</v>
      </c>
      <c r="M118" s="284" t="s">
        <v>470</v>
      </c>
      <c r="N118" s="284" t="s">
        <v>470</v>
      </c>
      <c r="O118" s="284" t="s">
        <v>470</v>
      </c>
      <c r="P118" s="281"/>
      <c r="Q118" s="281"/>
      <c r="R118" s="281"/>
      <c r="S118" s="281"/>
    </row>
    <row r="119" spans="1:19" hidden="1" outlineLevel="1">
      <c r="A119" s="237" t="s">
        <v>209</v>
      </c>
      <c r="B119" s="240">
        <v>547.86490268515058</v>
      </c>
      <c r="C119" s="284">
        <v>5.188700337360828</v>
      </c>
      <c r="D119" s="284" t="s">
        <v>470</v>
      </c>
      <c r="E119" s="42">
        <v>4.7481590574374195</v>
      </c>
      <c r="F119" s="42">
        <v>4.9547746738173259</v>
      </c>
      <c r="G119" s="42">
        <v>6.0206421471506815</v>
      </c>
      <c r="H119" s="42">
        <v>6.3863588222834267</v>
      </c>
      <c r="I119" s="42">
        <v>11.447547382811706</v>
      </c>
      <c r="J119" s="284" t="s">
        <v>470</v>
      </c>
      <c r="K119" s="281">
        <v>7.4477081806393386</v>
      </c>
      <c r="L119" s="284" t="s">
        <v>470</v>
      </c>
      <c r="M119" s="284" t="s">
        <v>470</v>
      </c>
      <c r="N119" s="284" t="s">
        <v>470</v>
      </c>
      <c r="O119" s="284" t="s">
        <v>470</v>
      </c>
      <c r="P119" s="281"/>
      <c r="Q119" s="281"/>
      <c r="R119" s="281"/>
      <c r="S119" s="281"/>
    </row>
    <row r="120" spans="1:19" hidden="1" outlineLevel="1">
      <c r="A120" s="237" t="s">
        <v>210</v>
      </c>
      <c r="B120" s="240">
        <v>538.94439872208693</v>
      </c>
      <c r="C120" s="284">
        <v>1.7113289453894112</v>
      </c>
      <c r="D120" s="284" t="s">
        <v>470</v>
      </c>
      <c r="E120" s="42">
        <v>-2.3632261703327657</v>
      </c>
      <c r="F120" s="42">
        <v>2.2277024249897295</v>
      </c>
      <c r="G120" s="42">
        <v>2.5904557962216188</v>
      </c>
      <c r="H120" s="42">
        <v>9.2088998763906034</v>
      </c>
      <c r="I120" s="42">
        <v>8.4555330534667092</v>
      </c>
      <c r="J120" s="284" t="s">
        <v>470</v>
      </c>
      <c r="K120" s="281">
        <v>10.140702954201458</v>
      </c>
      <c r="L120" s="284" t="s">
        <v>470</v>
      </c>
      <c r="M120" s="284" t="s">
        <v>470</v>
      </c>
      <c r="N120" s="284" t="s">
        <v>470</v>
      </c>
      <c r="O120" s="284" t="s">
        <v>470</v>
      </c>
      <c r="P120" s="281"/>
      <c r="Q120" s="281"/>
      <c r="R120" s="281"/>
      <c r="S120" s="281"/>
    </row>
    <row r="121" spans="1:19" hidden="1" outlineLevel="1">
      <c r="A121" s="237" t="s">
        <v>211</v>
      </c>
      <c r="B121" s="240">
        <v>565.49778951577275</v>
      </c>
      <c r="C121" s="284">
        <v>5.7947483124258525</v>
      </c>
      <c r="D121" s="284" t="s">
        <v>470</v>
      </c>
      <c r="E121" s="42">
        <v>4.9865921150225319</v>
      </c>
      <c r="F121" s="42">
        <v>11.308135013221346</v>
      </c>
      <c r="G121" s="42">
        <v>8.1846261087644763</v>
      </c>
      <c r="H121" s="42">
        <v>6.0144264959869957</v>
      </c>
      <c r="I121" s="42">
        <v>6.144022788881415</v>
      </c>
      <c r="J121" s="284" t="s">
        <v>470</v>
      </c>
      <c r="K121" s="281">
        <v>8.1908288857422917</v>
      </c>
      <c r="L121" s="284" t="s">
        <v>470</v>
      </c>
      <c r="M121" s="284" t="s">
        <v>470</v>
      </c>
      <c r="N121" s="284" t="s">
        <v>470</v>
      </c>
      <c r="O121" s="284" t="s">
        <v>470</v>
      </c>
      <c r="P121" s="281"/>
      <c r="Q121" s="281"/>
      <c r="R121" s="281"/>
      <c r="S121" s="281"/>
    </row>
    <row r="122" spans="1:19" hidden="1" outlineLevel="1">
      <c r="A122" s="237" t="s">
        <v>212</v>
      </c>
      <c r="B122" s="240">
        <v>559.11842032033496</v>
      </c>
      <c r="C122" s="284">
        <v>6.660742295900306</v>
      </c>
      <c r="D122" s="284" t="s">
        <v>470</v>
      </c>
      <c r="E122" s="42">
        <v>7.3092655166281446</v>
      </c>
      <c r="F122" s="42">
        <v>5.1497635312664158</v>
      </c>
      <c r="G122" s="42">
        <v>8.2582333635934333</v>
      </c>
      <c r="H122" s="42">
        <v>3.2307378719934832</v>
      </c>
      <c r="I122" s="42">
        <v>8.6849631366305147</v>
      </c>
      <c r="J122" s="284" t="s">
        <v>470</v>
      </c>
      <c r="K122" s="281">
        <v>6.6460671111833847</v>
      </c>
      <c r="L122" s="284" t="s">
        <v>470</v>
      </c>
      <c r="M122" s="284" t="s">
        <v>470</v>
      </c>
      <c r="N122" s="284" t="s">
        <v>470</v>
      </c>
      <c r="O122" s="284" t="s">
        <v>470</v>
      </c>
      <c r="P122" s="281"/>
      <c r="Q122" s="281"/>
      <c r="R122" s="281"/>
      <c r="S122" s="281"/>
    </row>
    <row r="123" spans="1:19" hidden="1" outlineLevel="1">
      <c r="A123" s="237" t="s">
        <v>213</v>
      </c>
      <c r="B123" s="240">
        <v>581.10344414852</v>
      </c>
      <c r="C123" s="284">
        <v>8.3864274181563019</v>
      </c>
      <c r="D123" s="284" t="s">
        <v>470</v>
      </c>
      <c r="E123" s="42">
        <v>9.9563417814821094</v>
      </c>
      <c r="F123" s="42">
        <v>4.5796460176991189</v>
      </c>
      <c r="G123" s="42">
        <v>9.5535879178299865</v>
      </c>
      <c r="H123" s="42">
        <v>7.8287656681538067</v>
      </c>
      <c r="I123" s="42">
        <v>12.137511958990359</v>
      </c>
      <c r="J123" s="284" t="s">
        <v>470</v>
      </c>
      <c r="K123" s="281">
        <v>9.1864538731023799</v>
      </c>
      <c r="L123" s="284" t="s">
        <v>470</v>
      </c>
      <c r="M123" s="284" t="s">
        <v>470</v>
      </c>
      <c r="N123" s="284" t="s">
        <v>470</v>
      </c>
      <c r="O123" s="284" t="s">
        <v>470</v>
      </c>
      <c r="P123" s="281"/>
      <c r="Q123" s="281"/>
      <c r="R123" s="281"/>
      <c r="S123" s="281"/>
    </row>
    <row r="124" spans="1:19" hidden="1" outlineLevel="1">
      <c r="A124" s="237" t="s">
        <v>214</v>
      </c>
      <c r="B124" s="240">
        <v>600.94927951919624</v>
      </c>
      <c r="C124" s="284">
        <v>6.9994355563119086</v>
      </c>
      <c r="D124" s="284" t="s">
        <v>470</v>
      </c>
      <c r="E124" s="42">
        <v>6.7197932371311708</v>
      </c>
      <c r="F124" s="42">
        <v>5.514705882352942</v>
      </c>
      <c r="G124" s="42">
        <v>8.0362828846850505</v>
      </c>
      <c r="H124" s="42">
        <v>4.7336662505201872</v>
      </c>
      <c r="I124" s="42">
        <v>13.594626993004354</v>
      </c>
      <c r="J124" s="284" t="s">
        <v>470</v>
      </c>
      <c r="K124" s="281">
        <v>10.894797931834972</v>
      </c>
      <c r="L124" s="284" t="s">
        <v>470</v>
      </c>
      <c r="M124" s="284" t="s">
        <v>470</v>
      </c>
      <c r="N124" s="284" t="s">
        <v>470</v>
      </c>
      <c r="O124" s="284" t="s">
        <v>470</v>
      </c>
      <c r="P124" s="281"/>
      <c r="Q124" s="281"/>
      <c r="R124" s="281"/>
      <c r="S124" s="281"/>
    </row>
    <row r="125" spans="1:19" hidden="1" outlineLevel="1">
      <c r="A125" s="237" t="s">
        <v>215</v>
      </c>
      <c r="B125" s="240">
        <v>587.56441284541597</v>
      </c>
      <c r="C125" s="284">
        <v>8.2467747745157851</v>
      </c>
      <c r="D125" s="284" t="s">
        <v>470</v>
      </c>
      <c r="E125" s="42">
        <v>8.6811068269448981</v>
      </c>
      <c r="F125" s="42">
        <v>7.7803704243838467</v>
      </c>
      <c r="G125" s="42">
        <v>10.26082489945783</v>
      </c>
      <c r="H125" s="42">
        <v>5.29719741299661</v>
      </c>
      <c r="I125" s="42">
        <v>13.561320444322718</v>
      </c>
      <c r="J125" s="284" t="s">
        <v>470</v>
      </c>
      <c r="K125" s="281">
        <v>8.9187013683928171</v>
      </c>
      <c r="L125" s="284" t="s">
        <v>470</v>
      </c>
      <c r="M125" s="284" t="s">
        <v>470</v>
      </c>
      <c r="N125" s="284" t="s">
        <v>470</v>
      </c>
      <c r="O125" s="284" t="s">
        <v>470</v>
      </c>
      <c r="P125" s="281"/>
      <c r="Q125" s="281"/>
      <c r="R125" s="281"/>
      <c r="S125" s="281"/>
    </row>
    <row r="126" spans="1:19" hidden="1" outlineLevel="1">
      <c r="A126" s="237" t="s">
        <v>216</v>
      </c>
      <c r="B126" s="240">
        <v>580.89953230538856</v>
      </c>
      <c r="C126" s="284">
        <v>6.8321331121058364</v>
      </c>
      <c r="D126" s="284" t="s">
        <v>470</v>
      </c>
      <c r="E126" s="42">
        <v>6.9291870880513642</v>
      </c>
      <c r="F126" s="42">
        <v>3.0390432641575842</v>
      </c>
      <c r="G126" s="42">
        <v>9.3655288164286503</v>
      </c>
      <c r="H126" s="42">
        <v>6.4809081527347843</v>
      </c>
      <c r="I126" s="42">
        <v>11.147130212356487</v>
      </c>
      <c r="J126" s="284" t="s">
        <v>470</v>
      </c>
      <c r="K126" s="281">
        <v>10.656234503278412</v>
      </c>
      <c r="L126" s="284" t="s">
        <v>470</v>
      </c>
      <c r="M126" s="284" t="s">
        <v>470</v>
      </c>
      <c r="N126" s="284" t="s">
        <v>470</v>
      </c>
      <c r="O126" s="284" t="s">
        <v>470</v>
      </c>
      <c r="P126" s="281"/>
      <c r="Q126" s="281"/>
      <c r="R126" s="281"/>
      <c r="S126" s="281"/>
    </row>
    <row r="127" spans="1:19" hidden="1" outlineLevel="1">
      <c r="A127" s="237" t="s">
        <v>217</v>
      </c>
      <c r="B127" s="240">
        <v>582.61648860072</v>
      </c>
      <c r="C127" s="284">
        <v>6.6555054331716406</v>
      </c>
      <c r="D127" s="284" t="s">
        <v>470</v>
      </c>
      <c r="E127" s="42">
        <v>6.7185649009984729</v>
      </c>
      <c r="F127" s="42">
        <v>6.1376495022559681</v>
      </c>
      <c r="G127" s="42">
        <v>8.7048827637382686</v>
      </c>
      <c r="H127" s="42">
        <v>5.1284729475663369</v>
      </c>
      <c r="I127" s="42">
        <v>11.962040025876732</v>
      </c>
      <c r="J127" s="284" t="s">
        <v>470</v>
      </c>
      <c r="K127" s="281">
        <v>7.5466736786747219</v>
      </c>
      <c r="L127" s="284" t="s">
        <v>470</v>
      </c>
      <c r="M127" s="284" t="s">
        <v>470</v>
      </c>
      <c r="N127" s="284" t="s">
        <v>470</v>
      </c>
      <c r="O127" s="284" t="s">
        <v>470</v>
      </c>
      <c r="P127" s="281"/>
      <c r="Q127" s="281"/>
      <c r="R127" s="281"/>
      <c r="S127" s="281"/>
    </row>
    <row r="128" spans="1:19" hidden="1" outlineLevel="1">
      <c r="A128" s="237" t="s">
        <v>218</v>
      </c>
      <c r="B128" s="240">
        <v>606.16264735568984</v>
      </c>
      <c r="C128" s="284">
        <v>8.5503408337890079</v>
      </c>
      <c r="D128" s="284" t="s">
        <v>470</v>
      </c>
      <c r="E128" s="42">
        <v>9.1278219912294958</v>
      </c>
      <c r="F128" s="42">
        <v>6.2521952932911802</v>
      </c>
      <c r="G128" s="42">
        <v>11.838005458726755</v>
      </c>
      <c r="H128" s="42">
        <v>4.6978455070940726</v>
      </c>
      <c r="I128" s="42">
        <v>12.068273397767484</v>
      </c>
      <c r="J128" s="284" t="s">
        <v>470</v>
      </c>
      <c r="K128" s="281">
        <v>10.409419320310406</v>
      </c>
      <c r="L128" s="284" t="s">
        <v>470</v>
      </c>
      <c r="M128" s="284" t="s">
        <v>470</v>
      </c>
      <c r="N128" s="284" t="s">
        <v>470</v>
      </c>
      <c r="O128" s="284" t="s">
        <v>470</v>
      </c>
      <c r="P128" s="281"/>
      <c r="Q128" s="281"/>
      <c r="R128" s="281"/>
      <c r="S128" s="281"/>
    </row>
    <row r="129" spans="1:19" hidden="1" outlineLevel="1">
      <c r="A129" s="237" t="s">
        <v>219</v>
      </c>
      <c r="B129" s="240">
        <v>686.40424859626626</v>
      </c>
      <c r="C129" s="284">
        <v>7.4128516378123379</v>
      </c>
      <c r="D129" s="284" t="s">
        <v>470</v>
      </c>
      <c r="E129" s="42">
        <v>8.0827329769928014</v>
      </c>
      <c r="F129" s="42">
        <v>2.9302880090355927</v>
      </c>
      <c r="G129" s="42">
        <v>14.262443348700884</v>
      </c>
      <c r="H129" s="42">
        <v>4.988363857128391</v>
      </c>
      <c r="I129" s="42">
        <v>12.106388120052074</v>
      </c>
      <c r="J129" s="284" t="s">
        <v>470</v>
      </c>
      <c r="K129" s="281">
        <v>10.97537606591932</v>
      </c>
      <c r="L129" s="284" t="s">
        <v>470</v>
      </c>
      <c r="M129" s="284" t="s">
        <v>470</v>
      </c>
      <c r="N129" s="284" t="s">
        <v>470</v>
      </c>
      <c r="O129" s="284" t="s">
        <v>470</v>
      </c>
      <c r="P129" s="281"/>
      <c r="Q129" s="281"/>
      <c r="R129" s="281"/>
      <c r="S129" s="281"/>
    </row>
    <row r="130" spans="1:19" hidden="1" outlineLevel="1">
      <c r="A130" s="237" t="s">
        <v>220</v>
      </c>
      <c r="B130" s="240">
        <v>670.03596789483493</v>
      </c>
      <c r="C130" s="284">
        <v>8.5571843367628873</v>
      </c>
      <c r="D130" s="284" t="s">
        <v>470</v>
      </c>
      <c r="E130" s="42">
        <v>8.3813724998746721</v>
      </c>
      <c r="F130" s="42">
        <v>2.0262520708550937</v>
      </c>
      <c r="G130" s="42">
        <v>17.249504731682293</v>
      </c>
      <c r="H130" s="42">
        <v>5.161356001221634</v>
      </c>
      <c r="I130" s="42">
        <v>12.520792151214309</v>
      </c>
      <c r="J130" s="284" t="s">
        <v>470</v>
      </c>
      <c r="K130" s="281">
        <v>13.184336557423237</v>
      </c>
      <c r="L130" s="284" t="s">
        <v>470</v>
      </c>
      <c r="M130" s="284" t="s">
        <v>470</v>
      </c>
      <c r="N130" s="284" t="s">
        <v>470</v>
      </c>
      <c r="O130" s="284" t="s">
        <v>470</v>
      </c>
      <c r="P130" s="281"/>
      <c r="Q130" s="281"/>
      <c r="R130" s="281"/>
      <c r="S130" s="281"/>
    </row>
    <row r="131" spans="1:19" hidden="1" outlineLevel="1">
      <c r="A131" s="237" t="s">
        <v>221</v>
      </c>
      <c r="B131" s="240">
        <v>589.54289488418942</v>
      </c>
      <c r="C131" s="284">
        <v>7.6073484530164421</v>
      </c>
      <c r="D131" s="284" t="s">
        <v>470</v>
      </c>
      <c r="E131" s="42">
        <v>8.6384342837860544</v>
      </c>
      <c r="F131" s="42">
        <v>9.3883465527760706</v>
      </c>
      <c r="G131" s="42">
        <v>5.1756042715718849</v>
      </c>
      <c r="H131" s="42">
        <v>1.7122946739671363</v>
      </c>
      <c r="I131" s="42">
        <v>10.262016687929787</v>
      </c>
      <c r="J131" s="284" t="s">
        <v>470</v>
      </c>
      <c r="K131" s="281">
        <v>9.4815825375170562</v>
      </c>
      <c r="L131" s="284" t="s">
        <v>470</v>
      </c>
      <c r="M131" s="284" t="s">
        <v>470</v>
      </c>
      <c r="N131" s="284" t="s">
        <v>470</v>
      </c>
      <c r="O131" s="284" t="s">
        <v>470</v>
      </c>
      <c r="P131" s="281"/>
      <c r="Q131" s="281"/>
      <c r="R131" s="281"/>
      <c r="S131" s="281"/>
    </row>
    <row r="132" spans="1:19" hidden="1" outlineLevel="1">
      <c r="A132" s="237" t="s">
        <v>222</v>
      </c>
      <c r="B132" s="240">
        <v>577.92676891917927</v>
      </c>
      <c r="C132" s="284">
        <v>7.2330968258553412</v>
      </c>
      <c r="D132" s="284" t="s">
        <v>470</v>
      </c>
      <c r="E132" s="42">
        <v>8.3646236497024944</v>
      </c>
      <c r="F132" s="42">
        <v>9.3197169507880346</v>
      </c>
      <c r="G132" s="42">
        <v>5.2165715888853157</v>
      </c>
      <c r="H132" s="42">
        <v>1.1978871910960152</v>
      </c>
      <c r="I132" s="42">
        <v>11.649587098809093</v>
      </c>
      <c r="J132" s="284" t="s">
        <v>470</v>
      </c>
      <c r="K132" s="281">
        <v>7.0948697068403845</v>
      </c>
      <c r="L132" s="284" t="s">
        <v>470</v>
      </c>
      <c r="M132" s="284" t="s">
        <v>470</v>
      </c>
      <c r="N132" s="284" t="s">
        <v>470</v>
      </c>
      <c r="O132" s="284" t="s">
        <v>470</v>
      </c>
      <c r="P132" s="281"/>
      <c r="Q132" s="281"/>
      <c r="R132" s="281"/>
      <c r="S132" s="281"/>
    </row>
    <row r="133" spans="1:19" hidden="1" outlineLevel="1">
      <c r="A133" s="237" t="s">
        <v>223</v>
      </c>
      <c r="B133" s="240">
        <v>609.07524127064096</v>
      </c>
      <c r="C133" s="284">
        <v>7.7060339691483364</v>
      </c>
      <c r="D133" s="284" t="s">
        <v>470</v>
      </c>
      <c r="E133" s="42">
        <v>7.2061301016249217</v>
      </c>
      <c r="F133" s="42">
        <v>5.1914477361654718</v>
      </c>
      <c r="G133" s="42">
        <v>6.3496624743907546</v>
      </c>
      <c r="H133" s="42">
        <v>1.3608049832295279</v>
      </c>
      <c r="I133" s="42">
        <v>20.565644182232546</v>
      </c>
      <c r="J133" s="284" t="s">
        <v>470</v>
      </c>
      <c r="K133" s="281">
        <v>10.78727474076311</v>
      </c>
      <c r="L133" s="284" t="s">
        <v>470</v>
      </c>
      <c r="M133" s="284" t="s">
        <v>470</v>
      </c>
      <c r="N133" s="284" t="s">
        <v>470</v>
      </c>
      <c r="O133" s="284" t="s">
        <v>470</v>
      </c>
      <c r="P133" s="281"/>
      <c r="Q133" s="281"/>
      <c r="R133" s="281"/>
      <c r="S133" s="281"/>
    </row>
    <row r="134" spans="1:19" hidden="1" outlineLevel="1">
      <c r="A134" s="237" t="s">
        <v>224</v>
      </c>
      <c r="B134" s="240">
        <v>602.28046939852993</v>
      </c>
      <c r="C134" s="284">
        <v>7.719661436564067</v>
      </c>
      <c r="D134" s="284" t="s">
        <v>470</v>
      </c>
      <c r="E134" s="42">
        <v>7.6289912716826791</v>
      </c>
      <c r="F134" s="42">
        <v>4.1550653244806171</v>
      </c>
      <c r="G134" s="42">
        <v>6.4220126041101224</v>
      </c>
      <c r="H134" s="42">
        <v>2.1127455819923</v>
      </c>
      <c r="I134" s="42">
        <v>17.221412415991438</v>
      </c>
      <c r="J134" s="284" t="s">
        <v>470</v>
      </c>
      <c r="K134" s="281">
        <v>11.167590098104</v>
      </c>
      <c r="L134" s="284" t="s">
        <v>470</v>
      </c>
      <c r="M134" s="284" t="s">
        <v>470</v>
      </c>
      <c r="N134" s="284" t="s">
        <v>470</v>
      </c>
      <c r="O134" s="284" t="s">
        <v>470</v>
      </c>
      <c r="P134" s="281"/>
      <c r="Q134" s="281"/>
      <c r="R134" s="281"/>
      <c r="S134" s="281"/>
    </row>
    <row r="135" spans="1:19" hidden="1" outlineLevel="1">
      <c r="A135" s="237" t="s">
        <v>225</v>
      </c>
      <c r="B135" s="240">
        <v>627.01569780004479</v>
      </c>
      <c r="C135" s="284">
        <v>7.900874468021641</v>
      </c>
      <c r="D135" s="284" t="s">
        <v>470</v>
      </c>
      <c r="E135" s="42">
        <v>7.4511421646985951</v>
      </c>
      <c r="F135" s="42">
        <v>10.387137719483803</v>
      </c>
      <c r="G135" s="42">
        <v>6.5907765366199413</v>
      </c>
      <c r="H135" s="42">
        <v>1.7239680819623828</v>
      </c>
      <c r="I135" s="42">
        <v>14.930142595347036</v>
      </c>
      <c r="J135" s="284" t="s">
        <v>470</v>
      </c>
      <c r="K135" s="281">
        <v>10.445632798573982</v>
      </c>
      <c r="L135" s="284" t="s">
        <v>470</v>
      </c>
      <c r="M135" s="284" t="s">
        <v>470</v>
      </c>
      <c r="N135" s="284" t="s">
        <v>470</v>
      </c>
      <c r="O135" s="284" t="s">
        <v>470</v>
      </c>
      <c r="P135" s="281"/>
      <c r="Q135" s="281"/>
      <c r="R135" s="281"/>
      <c r="S135" s="281"/>
    </row>
    <row r="136" spans="1:19" hidden="1" outlineLevel="1">
      <c r="A136" s="237" t="s">
        <v>226</v>
      </c>
      <c r="B136" s="240">
        <v>636.17237552531776</v>
      </c>
      <c r="C136" s="284">
        <v>5.8612427382062293</v>
      </c>
      <c r="D136" s="284" t="s">
        <v>470</v>
      </c>
      <c r="E136" s="42">
        <v>4.1826437941473245</v>
      </c>
      <c r="F136" s="42">
        <v>7.0779531324725014</v>
      </c>
      <c r="G136" s="42">
        <v>5.5797642491262565</v>
      </c>
      <c r="H136" s="42">
        <v>3.2283699215257684</v>
      </c>
      <c r="I136" s="42">
        <v>18.28616262825291</v>
      </c>
      <c r="J136" s="284" t="s">
        <v>470</v>
      </c>
      <c r="K136" s="281">
        <v>6.5654883676673421</v>
      </c>
      <c r="L136" s="284" t="s">
        <v>470</v>
      </c>
      <c r="M136" s="284" t="s">
        <v>470</v>
      </c>
      <c r="N136" s="284" t="s">
        <v>470</v>
      </c>
      <c r="O136" s="284" t="s">
        <v>470</v>
      </c>
      <c r="P136" s="281"/>
      <c r="Q136" s="281"/>
      <c r="R136" s="281"/>
      <c r="S136" s="281"/>
    </row>
    <row r="137" spans="1:19" hidden="1" outlineLevel="1">
      <c r="A137" s="237" t="s">
        <v>227</v>
      </c>
      <c r="B137" s="240">
        <v>627.55957744165539</v>
      </c>
      <c r="C137" s="284">
        <v>6.8069412853909199</v>
      </c>
      <c r="D137" s="284" t="s">
        <v>470</v>
      </c>
      <c r="E137" s="42">
        <v>6.9964000626076057</v>
      </c>
      <c r="F137" s="42">
        <v>7.7667275556457582</v>
      </c>
      <c r="G137" s="42">
        <v>5.1380797321010476</v>
      </c>
      <c r="H137" s="42">
        <v>2.5543531246953393</v>
      </c>
      <c r="I137" s="42">
        <v>8.417060278540788</v>
      </c>
      <c r="J137" s="284" t="s">
        <v>470</v>
      </c>
      <c r="K137" s="281">
        <v>9.7846972458984141</v>
      </c>
      <c r="L137" s="284" t="s">
        <v>470</v>
      </c>
      <c r="M137" s="284" t="s">
        <v>470</v>
      </c>
      <c r="N137" s="284" t="s">
        <v>470</v>
      </c>
      <c r="O137" s="284" t="s">
        <v>470</v>
      </c>
      <c r="P137" s="281"/>
      <c r="Q137" s="281"/>
      <c r="R137" s="281"/>
      <c r="S137" s="281"/>
    </row>
    <row r="138" spans="1:19" hidden="1" outlineLevel="1">
      <c r="A138" s="237" t="s">
        <v>228</v>
      </c>
      <c r="B138" s="240">
        <v>619.76481249962183</v>
      </c>
      <c r="C138" s="284">
        <v>6.6905339103976473</v>
      </c>
      <c r="D138" s="284" t="s">
        <v>470</v>
      </c>
      <c r="E138" s="42">
        <v>6.206206206206204</v>
      </c>
      <c r="F138" s="42">
        <v>6.5064518331398915</v>
      </c>
      <c r="G138" s="42">
        <v>5.3150904628519271</v>
      </c>
      <c r="H138" s="42">
        <v>3.5568908703237128</v>
      </c>
      <c r="I138" s="42">
        <v>8.8125709020722809</v>
      </c>
      <c r="J138" s="284" t="s">
        <v>470</v>
      </c>
      <c r="K138" s="281">
        <v>10.755365234277761</v>
      </c>
      <c r="L138" s="284" t="s">
        <v>470</v>
      </c>
      <c r="M138" s="284" t="s">
        <v>470</v>
      </c>
      <c r="N138" s="284" t="s">
        <v>470</v>
      </c>
      <c r="O138" s="284" t="s">
        <v>470</v>
      </c>
      <c r="P138" s="281"/>
      <c r="Q138" s="281"/>
      <c r="R138" s="281"/>
      <c r="S138" s="281"/>
    </row>
    <row r="139" spans="1:19" hidden="1" outlineLevel="1">
      <c r="A139" s="237" t="s">
        <v>229</v>
      </c>
      <c r="B139" s="240">
        <v>615.81039802458577</v>
      </c>
      <c r="C139" s="284">
        <v>5.6973858573052354</v>
      </c>
      <c r="D139" s="284" t="s">
        <v>470</v>
      </c>
      <c r="E139" s="42">
        <v>5.1961095253197982</v>
      </c>
      <c r="F139" s="42">
        <v>1.5452091767881342</v>
      </c>
      <c r="G139" s="42">
        <v>4.021920975065953</v>
      </c>
      <c r="H139" s="42">
        <v>6.0606060606060623</v>
      </c>
      <c r="I139" s="42">
        <v>12.481088414708736</v>
      </c>
      <c r="J139" s="284" t="s">
        <v>470</v>
      </c>
      <c r="K139" s="281">
        <v>11.750611246943762</v>
      </c>
      <c r="L139" s="284" t="s">
        <v>470</v>
      </c>
      <c r="M139" s="284" t="s">
        <v>470</v>
      </c>
      <c r="N139" s="284" t="s">
        <v>470</v>
      </c>
      <c r="O139" s="284" t="s">
        <v>470</v>
      </c>
      <c r="P139" s="281"/>
      <c r="Q139" s="281"/>
      <c r="R139" s="281"/>
      <c r="S139" s="281"/>
    </row>
    <row r="140" spans="1:19" hidden="1" outlineLevel="1">
      <c r="A140" s="237" t="s">
        <v>230</v>
      </c>
      <c r="B140" s="240">
        <v>645.44608503327106</v>
      </c>
      <c r="C140" s="284">
        <v>6.4806760774439596</v>
      </c>
      <c r="D140" s="284" t="s">
        <v>470</v>
      </c>
      <c r="E140" s="42">
        <v>5.5216550081857321</v>
      </c>
      <c r="F140" s="42">
        <v>6.4198347107438138</v>
      </c>
      <c r="G140" s="42">
        <v>5.6608461720518477</v>
      </c>
      <c r="H140" s="42">
        <v>8.442079903633811</v>
      </c>
      <c r="I140" s="42">
        <v>10.615196671947857</v>
      </c>
      <c r="J140" s="284" t="s">
        <v>470</v>
      </c>
      <c r="K140" s="281">
        <v>10.979156568104713</v>
      </c>
      <c r="L140" s="284" t="s">
        <v>470</v>
      </c>
      <c r="M140" s="284" t="s">
        <v>470</v>
      </c>
      <c r="N140" s="284" t="s">
        <v>470</v>
      </c>
      <c r="O140" s="284" t="s">
        <v>470</v>
      </c>
      <c r="P140" s="281"/>
      <c r="Q140" s="281"/>
      <c r="R140" s="281"/>
      <c r="S140" s="281"/>
    </row>
    <row r="141" spans="1:19" hidden="1" outlineLevel="1">
      <c r="A141" s="237" t="s">
        <v>231</v>
      </c>
      <c r="B141" s="240">
        <v>732.48700106271565</v>
      </c>
      <c r="C141" s="284">
        <v>6.7136461583230442</v>
      </c>
      <c r="D141" s="284" t="s">
        <v>470</v>
      </c>
      <c r="E141" s="42">
        <v>6.2440870387890186</v>
      </c>
      <c r="F141" s="42">
        <v>6.3033406486222816</v>
      </c>
      <c r="G141" s="42">
        <v>6.2139539812021525</v>
      </c>
      <c r="H141" s="42">
        <v>7.8161141094834221</v>
      </c>
      <c r="I141" s="42">
        <v>10.629049592203344</v>
      </c>
      <c r="J141" s="284" t="s">
        <v>470</v>
      </c>
      <c r="K141" s="281">
        <v>9.0826678178286215</v>
      </c>
      <c r="L141" s="284" t="s">
        <v>470</v>
      </c>
      <c r="M141" s="284" t="s">
        <v>470</v>
      </c>
      <c r="N141" s="284" t="s">
        <v>470</v>
      </c>
      <c r="O141" s="284" t="s">
        <v>470</v>
      </c>
      <c r="P141" s="281"/>
      <c r="Q141" s="281"/>
      <c r="R141" s="281"/>
      <c r="S141" s="281"/>
    </row>
    <row r="142" spans="1:19" hidden="1" outlineLevel="1">
      <c r="A142" s="237" t="s">
        <v>232</v>
      </c>
      <c r="B142" s="240">
        <v>712.2791119733231</v>
      </c>
      <c r="C142" s="284">
        <v>6.3046084244119811</v>
      </c>
      <c r="D142" s="284" t="s">
        <v>470</v>
      </c>
      <c r="E142" s="42">
        <v>4.6205078396003927</v>
      </c>
      <c r="F142" s="42">
        <v>9.6365226080439754</v>
      </c>
      <c r="G142" s="42">
        <v>4.4723235487617217</v>
      </c>
      <c r="H142" s="42">
        <v>9.244917715392063</v>
      </c>
      <c r="I142" s="42">
        <v>15.805957267051525</v>
      </c>
      <c r="J142" s="284" t="s">
        <v>470</v>
      </c>
      <c r="K142" s="281">
        <v>10.159296440720155</v>
      </c>
      <c r="L142" s="284" t="s">
        <v>470</v>
      </c>
      <c r="M142" s="284" t="s">
        <v>470</v>
      </c>
      <c r="N142" s="284" t="s">
        <v>470</v>
      </c>
      <c r="O142" s="284" t="s">
        <v>470</v>
      </c>
      <c r="P142" s="281"/>
      <c r="Q142" s="281"/>
      <c r="R142" s="281"/>
      <c r="S142" s="281"/>
    </row>
    <row r="143" spans="1:19" hidden="1" outlineLevel="1">
      <c r="A143" s="237" t="s">
        <v>233</v>
      </c>
      <c r="B143" s="240">
        <v>644.45346651523664</v>
      </c>
      <c r="C143" s="284">
        <v>9.314092682235426</v>
      </c>
      <c r="D143" s="284" t="s">
        <v>470</v>
      </c>
      <c r="E143" s="42">
        <v>7.8</v>
      </c>
      <c r="F143" s="42">
        <v>7.2230356271351752</v>
      </c>
      <c r="G143" s="42">
        <v>11.710502263924425</v>
      </c>
      <c r="H143" s="42">
        <v>4.4239992169912767</v>
      </c>
      <c r="I143" s="42">
        <v>8.8157609936377241</v>
      </c>
      <c r="J143" s="284" t="s">
        <v>470</v>
      </c>
      <c r="K143" s="281">
        <v>13.759884974838243</v>
      </c>
      <c r="L143" s="284" t="s">
        <v>470</v>
      </c>
      <c r="M143" s="284" t="s">
        <v>470</v>
      </c>
      <c r="N143" s="284" t="s">
        <v>470</v>
      </c>
      <c r="O143" s="284" t="s">
        <v>470</v>
      </c>
      <c r="P143" s="281"/>
      <c r="Q143" s="281"/>
      <c r="R143" s="281"/>
      <c r="S143" s="281"/>
    </row>
    <row r="144" spans="1:19" hidden="1" outlineLevel="1">
      <c r="A144" s="237" t="s">
        <v>234</v>
      </c>
      <c r="B144" s="240">
        <v>636.70866772557031</v>
      </c>
      <c r="C144" s="284">
        <v>10.171167346396331</v>
      </c>
      <c r="D144" s="284" t="s">
        <v>470</v>
      </c>
      <c r="E144" s="42">
        <v>9.5</v>
      </c>
      <c r="F144" s="42">
        <v>8.7899963221772737</v>
      </c>
      <c r="G144" s="42">
        <v>10.718585088265627</v>
      </c>
      <c r="H144" s="42">
        <v>2.7868394072140887</v>
      </c>
      <c r="I144" s="42">
        <v>8.717856242121286</v>
      </c>
      <c r="J144" s="284" t="s">
        <v>470</v>
      </c>
      <c r="K144" s="281">
        <v>13.962551088299605</v>
      </c>
      <c r="L144" s="284" t="s">
        <v>470</v>
      </c>
      <c r="M144" s="284" t="s">
        <v>470</v>
      </c>
      <c r="N144" s="284" t="s">
        <v>470</v>
      </c>
      <c r="O144" s="284" t="s">
        <v>470</v>
      </c>
      <c r="P144" s="281"/>
      <c r="Q144" s="281"/>
      <c r="R144" s="281"/>
      <c r="S144" s="281"/>
    </row>
    <row r="145" spans="1:19" hidden="1" outlineLevel="1">
      <c r="A145" s="237" t="s">
        <v>235</v>
      </c>
      <c r="B145" s="240">
        <v>662.33101901361681</v>
      </c>
      <c r="C145" s="284">
        <v>8.7437108150833183</v>
      </c>
      <c r="D145" s="284" t="s">
        <v>470</v>
      </c>
      <c r="E145" s="42">
        <v>7.9000000000000057</v>
      </c>
      <c r="F145" s="42">
        <v>5.9714380604450383</v>
      </c>
      <c r="G145" s="42">
        <v>9.6423609786853888</v>
      </c>
      <c r="H145" s="42">
        <v>4.6516025337997462</v>
      </c>
      <c r="I145" s="42">
        <v>7.3397722130424086</v>
      </c>
      <c r="J145" s="284" t="s">
        <v>470</v>
      </c>
      <c r="K145" s="281">
        <v>12.308601026852656</v>
      </c>
      <c r="L145" s="284" t="s">
        <v>470</v>
      </c>
      <c r="M145" s="284" t="s">
        <v>470</v>
      </c>
      <c r="N145" s="284" t="s">
        <v>470</v>
      </c>
      <c r="O145" s="284" t="s">
        <v>470</v>
      </c>
      <c r="P145" s="281"/>
      <c r="Q145" s="281"/>
      <c r="R145" s="281"/>
      <c r="S145" s="281"/>
    </row>
    <row r="146" spans="1:19" hidden="1" outlineLevel="1">
      <c r="A146" s="237" t="s">
        <v>236</v>
      </c>
      <c r="B146" s="240">
        <v>659.38922471035653</v>
      </c>
      <c r="C146" s="284">
        <v>9.4820865383296535</v>
      </c>
      <c r="D146" s="284" t="s">
        <v>470</v>
      </c>
      <c r="E146" s="42">
        <v>9.4000000000000057</v>
      </c>
      <c r="F146" s="42">
        <v>10.350263897456983</v>
      </c>
      <c r="G146" s="42">
        <v>11.930404069079302</v>
      </c>
      <c r="H146" s="42">
        <v>4.9598762448032545</v>
      </c>
      <c r="I146" s="42">
        <v>4.1168913720231615</v>
      </c>
      <c r="J146" s="284" t="s">
        <v>470</v>
      </c>
      <c r="K146" s="281">
        <v>9.9039780521261918</v>
      </c>
      <c r="L146" s="284" t="s">
        <v>470</v>
      </c>
      <c r="M146" s="284" t="s">
        <v>470</v>
      </c>
      <c r="N146" s="284" t="s">
        <v>470</v>
      </c>
      <c r="O146" s="284" t="s">
        <v>470</v>
      </c>
      <c r="P146" s="281"/>
      <c r="Q146" s="281"/>
      <c r="R146" s="281"/>
      <c r="S146" s="281"/>
    </row>
    <row r="147" spans="1:19" hidden="1" outlineLevel="1">
      <c r="A147" s="237" t="s">
        <v>237</v>
      </c>
      <c r="B147" s="240">
        <v>676.55323468330414</v>
      </c>
      <c r="C147" s="284">
        <v>7.9005257854097408</v>
      </c>
      <c r="D147" s="284" t="s">
        <v>470</v>
      </c>
      <c r="E147" s="42">
        <v>7.9000000000000057</v>
      </c>
      <c r="F147" s="42">
        <v>5.5704612239683087</v>
      </c>
      <c r="G147" s="42">
        <v>11.174578479135306</v>
      </c>
      <c r="H147" s="42">
        <v>6.2463683904706642</v>
      </c>
      <c r="I147" s="42">
        <v>3.7663648410543544</v>
      </c>
      <c r="J147" s="284" t="s">
        <v>470</v>
      </c>
      <c r="K147" s="281">
        <v>8.5585170155860908</v>
      </c>
      <c r="L147" s="284" t="s">
        <v>470</v>
      </c>
      <c r="M147" s="284" t="s">
        <v>470</v>
      </c>
      <c r="N147" s="284" t="s">
        <v>470</v>
      </c>
      <c r="O147" s="284" t="s">
        <v>470</v>
      </c>
      <c r="P147" s="281"/>
      <c r="Q147" s="281"/>
      <c r="R147" s="281"/>
      <c r="S147" s="281"/>
    </row>
    <row r="148" spans="1:19" hidden="1" outlineLevel="1">
      <c r="A148" s="237" t="s">
        <v>239</v>
      </c>
      <c r="B148" s="240">
        <v>691.40030078930522</v>
      </c>
      <c r="C148" s="284">
        <v>8.6812831535451522</v>
      </c>
      <c r="D148" s="284" t="s">
        <v>470</v>
      </c>
      <c r="E148" s="42">
        <v>10</v>
      </c>
      <c r="F148" s="42">
        <v>6.3357366171122464</v>
      </c>
      <c r="G148" s="42">
        <v>10.668904751379188</v>
      </c>
      <c r="H148" s="284">
        <v>5.2155504234026324</v>
      </c>
      <c r="I148" s="284">
        <v>2.2574598106218815</v>
      </c>
      <c r="J148" s="284" t="s">
        <v>470</v>
      </c>
      <c r="K148" s="281">
        <v>8.1521496495379182</v>
      </c>
      <c r="L148" s="284" t="s">
        <v>470</v>
      </c>
      <c r="M148" s="284" t="s">
        <v>470</v>
      </c>
      <c r="N148" s="284" t="s">
        <v>470</v>
      </c>
      <c r="O148" s="284" t="s">
        <v>470</v>
      </c>
      <c r="P148" s="281"/>
      <c r="Q148" s="281"/>
      <c r="R148" s="281"/>
      <c r="S148" s="281"/>
    </row>
    <row r="149" spans="1:19" hidden="1" outlineLevel="1">
      <c r="A149" s="237" t="s">
        <v>240</v>
      </c>
      <c r="B149" s="240">
        <v>685.55426269515488</v>
      </c>
      <c r="C149" s="284">
        <v>9.241303509369402</v>
      </c>
      <c r="D149" s="284" t="s">
        <v>470</v>
      </c>
      <c r="E149" s="42">
        <v>9.9000000000000057</v>
      </c>
      <c r="F149" s="42">
        <v>7.3890388599409818</v>
      </c>
      <c r="G149" s="42">
        <v>11.644151699451541</v>
      </c>
      <c r="H149" s="284">
        <v>5.4377792565833261</v>
      </c>
      <c r="I149" s="284">
        <v>9.7296015960476154</v>
      </c>
      <c r="J149" s="284" t="s">
        <v>470</v>
      </c>
      <c r="K149" s="281">
        <v>10.357671767715289</v>
      </c>
      <c r="L149" s="284" t="s">
        <v>470</v>
      </c>
      <c r="M149" s="284" t="s">
        <v>470</v>
      </c>
      <c r="N149" s="284" t="s">
        <v>470</v>
      </c>
      <c r="O149" s="284" t="s">
        <v>470</v>
      </c>
      <c r="P149" s="281"/>
      <c r="Q149" s="281"/>
      <c r="R149" s="281"/>
      <c r="S149" s="281"/>
    </row>
    <row r="150" spans="1:19" hidden="1" outlineLevel="1">
      <c r="A150" s="289" t="s">
        <v>334</v>
      </c>
      <c r="B150" s="240">
        <v>661.94288670431195</v>
      </c>
      <c r="C150" s="284">
        <v>6.8054967552253203</v>
      </c>
      <c r="D150" s="284" t="s">
        <v>470</v>
      </c>
      <c r="E150" s="42">
        <v>6.7</v>
      </c>
      <c r="F150" s="42">
        <v>4.9679487179487296</v>
      </c>
      <c r="G150" s="42">
        <v>10.821444486620038</v>
      </c>
      <c r="H150" s="284">
        <v>5.3626579316799194</v>
      </c>
      <c r="I150" s="284">
        <v>7.7323341695738463</v>
      </c>
      <c r="J150" s="284" t="s">
        <v>470</v>
      </c>
      <c r="K150" s="281">
        <v>6.9774760598840118</v>
      </c>
      <c r="L150" s="284" t="s">
        <v>470</v>
      </c>
      <c r="M150" s="284" t="s">
        <v>470</v>
      </c>
      <c r="N150" s="284" t="s">
        <v>470</v>
      </c>
      <c r="O150" s="284" t="s">
        <v>470</v>
      </c>
      <c r="P150" s="281"/>
      <c r="Q150" s="281"/>
      <c r="R150" s="281"/>
      <c r="S150" s="281"/>
    </row>
    <row r="151" spans="1:19" hidden="1" outlineLevel="1">
      <c r="A151" s="289" t="s">
        <v>335</v>
      </c>
      <c r="B151" s="240">
        <v>674.85506005331706</v>
      </c>
      <c r="C151" s="284">
        <v>9.5881235877368169</v>
      </c>
      <c r="D151" s="284" t="s">
        <v>470</v>
      </c>
      <c r="E151" s="42">
        <v>10.8</v>
      </c>
      <c r="F151" s="42">
        <v>13.482623430128243</v>
      </c>
      <c r="G151" s="42">
        <v>11.284207936740103</v>
      </c>
      <c r="H151" s="284">
        <v>5.9953161592505779</v>
      </c>
      <c r="I151" s="284">
        <v>4.6566304448731728</v>
      </c>
      <c r="J151" s="284" t="s">
        <v>470</v>
      </c>
      <c r="K151" s="281">
        <v>6.3492758062398735</v>
      </c>
      <c r="L151" s="284" t="s">
        <v>470</v>
      </c>
      <c r="M151" s="284" t="s">
        <v>470</v>
      </c>
      <c r="N151" s="284" t="s">
        <v>470</v>
      </c>
      <c r="O151" s="284" t="s">
        <v>470</v>
      </c>
      <c r="P151" s="281"/>
      <c r="Q151" s="281"/>
      <c r="R151" s="281"/>
      <c r="S151" s="281"/>
    </row>
    <row r="152" spans="1:19" hidden="1" outlineLevel="1">
      <c r="A152" s="289" t="s">
        <v>336</v>
      </c>
      <c r="B152" s="240">
        <v>691.85847082085729</v>
      </c>
      <c r="C152" s="284">
        <v>7.19074557330282</v>
      </c>
      <c r="D152" s="284" t="s">
        <v>470</v>
      </c>
      <c r="E152" s="42">
        <v>5.5999999999999943</v>
      </c>
      <c r="F152" s="42">
        <v>9.9341451292246603</v>
      </c>
      <c r="G152" s="42">
        <v>11.589078380536606</v>
      </c>
      <c r="H152" s="284">
        <v>4.6746274183097256</v>
      </c>
      <c r="I152" s="284">
        <v>5.4127199311325711</v>
      </c>
      <c r="J152" s="284" t="s">
        <v>470</v>
      </c>
      <c r="K152" s="281">
        <v>6.0013103297663122</v>
      </c>
      <c r="L152" s="284" t="s">
        <v>470</v>
      </c>
      <c r="M152" s="284" t="s">
        <v>470</v>
      </c>
      <c r="N152" s="284" t="s">
        <v>470</v>
      </c>
      <c r="O152" s="284" t="s">
        <v>470</v>
      </c>
      <c r="P152" s="281"/>
      <c r="Q152" s="281"/>
      <c r="R152" s="281"/>
      <c r="S152" s="281"/>
    </row>
    <row r="153" spans="1:19" hidden="1" outlineLevel="1">
      <c r="A153" s="289" t="s">
        <v>337</v>
      </c>
      <c r="B153" s="240">
        <v>754.82050514203331</v>
      </c>
      <c r="C153" s="284">
        <v>3.0489966438879605</v>
      </c>
      <c r="D153" s="284" t="s">
        <v>470</v>
      </c>
      <c r="E153" s="42">
        <v>1.9000000000000057</v>
      </c>
      <c r="F153" s="42">
        <v>1.8006652139006718</v>
      </c>
      <c r="G153" s="42">
        <v>7.2757702226625867</v>
      </c>
      <c r="H153" s="284">
        <v>3.7454187896665871</v>
      </c>
      <c r="I153" s="284">
        <v>0.88120815439498301</v>
      </c>
      <c r="J153" s="284" t="s">
        <v>470</v>
      </c>
      <c r="K153" s="281">
        <v>6.209189125014845</v>
      </c>
      <c r="L153" s="284" t="s">
        <v>470</v>
      </c>
      <c r="M153" s="284" t="s">
        <v>470</v>
      </c>
      <c r="N153" s="284" t="s">
        <v>470</v>
      </c>
      <c r="O153" s="284" t="s">
        <v>470</v>
      </c>
      <c r="P153" s="281"/>
      <c r="Q153" s="281"/>
      <c r="R153" s="281"/>
      <c r="S153" s="281"/>
    </row>
    <row r="154" spans="1:19" hidden="1" outlineLevel="1">
      <c r="A154" s="289" t="s">
        <v>338</v>
      </c>
      <c r="B154" s="240">
        <v>758.36915339353516</v>
      </c>
      <c r="C154" s="284">
        <v>6.4707838044727453</v>
      </c>
      <c r="D154" s="284" t="s">
        <v>470</v>
      </c>
      <c r="E154" s="42">
        <v>5.4000000000000057</v>
      </c>
      <c r="F154" s="42">
        <v>9.9800626602107627</v>
      </c>
      <c r="G154" s="42">
        <v>8.0198321819203926</v>
      </c>
      <c r="H154" s="284">
        <v>2.3659725299069549</v>
      </c>
      <c r="I154" s="284">
        <v>1.263684320705778</v>
      </c>
      <c r="J154" s="284" t="s">
        <v>470</v>
      </c>
      <c r="K154" s="281">
        <v>9.0303144417247267</v>
      </c>
      <c r="L154" s="284" t="s">
        <v>470</v>
      </c>
      <c r="M154" s="284" t="s">
        <v>470</v>
      </c>
      <c r="N154" s="284" t="s">
        <v>470</v>
      </c>
      <c r="O154" s="284" t="s">
        <v>470</v>
      </c>
      <c r="P154" s="281"/>
      <c r="Q154" s="281"/>
      <c r="R154" s="281"/>
      <c r="S154" s="281"/>
    </row>
    <row r="155" spans="1:19" ht="51" collapsed="1">
      <c r="A155" s="108"/>
      <c r="B155" s="513" t="s">
        <v>602</v>
      </c>
      <c r="C155" s="511" t="s">
        <v>760</v>
      </c>
      <c r="D155" s="514" t="s">
        <v>348</v>
      </c>
      <c r="E155" s="514" t="s">
        <v>319</v>
      </c>
      <c r="F155" s="514" t="s">
        <v>614</v>
      </c>
      <c r="G155" s="514" t="s">
        <v>482</v>
      </c>
      <c r="H155" s="514" t="s">
        <v>321</v>
      </c>
      <c r="I155" s="514" t="s">
        <v>484</v>
      </c>
      <c r="J155" s="514" t="s">
        <v>485</v>
      </c>
      <c r="K155" s="514" t="s">
        <v>323</v>
      </c>
      <c r="L155" s="514" t="s">
        <v>613</v>
      </c>
      <c r="M155" s="570" t="s">
        <v>486</v>
      </c>
      <c r="O155" s="190"/>
      <c r="P155" s="286"/>
      <c r="Q155" s="286"/>
      <c r="R155" s="286"/>
      <c r="S155" s="286"/>
    </row>
    <row r="156" spans="1:19" hidden="1" outlineLevel="1">
      <c r="A156" s="341" t="s">
        <v>645</v>
      </c>
      <c r="B156" s="282">
        <v>673.83813788752991</v>
      </c>
      <c r="C156" s="42">
        <v>5.0974593516077675</v>
      </c>
      <c r="D156" s="42">
        <v>4.0816326530612059</v>
      </c>
      <c r="E156" s="42">
        <v>3.6913672165837141</v>
      </c>
      <c r="F156" s="284">
        <v>3.0959138209893524</v>
      </c>
      <c r="G156" s="284">
        <v>2.0560884528080692</v>
      </c>
      <c r="H156" s="284">
        <v>6.2604495634404458</v>
      </c>
      <c r="I156" s="284">
        <v>11.487886347300332</v>
      </c>
      <c r="J156" s="284">
        <v>5.7224340494125698</v>
      </c>
      <c r="K156" s="284">
        <v>8.4681418123218037</v>
      </c>
      <c r="L156" s="284">
        <v>3.1998568616926235</v>
      </c>
      <c r="M156" s="284">
        <v>8.0717557251908261</v>
      </c>
      <c r="O156" s="190"/>
      <c r="P156" s="190"/>
      <c r="Q156" s="190"/>
      <c r="R156" s="190"/>
      <c r="S156" s="190"/>
    </row>
    <row r="157" spans="1:19" hidden="1" outlineLevel="1">
      <c r="A157" s="338" t="s">
        <v>550</v>
      </c>
      <c r="B157" s="282">
        <v>656.78181294014678</v>
      </c>
      <c r="C157" s="42">
        <v>3.1922081402382361</v>
      </c>
      <c r="D157" s="42">
        <v>2.1489549602590614</v>
      </c>
      <c r="E157" s="42">
        <v>3.2035495491828243</v>
      </c>
      <c r="F157" s="284">
        <v>3.2284601176525456</v>
      </c>
      <c r="G157" s="284">
        <v>0.51814245184409913</v>
      </c>
      <c r="H157" s="284">
        <v>6.2538572310224083</v>
      </c>
      <c r="I157" s="284">
        <v>13.321229522040184</v>
      </c>
      <c r="J157" s="284">
        <v>7.309491764404271</v>
      </c>
      <c r="K157" s="284">
        <v>2.257265078688576</v>
      </c>
      <c r="L157" s="284">
        <v>4.304969772464176</v>
      </c>
      <c r="M157" s="284">
        <v>5.5288282518357335</v>
      </c>
      <c r="O157" s="190"/>
      <c r="P157" s="190"/>
      <c r="Q157" s="190"/>
      <c r="R157" s="190"/>
      <c r="S157" s="190"/>
    </row>
    <row r="158" spans="1:19" hidden="1" outlineLevel="1">
      <c r="A158" s="338" t="s">
        <v>622</v>
      </c>
      <c r="B158" s="282">
        <v>682.53599581728508</v>
      </c>
      <c r="C158" s="42">
        <v>2.7215574142134642</v>
      </c>
      <c r="D158" s="42">
        <v>2.8934478597288233</v>
      </c>
      <c r="E158" s="42">
        <v>1.3797399067590419</v>
      </c>
      <c r="F158" s="284">
        <v>3.7542764539943505</v>
      </c>
      <c r="G158" s="284">
        <v>-1.7799867078914531</v>
      </c>
      <c r="H158" s="284">
        <v>2.9651784653171234</v>
      </c>
      <c r="I158" s="284">
        <v>7.271157877430241</v>
      </c>
      <c r="J158" s="284">
        <v>2.7045042648117033</v>
      </c>
      <c r="K158" s="284">
        <v>-1.218928213834829</v>
      </c>
      <c r="L158" s="284">
        <v>8.4784889821615934</v>
      </c>
      <c r="M158" s="284">
        <v>6.167188276931185</v>
      </c>
      <c r="O158" s="190"/>
      <c r="P158" s="190"/>
      <c r="Q158" s="190"/>
      <c r="R158" s="190"/>
      <c r="S158" s="190"/>
    </row>
    <row r="159" spans="1:19" hidden="1" outlineLevel="1">
      <c r="A159" s="338" t="s">
        <v>625</v>
      </c>
      <c r="B159" s="282">
        <v>682.42319632217857</v>
      </c>
      <c r="C159" s="42">
        <v>3.4374015402774489</v>
      </c>
      <c r="D159" s="42">
        <v>2.4624539529611837</v>
      </c>
      <c r="E159" s="42">
        <v>5.147154881212316</v>
      </c>
      <c r="F159" s="284">
        <v>1.9071212876366985</v>
      </c>
      <c r="G159" s="284">
        <v>1.6995261218042401</v>
      </c>
      <c r="H159" s="284">
        <v>4.1713778064932967</v>
      </c>
      <c r="I159" s="284">
        <v>8.8686801268146382</v>
      </c>
      <c r="J159" s="284">
        <v>6.4882820833206409</v>
      </c>
      <c r="K159" s="284">
        <v>3.6227793951636897</v>
      </c>
      <c r="L159" s="284">
        <v>3.213933477223037</v>
      </c>
      <c r="M159" s="284">
        <v>6.5433382433642322</v>
      </c>
      <c r="O159" s="190"/>
      <c r="P159" s="190"/>
      <c r="Q159" s="190"/>
      <c r="R159" s="190"/>
      <c r="S159" s="190"/>
    </row>
    <row r="160" spans="1:19" hidden="1" outlineLevel="1">
      <c r="A160" s="338" t="s">
        <v>583</v>
      </c>
      <c r="B160" s="282">
        <v>684.28774627279211</v>
      </c>
      <c r="C160" s="281">
        <v>0.88254331013928322</v>
      </c>
      <c r="D160" s="281">
        <v>-0.73465221537263403</v>
      </c>
      <c r="E160" s="281">
        <v>0.21547001679937239</v>
      </c>
      <c r="F160" s="284">
        <v>-0.57863673185974562</v>
      </c>
      <c r="G160" s="284">
        <v>1.9165026416657867</v>
      </c>
      <c r="H160" s="284">
        <v>3.6185585477995943</v>
      </c>
      <c r="I160" s="284">
        <v>6.5901028200348719</v>
      </c>
      <c r="J160" s="284">
        <v>0.77535879348091896</v>
      </c>
      <c r="K160" s="284">
        <v>-8.9244587747586479E-2</v>
      </c>
      <c r="L160" s="284">
        <v>5.6855172821969688</v>
      </c>
      <c r="M160" s="284">
        <v>5.772994129158505</v>
      </c>
      <c r="O160" s="190"/>
      <c r="P160" s="190"/>
      <c r="Q160" s="190"/>
      <c r="R160" s="190"/>
      <c r="S160" s="190"/>
    </row>
    <row r="161" spans="1:19" hidden="1" outlineLevel="1">
      <c r="A161" s="338" t="s">
        <v>15</v>
      </c>
      <c r="B161" s="282">
        <v>709.29211935031356</v>
      </c>
      <c r="C161" s="281">
        <v>2.3599198536797559</v>
      </c>
      <c r="D161" s="281">
        <v>2.9351971192814119</v>
      </c>
      <c r="E161" s="281">
        <v>1.2008319016185993</v>
      </c>
      <c r="F161" s="284">
        <v>0.84141851120725164</v>
      </c>
      <c r="G161" s="284">
        <v>1.0503294869212567</v>
      </c>
      <c r="H161" s="284">
        <v>3.2838264063560558</v>
      </c>
      <c r="I161" s="284">
        <v>2.0533269848827445</v>
      </c>
      <c r="J161" s="284">
        <v>2.6301285976729787</v>
      </c>
      <c r="K161" s="284">
        <v>1.4105079260521336</v>
      </c>
      <c r="L161" s="284">
        <v>-0.93805479583512863</v>
      </c>
      <c r="M161" s="284">
        <v>6.3098768248175219</v>
      </c>
      <c r="O161" s="190"/>
      <c r="P161" s="190"/>
      <c r="Q161" s="190"/>
      <c r="R161" s="190"/>
      <c r="S161" s="190"/>
    </row>
    <row r="162" spans="1:19" hidden="1" outlineLevel="1">
      <c r="A162" s="338" t="s">
        <v>16</v>
      </c>
      <c r="B162" s="176">
        <v>701.01090487551733</v>
      </c>
      <c r="C162" s="19">
        <v>2.3732136195346243</v>
      </c>
      <c r="D162" s="19">
        <v>0.88678409959885585</v>
      </c>
      <c r="E162" s="19">
        <v>3.5182250396196508</v>
      </c>
      <c r="F162" s="19">
        <v>-3.3786539768864685</v>
      </c>
      <c r="G162" s="19">
        <v>-4.1394864182038305E-2</v>
      </c>
      <c r="H162" s="19">
        <v>2.9330154760043712</v>
      </c>
      <c r="I162" s="19">
        <v>-0.21163613975680562</v>
      </c>
      <c r="J162" s="19">
        <v>1.6875733237072552</v>
      </c>
      <c r="K162" s="19">
        <v>7.0635436385728667E-2</v>
      </c>
      <c r="L162" s="19">
        <v>1.3864656446865382</v>
      </c>
      <c r="M162" s="19">
        <v>15.324435543177216</v>
      </c>
    </row>
    <row r="163" spans="1:19" hidden="1" outlineLevel="1">
      <c r="A163" s="338" t="s">
        <v>616</v>
      </c>
      <c r="B163" s="176">
        <v>676.84734482569411</v>
      </c>
      <c r="C163" s="19">
        <v>1.4928655701695277</v>
      </c>
      <c r="D163" s="19">
        <v>2.1688776584543916</v>
      </c>
      <c r="E163" s="19">
        <v>-1.659689822413668E-2</v>
      </c>
      <c r="F163" s="19">
        <v>-2.4395756522721683</v>
      </c>
      <c r="G163" s="19">
        <v>0.87211837553418547</v>
      </c>
      <c r="H163" s="19">
        <v>3.8841526571587792</v>
      </c>
      <c r="I163" s="19">
        <v>6.3077011296527985E-2</v>
      </c>
      <c r="J163" s="19">
        <v>2.4349185354415823</v>
      </c>
      <c r="K163" s="19">
        <v>-0.6068798895536105</v>
      </c>
      <c r="L163" s="19">
        <v>1.3120960898231004</v>
      </c>
      <c r="M163" s="19">
        <v>3.0183465329610897</v>
      </c>
    </row>
    <row r="164" spans="1:19" hidden="1" outlineLevel="1">
      <c r="A164" s="338" t="s">
        <v>627</v>
      </c>
      <c r="B164" s="176">
        <v>689.6601756630497</v>
      </c>
      <c r="C164" s="19">
        <v>1.4396480001811085</v>
      </c>
      <c r="D164" s="19">
        <v>1.7660921272572949</v>
      </c>
      <c r="E164" s="19">
        <v>-2.6882765690450299</v>
      </c>
      <c r="F164" s="19">
        <v>-3.1216197476078236</v>
      </c>
      <c r="G164" s="19">
        <v>2.6264198812201016</v>
      </c>
      <c r="H164" s="19">
        <v>5.5664160906104314</v>
      </c>
      <c r="I164" s="19">
        <v>1.402843964708822</v>
      </c>
      <c r="J164" s="19">
        <v>1.7434397110188939</v>
      </c>
      <c r="K164" s="19">
        <v>0.88731017027150472</v>
      </c>
      <c r="L164" s="19">
        <v>1.4955664219458811</v>
      </c>
      <c r="M164" s="19">
        <v>3.6912513654225449</v>
      </c>
      <c r="N164" s="19"/>
    </row>
    <row r="165" spans="1:19" hidden="1" outlineLevel="1">
      <c r="A165" s="338" t="s">
        <v>619</v>
      </c>
      <c r="B165" s="176">
        <v>696.02559815948462</v>
      </c>
      <c r="C165" s="19">
        <v>-4.7899764222790964E-2</v>
      </c>
      <c r="D165" s="19">
        <v>2.4081303001749887</v>
      </c>
      <c r="E165" s="19">
        <v>-3.0501943667735105</v>
      </c>
      <c r="F165" s="19">
        <v>-2.2412231341439934</v>
      </c>
      <c r="G165" s="19">
        <v>-7.0484522923093209</v>
      </c>
      <c r="H165" s="19">
        <v>0.71950794940234175</v>
      </c>
      <c r="I165" s="19">
        <v>-0.47352312756251536</v>
      </c>
      <c r="J165" s="19">
        <v>1.5828705491046264</v>
      </c>
      <c r="K165" s="19">
        <v>-2.8646900117243206</v>
      </c>
      <c r="L165" s="19">
        <v>-2.9079193229281373</v>
      </c>
      <c r="M165" s="19">
        <v>6.0088155836769346</v>
      </c>
      <c r="N165" s="19"/>
    </row>
    <row r="166" spans="1:19" hidden="1" outlineLevel="1">
      <c r="A166" s="338" t="s">
        <v>621</v>
      </c>
      <c r="B166" s="176">
        <v>768.18997066437282</v>
      </c>
      <c r="C166" s="19">
        <v>0.5946040550327325</v>
      </c>
      <c r="D166" s="19">
        <v>5.0076893502498905</v>
      </c>
      <c r="E166" s="19">
        <v>-0.38732035470390258</v>
      </c>
      <c r="F166" s="19">
        <v>-7.0567544321347526</v>
      </c>
      <c r="G166" s="19">
        <v>-5.5246199086529373</v>
      </c>
      <c r="H166" s="19">
        <v>1.4581365086721689</v>
      </c>
      <c r="I166" s="19">
        <v>-2.6636636077657698</v>
      </c>
      <c r="J166" s="19">
        <v>-2.0523646172350141E-2</v>
      </c>
      <c r="K166" s="19">
        <v>-2.9381145170618765</v>
      </c>
      <c r="L166" s="19">
        <v>-1.5286110171553275</v>
      </c>
      <c r="M166" s="19">
        <v>-3.6694495825626205</v>
      </c>
      <c r="N166" s="19"/>
    </row>
    <row r="167" spans="1:19" hidden="1" outlineLevel="1">
      <c r="A167" s="476" t="s">
        <v>639</v>
      </c>
      <c r="B167" s="406">
        <v>770.79596092612724</v>
      </c>
      <c r="C167" s="416">
        <v>0.99890429595311048</v>
      </c>
      <c r="D167" s="416">
        <v>6.4894022084020833</v>
      </c>
      <c r="E167" s="416">
        <v>-2.727087926693855</v>
      </c>
      <c r="F167" s="416">
        <v>-1.6754307802361694</v>
      </c>
      <c r="G167" s="416">
        <v>-2.3569063668627734</v>
      </c>
      <c r="H167" s="416">
        <v>1.0737603194302068</v>
      </c>
      <c r="I167" s="416">
        <v>1.6629813051661984</v>
      </c>
      <c r="J167" s="416">
        <v>1.531521176943869</v>
      </c>
      <c r="K167" s="416">
        <v>-4.4836938889393707</v>
      </c>
      <c r="L167" s="416">
        <v>-2.1179769109654529</v>
      </c>
      <c r="M167" s="416">
        <v>-5.5185967310767552</v>
      </c>
      <c r="N167" s="19"/>
    </row>
    <row r="168" spans="1:19" ht="14.25" hidden="1" outlineLevel="1">
      <c r="A168" s="338" t="s">
        <v>665</v>
      </c>
      <c r="B168" s="176">
        <v>687.0462326274901</v>
      </c>
      <c r="C168" s="19">
        <v>1.960128701139908</v>
      </c>
      <c r="D168" s="19">
        <v>3.7570077817755845</v>
      </c>
      <c r="E168" s="19">
        <v>-0.60844261365784291</v>
      </c>
      <c r="F168" s="19">
        <v>2.5648615448369867</v>
      </c>
      <c r="G168" s="19">
        <v>1.1637417669933683</v>
      </c>
      <c r="H168" s="19">
        <v>1.3986013986014143</v>
      </c>
      <c r="I168" s="19">
        <v>3.5345873786407651</v>
      </c>
      <c r="J168" s="19">
        <v>4.9699457557542956</v>
      </c>
      <c r="K168" s="19">
        <v>-1.2871244696504363</v>
      </c>
      <c r="L168" s="19">
        <v>6.1055785181280982</v>
      </c>
      <c r="M168" s="19">
        <v>4.892141212369495</v>
      </c>
      <c r="N168" s="19"/>
    </row>
    <row r="169" spans="1:19" hidden="1" outlineLevel="1">
      <c r="A169" s="338" t="s">
        <v>668</v>
      </c>
      <c r="B169" s="176">
        <v>678.03632091174018</v>
      </c>
      <c r="C169" s="19">
        <v>3.2361596427960677</v>
      </c>
      <c r="D169" s="19">
        <v>6.0518731988472609</v>
      </c>
      <c r="E169" s="19">
        <v>-0.80265052162424411</v>
      </c>
      <c r="F169" s="19">
        <v>2.3952365916369587</v>
      </c>
      <c r="G169" s="19">
        <v>5.619680021391332</v>
      </c>
      <c r="H169" s="19">
        <v>1.2584704743465807</v>
      </c>
      <c r="I169" s="19">
        <v>-1.8219754834382798</v>
      </c>
      <c r="J169" s="19">
        <v>6.6085346552393389</v>
      </c>
      <c r="K169" s="19">
        <v>0.49242833546874465</v>
      </c>
      <c r="L169" s="19">
        <v>4.107170673451364</v>
      </c>
      <c r="M169" s="19">
        <v>4.1622560020324357</v>
      </c>
      <c r="N169" s="19"/>
    </row>
    <row r="170" spans="1:19" hidden="1" outlineLevel="1">
      <c r="A170" s="338" t="s">
        <v>19</v>
      </c>
      <c r="B170" s="176">
        <v>711.83752077033853</v>
      </c>
      <c r="C170" s="19">
        <v>4.2930373097710657</v>
      </c>
      <c r="D170" s="19">
        <v>7.4883059898168938</v>
      </c>
      <c r="E170" s="19">
        <v>0.90854929997021827</v>
      </c>
      <c r="F170" s="19">
        <v>2.6812830821739482</v>
      </c>
      <c r="G170" s="19">
        <v>7.822658939130946</v>
      </c>
      <c r="H170" s="19">
        <v>4.2648558182482645</v>
      </c>
      <c r="I170" s="19">
        <v>4.9888880373975013</v>
      </c>
      <c r="J170" s="19">
        <v>3.7999999999999829</v>
      </c>
      <c r="K170" s="19">
        <v>3.7121913240198126</v>
      </c>
      <c r="L170" s="19">
        <v>-3.5113174695298852</v>
      </c>
      <c r="M170" s="19">
        <v>4.5526551415386649</v>
      </c>
      <c r="N170" s="19"/>
    </row>
    <row r="171" spans="1:19" hidden="1" outlineLevel="1">
      <c r="A171" s="338" t="s">
        <v>701</v>
      </c>
      <c r="B171" s="176">
        <v>714.12724952221276</v>
      </c>
      <c r="C171" s="19">
        <v>4.6458053259177916</v>
      </c>
      <c r="D171" s="19">
        <v>6.4741834674631633</v>
      </c>
      <c r="E171" s="19">
        <v>6.4943824213272734</v>
      </c>
      <c r="F171" s="19">
        <v>2.4180439879744995</v>
      </c>
      <c r="G171" s="19">
        <v>6.2789426755256414</v>
      </c>
      <c r="H171" s="19">
        <v>3.6942280110090309</v>
      </c>
      <c r="I171" s="19">
        <v>5.5636447237336029</v>
      </c>
      <c r="J171" s="19">
        <v>2.1693091408619978</v>
      </c>
      <c r="K171" s="19">
        <v>-0.66367558734572185</v>
      </c>
      <c r="L171" s="19">
        <v>3.3797492019748177</v>
      </c>
      <c r="M171" s="19">
        <v>4.7752009433834388</v>
      </c>
      <c r="N171" s="19"/>
    </row>
    <row r="172" spans="1:19" hidden="1" outlineLevel="1">
      <c r="A172" s="338" t="s">
        <v>713</v>
      </c>
      <c r="B172" s="176">
        <v>707.44863467315645</v>
      </c>
      <c r="C172" s="19">
        <v>3.3846709263052048</v>
      </c>
      <c r="D172" s="19">
        <v>4.9925585171153983</v>
      </c>
      <c r="E172" s="19">
        <v>2.7659341860719167</v>
      </c>
      <c r="F172" s="19">
        <v>2.4327784891165152</v>
      </c>
      <c r="G172" s="19">
        <v>5.1317050503877084</v>
      </c>
      <c r="H172" s="19">
        <v>4.3047311704028033</v>
      </c>
      <c r="I172" s="19">
        <v>2.4802090972339812</v>
      </c>
      <c r="J172" s="19">
        <v>5.9047159279485868</v>
      </c>
      <c r="K172" s="19">
        <v>0.12966431349950369</v>
      </c>
      <c r="L172" s="19">
        <v>1.4329415553051064</v>
      </c>
      <c r="M172" s="19">
        <v>1.7576318223866565</v>
      </c>
      <c r="N172" s="19"/>
    </row>
    <row r="173" spans="1:19" hidden="1" outlineLevel="1">
      <c r="A173" s="338" t="s">
        <v>22</v>
      </c>
      <c r="B173" s="176">
        <v>743.45965102841672</v>
      </c>
      <c r="C173" s="19">
        <v>4.8171311573854041</v>
      </c>
      <c r="D173" s="19">
        <v>6.7537563897351163</v>
      </c>
      <c r="E173" s="19">
        <v>2.9325041548276403</v>
      </c>
      <c r="F173" s="19">
        <v>-3.8873771311159544E-2</v>
      </c>
      <c r="G173" s="19">
        <v>5.9346166989406441</v>
      </c>
      <c r="H173" s="19">
        <v>5.3364000077311289</v>
      </c>
      <c r="I173" s="19">
        <v>6.9186057813806201</v>
      </c>
      <c r="J173" s="19">
        <v>4.4183895700945754</v>
      </c>
      <c r="K173" s="19">
        <v>2.9399305261374309</v>
      </c>
      <c r="L173" s="19">
        <v>-2.0367634593495012</v>
      </c>
      <c r="M173" s="19">
        <v>6.8794421349067818</v>
      </c>
      <c r="N173" s="19"/>
    </row>
    <row r="174" spans="1:19" hidden="1" outlineLevel="1">
      <c r="A174" s="338" t="s">
        <v>437</v>
      </c>
      <c r="B174" s="176">
        <v>727.73872123852755</v>
      </c>
      <c r="C174" s="19">
        <v>3.8127532934393571</v>
      </c>
      <c r="D174" s="19">
        <v>4.6542553191489304</v>
      </c>
      <c r="E174" s="19">
        <v>3.2523644281145891</v>
      </c>
      <c r="F174" s="19">
        <v>0.18996693168227807</v>
      </c>
      <c r="G174" s="19">
        <v>5.1008168161307026</v>
      </c>
      <c r="H174" s="19">
        <v>4.9794027754048216</v>
      </c>
      <c r="I174" s="19">
        <v>5.8496895846990498</v>
      </c>
      <c r="J174" s="19">
        <v>5.3129807123417265</v>
      </c>
      <c r="K174" s="19">
        <v>0.65503416341971388</v>
      </c>
      <c r="L174" s="19">
        <v>0.55961326257158817</v>
      </c>
      <c r="M174" s="19">
        <v>6.369988467539514</v>
      </c>
      <c r="N174" s="19"/>
    </row>
    <row r="175" spans="1:19" hidden="1" outlineLevel="1">
      <c r="A175" s="338" t="s">
        <v>11</v>
      </c>
      <c r="B175" s="176">
        <v>709.33877044298799</v>
      </c>
      <c r="C175" s="19">
        <v>4.8004067483874451</v>
      </c>
      <c r="D175" s="19">
        <v>4.8364935421819126</v>
      </c>
      <c r="E175" s="19">
        <v>6.0533402191154266</v>
      </c>
      <c r="F175" s="19">
        <v>1.6448511525541534</v>
      </c>
      <c r="G175" s="19">
        <v>4.758062191994</v>
      </c>
      <c r="H175" s="19">
        <v>5.0734363615446654</v>
      </c>
      <c r="I175" s="19">
        <v>7.3543457497612224</v>
      </c>
      <c r="J175" s="19">
        <v>5.0592792581288961</v>
      </c>
      <c r="K175" s="19">
        <v>-2.0256387996639091E-2</v>
      </c>
      <c r="L175" s="19">
        <v>8.3190148911798332</v>
      </c>
      <c r="M175" s="19">
        <v>7.572971253957931</v>
      </c>
      <c r="N175" s="19"/>
    </row>
    <row r="176" spans="1:19" hidden="1" outlineLevel="1">
      <c r="A176" s="338" t="s">
        <v>648</v>
      </c>
      <c r="B176" s="176">
        <v>718.49159329798022</v>
      </c>
      <c r="C176" s="19">
        <v>4.1805252285608105</v>
      </c>
      <c r="D176" s="19">
        <v>5.2844160215415741</v>
      </c>
      <c r="E176" s="19">
        <v>3.1639362127211257</v>
      </c>
      <c r="F176" s="19">
        <v>1.7764353912881603</v>
      </c>
      <c r="G176" s="19">
        <v>3.098575722673246</v>
      </c>
      <c r="H176" s="19">
        <v>3.8544510414081543</v>
      </c>
      <c r="I176" s="19">
        <v>3.8049222406764329</v>
      </c>
      <c r="J176" s="19">
        <v>5.9241219447786051</v>
      </c>
      <c r="K176" s="19">
        <v>0.92226989579917529</v>
      </c>
      <c r="L176" s="19">
        <v>2.3954908407703073</v>
      </c>
      <c r="M176" s="19">
        <v>7.3974251980353927</v>
      </c>
      <c r="N176" s="19"/>
    </row>
    <row r="177" spans="1:14" hidden="1" outlineLevel="1">
      <c r="A177" s="338" t="s">
        <v>440</v>
      </c>
      <c r="B177" s="176">
        <v>713.92624917383489</v>
      </c>
      <c r="C177" s="19">
        <v>2.5718380274641248</v>
      </c>
      <c r="D177" s="19">
        <v>1.7363530014853126</v>
      </c>
      <c r="E177" s="19">
        <v>4.9891845312417473</v>
      </c>
      <c r="F177" s="19">
        <v>0.80163978154965321</v>
      </c>
      <c r="G177" s="19">
        <v>4.2814024346631925</v>
      </c>
      <c r="H177" s="19">
        <v>4.0826516111687141</v>
      </c>
      <c r="I177" s="19">
        <v>5.2122618702253192</v>
      </c>
      <c r="J177" s="19">
        <v>4.9523475413670184</v>
      </c>
      <c r="K177" s="19">
        <v>1.3597033374536522</v>
      </c>
      <c r="L177" s="19">
        <v>3.017653093713534</v>
      </c>
      <c r="M177" s="19">
        <v>2.339181286549703</v>
      </c>
      <c r="N177" s="19"/>
    </row>
    <row r="178" spans="1:14" hidden="1" outlineLevel="1">
      <c r="A178" s="338" t="s">
        <v>441</v>
      </c>
      <c r="B178" s="176">
        <v>822.44910347117775</v>
      </c>
      <c r="C178" s="19">
        <v>7.0632441035228197</v>
      </c>
      <c r="D178" s="19">
        <v>5.949656750572089</v>
      </c>
      <c r="E178" s="19">
        <v>7.9504758006753349</v>
      </c>
      <c r="F178" s="19">
        <v>5.3867403314917084</v>
      </c>
      <c r="G178" s="19">
        <v>5.033112582781456</v>
      </c>
      <c r="H178" s="19">
        <v>4.0111038881177876</v>
      </c>
      <c r="I178" s="19">
        <v>6.5172492924347978</v>
      </c>
      <c r="J178" s="19">
        <v>5.8651026392961825</v>
      </c>
      <c r="K178" s="19">
        <v>4.8742700512453609</v>
      </c>
      <c r="L178" s="19">
        <v>6.7836546283964907</v>
      </c>
      <c r="M178" s="19">
        <v>18.195028283771862</v>
      </c>
      <c r="N178" s="19"/>
    </row>
    <row r="179" spans="1:14" hidden="1" outlineLevel="1">
      <c r="A179" s="476" t="s">
        <v>442</v>
      </c>
      <c r="B179" s="406">
        <v>796.54004386302734</v>
      </c>
      <c r="C179" s="416">
        <v>3.3399348520155741</v>
      </c>
      <c r="D179" s="416">
        <v>3.4527966818826599</v>
      </c>
      <c r="E179" s="416">
        <v>5.1328628610928035</v>
      </c>
      <c r="F179" s="416">
        <v>0.70711969979322475</v>
      </c>
      <c r="G179" s="416">
        <v>2.8211789673972589</v>
      </c>
      <c r="H179" s="416">
        <v>1.4307068118727102</v>
      </c>
      <c r="I179" s="416">
        <v>1.7418345886286488</v>
      </c>
      <c r="J179" s="416">
        <v>2.1649922173482281</v>
      </c>
      <c r="K179" s="416">
        <v>6.2471128501942843</v>
      </c>
      <c r="L179" s="416">
        <v>-4.9293516598619078</v>
      </c>
      <c r="M179" s="416">
        <v>8.395131908736218</v>
      </c>
      <c r="N179" s="19"/>
    </row>
    <row r="180" spans="1:14" hidden="1" outlineLevel="1">
      <c r="A180" s="338" t="s">
        <v>662</v>
      </c>
      <c r="B180" s="176">
        <v>710.064751988583</v>
      </c>
      <c r="C180" s="19">
        <v>3.3503595926961793</v>
      </c>
      <c r="D180" s="19">
        <v>2.8225806451612954</v>
      </c>
      <c r="E180" s="19">
        <v>4.9429657794676842</v>
      </c>
      <c r="F180" s="19">
        <v>4.3290043290043343</v>
      </c>
      <c r="G180" s="19">
        <v>3.1205673758865231</v>
      </c>
      <c r="H180" s="19">
        <v>2.6819923371647576</v>
      </c>
      <c r="I180" s="19">
        <v>1.6483516483516496</v>
      </c>
      <c r="J180" s="19">
        <v>0.55865921787710704</v>
      </c>
      <c r="K180" s="19">
        <v>-0.14471780028944181</v>
      </c>
      <c r="L180" s="19">
        <v>-3.3333333333333286</v>
      </c>
      <c r="M180" s="19">
        <v>4.6464646464646506</v>
      </c>
      <c r="N180" s="19"/>
    </row>
    <row r="181" spans="1:14" hidden="1" outlineLevel="1">
      <c r="A181" s="338" t="s">
        <v>666</v>
      </c>
      <c r="B181" s="176">
        <v>705.27681800592802</v>
      </c>
      <c r="C181" s="19">
        <v>4.0175572095545249</v>
      </c>
      <c r="D181" s="19">
        <v>1.9021739130434838</v>
      </c>
      <c r="E181" s="19">
        <v>6.7594433399602423</v>
      </c>
      <c r="F181" s="19">
        <v>3.5242290748898739</v>
      </c>
      <c r="G181" s="19">
        <v>2.1097046413502056</v>
      </c>
      <c r="H181" s="19">
        <v>1.9120458891013499</v>
      </c>
      <c r="I181" s="19">
        <v>1.1385199240986736</v>
      </c>
      <c r="J181" s="19">
        <v>0</v>
      </c>
      <c r="K181" s="19">
        <v>1.3824884792626762</v>
      </c>
      <c r="L181" s="19">
        <v>6.4214463840398963</v>
      </c>
      <c r="M181" s="19">
        <v>5.8265582655826478</v>
      </c>
      <c r="N181" s="19"/>
    </row>
    <row r="182" spans="1:14" hidden="1" outlineLevel="1">
      <c r="A182" s="338" t="s">
        <v>669</v>
      </c>
      <c r="B182" s="176">
        <v>742.63834977037118</v>
      </c>
      <c r="C182" s="19">
        <v>4.3269465434612897</v>
      </c>
      <c r="D182" s="19">
        <v>3.8510911424903753</v>
      </c>
      <c r="E182" s="19">
        <v>6.2730627306273163</v>
      </c>
      <c r="F182" s="19">
        <v>1.5492957746478879</v>
      </c>
      <c r="G182" s="19">
        <v>0.27285129604366887</v>
      </c>
      <c r="H182" s="19">
        <v>1.2915129151291467</v>
      </c>
      <c r="I182" s="19">
        <v>0.72992700729928117</v>
      </c>
      <c r="J182" s="19">
        <v>0</v>
      </c>
      <c r="K182" s="19">
        <v>-0.84985835694051559</v>
      </c>
      <c r="L182" s="19">
        <v>7.0802005012531311</v>
      </c>
      <c r="M182" s="19">
        <v>5.4018445322793269</v>
      </c>
      <c r="N182" s="19"/>
    </row>
    <row r="183" spans="1:14" hidden="1" outlineLevel="1">
      <c r="A183" s="338" t="s">
        <v>674</v>
      </c>
      <c r="B183" s="176">
        <v>739.38415584188579</v>
      </c>
      <c r="C183" s="19">
        <v>3.5367515154436546</v>
      </c>
      <c r="D183" s="19">
        <v>3.5064935064934986</v>
      </c>
      <c r="E183" s="19">
        <v>1.4999999999999858</v>
      </c>
      <c r="F183" s="19">
        <v>0.56179775280898525</v>
      </c>
      <c r="G183" s="19">
        <v>-0.27063599458728049</v>
      </c>
      <c r="H183" s="19">
        <v>0.74766355140187102</v>
      </c>
      <c r="I183" s="19">
        <v>0.18148820326678106</v>
      </c>
      <c r="J183" s="19">
        <v>-0.28011204481792618</v>
      </c>
      <c r="K183" s="19">
        <v>0.4329004329004249</v>
      </c>
      <c r="L183" s="19">
        <v>10.381781647689209</v>
      </c>
      <c r="M183" s="19">
        <v>4.0103492884864238</v>
      </c>
      <c r="N183" s="19"/>
    </row>
    <row r="184" spans="1:14" hidden="1" outlineLevel="1">
      <c r="A184" s="338" t="s">
        <v>656</v>
      </c>
      <c r="B184" s="176">
        <v>750.3367437655271</v>
      </c>
      <c r="C184" s="19">
        <v>6.062363681313073</v>
      </c>
      <c r="D184" s="19">
        <v>8.2474226804123703</v>
      </c>
      <c r="E184" s="19">
        <v>3.1914893617021249</v>
      </c>
      <c r="F184" s="19">
        <v>1.1363636363636402</v>
      </c>
      <c r="G184" s="19">
        <v>0.27624309392264479</v>
      </c>
      <c r="H184" s="19">
        <v>0.92081031307552053</v>
      </c>
      <c r="I184" s="19">
        <v>0.73394495412844662</v>
      </c>
      <c r="J184" s="19">
        <v>0.56980056980056304</v>
      </c>
      <c r="K184" s="19">
        <v>1.4388489208633075</v>
      </c>
      <c r="L184" s="19">
        <v>5.7280883367839976</v>
      </c>
      <c r="M184" s="19">
        <v>7.7540106951871763</v>
      </c>
      <c r="N184" s="19"/>
    </row>
    <row r="185" spans="1:14" hidden="1" outlineLevel="1">
      <c r="A185" s="338" t="s">
        <v>657</v>
      </c>
      <c r="B185" s="176">
        <v>771.56338871735556</v>
      </c>
      <c r="C185" s="19">
        <v>3.7801295134259618</v>
      </c>
      <c r="D185" s="19">
        <v>2.7811366384522245</v>
      </c>
      <c r="E185" s="19">
        <v>5.3819444444444429</v>
      </c>
      <c r="F185" s="19">
        <v>0.69444444444444287</v>
      </c>
      <c r="G185" s="19">
        <v>-0.26881720430107237</v>
      </c>
      <c r="H185" s="19">
        <v>0.18348623853211166</v>
      </c>
      <c r="I185" s="19">
        <v>0.54545454545453254</v>
      </c>
      <c r="J185" s="19">
        <v>0.2857142857142918</v>
      </c>
      <c r="K185" s="19">
        <v>-0.54869684499314531</v>
      </c>
      <c r="L185" s="19">
        <v>9.1470951792336166</v>
      </c>
      <c r="M185" s="19">
        <v>6.5244667503136782</v>
      </c>
      <c r="N185" s="19"/>
    </row>
    <row r="186" spans="1:14" hidden="1" outlineLevel="1">
      <c r="A186" s="338" t="s">
        <v>717</v>
      </c>
      <c r="B186" s="176">
        <v>756.2106028813663</v>
      </c>
      <c r="C186" s="19">
        <v>3.9123769028509088</v>
      </c>
      <c r="D186" s="19">
        <v>3.5578144853875386</v>
      </c>
      <c r="E186" s="19">
        <v>1.1532125205930868</v>
      </c>
      <c r="F186" s="19">
        <v>-0.14044943820225342</v>
      </c>
      <c r="G186" s="19">
        <v>-0.40760869565217206</v>
      </c>
      <c r="H186" s="19">
        <v>0.36166365280290336</v>
      </c>
      <c r="I186" s="19">
        <v>0</v>
      </c>
      <c r="J186" s="19">
        <v>0.28089887640450684</v>
      </c>
      <c r="K186" s="19">
        <v>1.6830294530154362</v>
      </c>
      <c r="L186" s="19">
        <v>21.423905943827577</v>
      </c>
      <c r="M186" s="19">
        <v>1.7857142857142776</v>
      </c>
      <c r="N186" s="19"/>
    </row>
    <row r="187" spans="1:14" hidden="1" outlineLevel="1">
      <c r="A187" s="338" t="s">
        <v>723</v>
      </c>
      <c r="B187" s="176">
        <v>753.86411913217682</v>
      </c>
      <c r="C187" s="19">
        <v>6.2770217200143179</v>
      </c>
      <c r="D187" s="19">
        <v>6.4220183486238653</v>
      </c>
      <c r="E187" s="19">
        <v>6.7826086956521721</v>
      </c>
      <c r="F187" s="19">
        <v>0.28490028490028863</v>
      </c>
      <c r="G187" s="19">
        <v>-0.13755158184318361</v>
      </c>
      <c r="H187" s="19">
        <v>0.54744525547445733</v>
      </c>
      <c r="I187" s="19">
        <v>0</v>
      </c>
      <c r="J187" s="19">
        <v>-0.55865921787710704</v>
      </c>
      <c r="K187" s="19">
        <v>3.9073806078147726</v>
      </c>
      <c r="L187" s="19">
        <v>22.141440846001316</v>
      </c>
      <c r="M187" s="19">
        <v>3.2133676092545045</v>
      </c>
      <c r="N187" s="19"/>
    </row>
    <row r="188" spans="1:14" hidden="1" outlineLevel="1">
      <c r="A188" s="338" t="s">
        <v>724</v>
      </c>
      <c r="B188" s="176">
        <v>748.21126259717369</v>
      </c>
      <c r="C188" s="19">
        <v>4.1363976386662955</v>
      </c>
      <c r="D188" s="19">
        <v>4.4757033248081797</v>
      </c>
      <c r="E188" s="19">
        <v>5.1056338028168966</v>
      </c>
      <c r="F188" s="19">
        <v>-0.28129395218002173</v>
      </c>
      <c r="G188" s="19">
        <v>-0.13623978201634657</v>
      </c>
      <c r="H188" s="19">
        <v>1.470588235294116</v>
      </c>
      <c r="I188" s="19">
        <v>0.18181818181817277</v>
      </c>
      <c r="J188" s="19">
        <v>0</v>
      </c>
      <c r="K188" s="19">
        <v>2.118644067796609</v>
      </c>
      <c r="L188" s="19">
        <v>8.125819134993435</v>
      </c>
      <c r="M188" s="19">
        <v>1.6560509554140168</v>
      </c>
      <c r="N188" s="19"/>
    </row>
    <row r="189" spans="1:14" hidden="1" outlineLevel="1">
      <c r="A189" s="338" t="s">
        <v>652</v>
      </c>
      <c r="B189" s="176">
        <v>746.93519487567494</v>
      </c>
      <c r="C189" s="19">
        <v>4.6235792198477697</v>
      </c>
      <c r="D189" s="19">
        <v>3.6175710594315262</v>
      </c>
      <c r="E189" s="19">
        <v>4.1876046901172543</v>
      </c>
      <c r="F189" s="19">
        <v>-0.55710306406685106</v>
      </c>
      <c r="G189" s="19">
        <v>-0.54869684499314531</v>
      </c>
      <c r="H189" s="19">
        <v>2.029520295202957</v>
      </c>
      <c r="I189" s="19">
        <v>0.36764705882352189</v>
      </c>
      <c r="J189" s="19">
        <v>0</v>
      </c>
      <c r="K189" s="19">
        <v>2.0086083213773236</v>
      </c>
      <c r="L189" s="19">
        <v>20.741758241758234</v>
      </c>
      <c r="M189" s="19">
        <v>4.0629095674967317</v>
      </c>
      <c r="N189" s="19"/>
    </row>
    <row r="190" spans="1:14" hidden="1" outlineLevel="1">
      <c r="A190" s="338" t="s">
        <v>736</v>
      </c>
      <c r="B190" s="176">
        <v>845.97183511971616</v>
      </c>
      <c r="C190" s="19">
        <v>2.8600835661756889</v>
      </c>
      <c r="D190" s="19">
        <v>3.023758099352051</v>
      </c>
      <c r="E190" s="19">
        <v>4.8973143759873778</v>
      </c>
      <c r="F190" s="19">
        <v>-0.26212319790302274</v>
      </c>
      <c r="G190" s="19">
        <v>-0.37831021437578727</v>
      </c>
      <c r="H190" s="19">
        <v>1.8581081081081123</v>
      </c>
      <c r="I190" s="19">
        <v>0.35906642728905069</v>
      </c>
      <c r="J190" s="19">
        <v>0</v>
      </c>
      <c r="K190" s="19">
        <v>-0.37878787878787534</v>
      </c>
      <c r="L190" s="19">
        <v>8.5778781038374774</v>
      </c>
      <c r="M190" s="19">
        <v>-3.2930845225027383</v>
      </c>
      <c r="N190" s="19"/>
    </row>
    <row r="191" spans="1:14" hidden="1" outlineLevel="1">
      <c r="A191" s="476" t="s">
        <v>660</v>
      </c>
      <c r="B191" s="406">
        <v>813.25476627437354</v>
      </c>
      <c r="C191" s="416">
        <v>2.0984158348504138</v>
      </c>
      <c r="D191" s="416">
        <v>1.0368663594470036</v>
      </c>
      <c r="E191" s="416">
        <v>1.9877675840978668</v>
      </c>
      <c r="F191" s="416">
        <v>-0.25348542458807799</v>
      </c>
      <c r="G191" s="416">
        <v>-0.35587188612099396</v>
      </c>
      <c r="H191" s="416">
        <v>1.7543859649122879</v>
      </c>
      <c r="I191" s="416">
        <v>0.17667844522968323</v>
      </c>
      <c r="J191" s="416">
        <v>-0.27700831024930039</v>
      </c>
      <c r="K191" s="416">
        <v>0</v>
      </c>
      <c r="L191" s="416">
        <v>10.905002810567737</v>
      </c>
      <c r="M191" s="416">
        <v>-0.23837902264600075</v>
      </c>
      <c r="N191" s="19"/>
    </row>
    <row r="192" spans="1:14" collapsed="1">
      <c r="A192" s="338" t="s">
        <v>754</v>
      </c>
      <c r="B192" s="176">
        <v>749.65204776404835</v>
      </c>
      <c r="C192" s="19">
        <v>5.5751670061918333</v>
      </c>
      <c r="D192" s="19">
        <v>6.797385620915037</v>
      </c>
      <c r="E192" s="19">
        <v>2.7173913043478279</v>
      </c>
      <c r="F192" s="19">
        <v>0.27662517289073207</v>
      </c>
      <c r="G192" s="19">
        <v>1.2379642365887236</v>
      </c>
      <c r="H192" s="19">
        <v>2.6119402985074629</v>
      </c>
      <c r="I192" s="19">
        <v>1.4414414414414551</v>
      </c>
      <c r="J192" s="19">
        <v>-0.55555555555555713</v>
      </c>
      <c r="K192" s="19">
        <v>8.8405797101449366</v>
      </c>
      <c r="L192" s="19">
        <v>15.145368492224478</v>
      </c>
      <c r="M192" s="19">
        <v>0.51480051480051259</v>
      </c>
      <c r="N192" s="19"/>
    </row>
    <row r="193" spans="1:14">
      <c r="A193" s="338" t="s">
        <v>756</v>
      </c>
      <c r="B193" s="176">
        <v>738.10727718894543</v>
      </c>
      <c r="C193" s="19">
        <v>4.6549749466941108</v>
      </c>
      <c r="D193" s="19">
        <v>5.0666666666666629</v>
      </c>
      <c r="E193" s="19">
        <v>2.6070763500931236</v>
      </c>
      <c r="F193" s="19">
        <v>3.4042553191489446</v>
      </c>
      <c r="G193" s="19">
        <v>1.9283746556473886</v>
      </c>
      <c r="H193" s="19">
        <v>3.3771106941838696</v>
      </c>
      <c r="I193" s="19">
        <v>2.8142589118198771</v>
      </c>
      <c r="J193" s="19">
        <v>0.56022408963585235</v>
      </c>
      <c r="K193" s="19">
        <v>5</v>
      </c>
      <c r="L193" s="19">
        <v>6.1511423550087727</v>
      </c>
      <c r="M193" s="19">
        <v>2.5608194622278972</v>
      </c>
      <c r="N193" s="19"/>
    </row>
    <row r="194" spans="1:14">
      <c r="A194" s="338" t="s">
        <v>757</v>
      </c>
      <c r="B194" s="176">
        <v>766.77160020409144</v>
      </c>
      <c r="C194" s="19">
        <v>3.2496639099209403</v>
      </c>
      <c r="D194" s="19">
        <v>3.5846724351050767</v>
      </c>
      <c r="E194" s="19">
        <v>2.4305555555555571</v>
      </c>
      <c r="F194" s="19">
        <v>4.299583911234393</v>
      </c>
      <c r="G194" s="19">
        <v>5.0340136054421833</v>
      </c>
      <c r="H194" s="19">
        <v>1.4571948998178641</v>
      </c>
      <c r="I194" s="19">
        <v>2.5362318840579547</v>
      </c>
      <c r="J194" s="19">
        <v>0.8356545961002837</v>
      </c>
      <c r="K194" s="19">
        <v>2.5714285714285836</v>
      </c>
      <c r="L194" s="19">
        <v>3.6863662960795693</v>
      </c>
      <c r="M194" s="19">
        <v>0.37499999999998579</v>
      </c>
      <c r="N194" s="19"/>
    </row>
    <row r="195" spans="1:14">
      <c r="A195" s="338" t="s">
        <v>758</v>
      </c>
      <c r="B195" s="176">
        <v>753.96060030075375</v>
      </c>
      <c r="C195" s="19">
        <v>1.9714304592138205</v>
      </c>
      <c r="D195" s="19">
        <v>2.5094102885821883</v>
      </c>
      <c r="E195" s="19">
        <v>-1.6420361247947426</v>
      </c>
      <c r="F195" s="19">
        <v>4.3296089385474801</v>
      </c>
      <c r="G195" s="19">
        <v>2.3066485753052888</v>
      </c>
      <c r="H195" s="19">
        <v>2.0408163265306172</v>
      </c>
      <c r="I195" s="19">
        <v>2.1739130434782652</v>
      </c>
      <c r="J195" s="19">
        <v>1.4044943820224773</v>
      </c>
      <c r="K195" s="19">
        <v>3.1609195402298838</v>
      </c>
      <c r="L195" s="19">
        <v>2.9126213592232943</v>
      </c>
      <c r="M195" s="19">
        <v>-2.2388059701492438</v>
      </c>
      <c r="N195" s="19"/>
    </row>
    <row r="196" spans="1:14">
      <c r="A196" s="338" t="s">
        <v>747</v>
      </c>
      <c r="B196" s="176">
        <v>778.37092396589378</v>
      </c>
      <c r="C196" s="19">
        <v>3.7362131647290369</v>
      </c>
      <c r="D196" s="19">
        <v>5.7142857142857224</v>
      </c>
      <c r="E196" s="19">
        <v>2.9209621993126973</v>
      </c>
      <c r="F196" s="19">
        <v>4.0730337078651644</v>
      </c>
      <c r="G196" s="19">
        <v>3.0303030303030312</v>
      </c>
      <c r="H196" s="19">
        <v>1.6423357664233578</v>
      </c>
      <c r="I196" s="19">
        <v>2.3679417122040007</v>
      </c>
      <c r="J196" s="19">
        <v>1.6997167138810312</v>
      </c>
      <c r="K196" s="19">
        <v>1.8439716312056618</v>
      </c>
      <c r="L196" s="19">
        <v>3.3289817232375896</v>
      </c>
      <c r="M196" s="19">
        <v>-2.2332506203473912</v>
      </c>
      <c r="N196" s="19"/>
    </row>
    <row r="197" spans="1:14">
      <c r="A197" s="338" t="s">
        <v>748</v>
      </c>
      <c r="B197" s="176">
        <v>779.38211051950782</v>
      </c>
      <c r="C197" s="19">
        <v>1.0133609132426642</v>
      </c>
      <c r="D197" s="19">
        <v>2.1176470588235361</v>
      </c>
      <c r="E197" s="19">
        <v>-1.317957166392091</v>
      </c>
      <c r="F197" s="19">
        <v>4.6896551724137936</v>
      </c>
      <c r="G197" s="19">
        <v>2.6954177897574141</v>
      </c>
      <c r="H197" s="19">
        <v>2.3809523809523796</v>
      </c>
      <c r="I197" s="19">
        <v>3.4358047016274753</v>
      </c>
      <c r="J197" s="19">
        <v>1.994301994301992</v>
      </c>
      <c r="K197" s="19">
        <v>0.41379310344827047</v>
      </c>
      <c r="L197" s="19">
        <v>-2.944507361268407</v>
      </c>
      <c r="M197" s="19">
        <v>-4.7114252061248578</v>
      </c>
      <c r="N197" s="19"/>
    </row>
    <row r="198" spans="1:14">
      <c r="A198" s="338" t="s">
        <v>749</v>
      </c>
      <c r="B198" s="176">
        <v>775.45894812748622</v>
      </c>
      <c r="C198" s="19">
        <v>2.5453683369128299</v>
      </c>
      <c r="D198" s="19">
        <v>4.1717791411042953</v>
      </c>
      <c r="E198" s="19">
        <v>2.7687296416938096</v>
      </c>
      <c r="F198" s="19">
        <v>5.0632911392405049</v>
      </c>
      <c r="G198" s="19">
        <v>3.547066848567539</v>
      </c>
      <c r="H198" s="19">
        <v>0.72072072072072046</v>
      </c>
      <c r="I198" s="19">
        <v>3.6429872495446176</v>
      </c>
      <c r="J198" s="19">
        <v>1.6806722689075571</v>
      </c>
      <c r="K198" s="19">
        <v>2.0689655172413808</v>
      </c>
      <c r="L198" s="19">
        <v>-10.919849381387849</v>
      </c>
      <c r="M198" s="19">
        <v>1.5037593984962569</v>
      </c>
      <c r="N198" s="19"/>
    </row>
    <row r="199" spans="1:14">
      <c r="A199" s="338" t="s">
        <v>762</v>
      </c>
      <c r="B199" s="176">
        <v>768.7435617712141</v>
      </c>
      <c r="C199" s="19">
        <v>1.9737565777989232</v>
      </c>
      <c r="D199" s="19">
        <v>3.0788177339901495</v>
      </c>
      <c r="E199" s="19">
        <v>-2.1172638436482032</v>
      </c>
      <c r="F199" s="19">
        <v>5.5397727272727337</v>
      </c>
      <c r="G199" s="19">
        <v>2.8925619834710687</v>
      </c>
      <c r="H199" s="19">
        <v>2.1778584392014437</v>
      </c>
      <c r="I199" s="19">
        <v>3.02491103202847</v>
      </c>
      <c r="J199" s="19">
        <v>1.4044943820224773</v>
      </c>
      <c r="K199" s="19">
        <v>2.7855153203342695</v>
      </c>
      <c r="L199" s="19">
        <v>-8.5497835497835553</v>
      </c>
      <c r="M199" s="19">
        <v>2.7397260273972677</v>
      </c>
      <c r="N199" s="19"/>
    </row>
    <row r="200" spans="1:14">
      <c r="A200" s="338" t="s">
        <v>764</v>
      </c>
      <c r="B200" s="176">
        <v>756.61079132743487</v>
      </c>
      <c r="C200" s="19">
        <v>1.1226145809547035</v>
      </c>
      <c r="D200" s="19">
        <v>0.36719706242350014</v>
      </c>
      <c r="E200" s="19">
        <v>-1.6750418760469046</v>
      </c>
      <c r="F200" s="19">
        <v>3.3850493653032458</v>
      </c>
      <c r="G200" s="19">
        <v>2.4556616643929061</v>
      </c>
      <c r="H200" s="19">
        <v>1.2681159420289845</v>
      </c>
      <c r="I200" s="19">
        <v>5.2631578947368354</v>
      </c>
      <c r="J200" s="19">
        <v>0.554016620498615</v>
      </c>
      <c r="K200" s="19">
        <v>1.5214384508990264</v>
      </c>
      <c r="L200" s="19">
        <v>-2.4242424242424221</v>
      </c>
      <c r="M200" s="19">
        <v>2.3809523809523796</v>
      </c>
      <c r="N200" s="19"/>
    </row>
    <row r="201" spans="1:14">
      <c r="A201" s="338" t="s">
        <v>767</v>
      </c>
      <c r="B201" s="176">
        <v>770.55996879651673</v>
      </c>
      <c r="C201" s="19">
        <v>3.1628947307502386</v>
      </c>
      <c r="D201" s="19">
        <v>5.2369077306733089</v>
      </c>
      <c r="E201" s="19">
        <v>-0.64308681672025614</v>
      </c>
      <c r="F201" s="19">
        <v>4.4817927170868472</v>
      </c>
      <c r="G201" s="19">
        <v>4</v>
      </c>
      <c r="H201" s="19">
        <v>0.54249547920433372</v>
      </c>
      <c r="I201" s="19">
        <v>3.8461538461538538</v>
      </c>
      <c r="J201" s="19">
        <v>0.8356545961002837</v>
      </c>
      <c r="K201" s="19">
        <v>1.8284106891701839</v>
      </c>
      <c r="L201" s="19">
        <v>-5.0056882821387916</v>
      </c>
      <c r="M201" s="19">
        <v>2.1410579345088081</v>
      </c>
      <c r="N201" s="19"/>
    </row>
    <row r="202" spans="1:14">
      <c r="A202" s="338" t="s">
        <v>768</v>
      </c>
      <c r="B202" s="176">
        <v>861.40061341106934</v>
      </c>
      <c r="C202" s="19">
        <v>1.8237933759543949</v>
      </c>
      <c r="D202" s="19">
        <v>3.4591194968553509</v>
      </c>
      <c r="E202" s="19">
        <v>-1.8072289156626482</v>
      </c>
      <c r="F202" s="19">
        <v>6.1760840998685893</v>
      </c>
      <c r="G202" s="19">
        <v>4.1772151898734222</v>
      </c>
      <c r="H202" s="19">
        <v>-0.16583747927030856</v>
      </c>
      <c r="I202" s="19">
        <v>3.7567084078711872</v>
      </c>
      <c r="J202" s="19">
        <v>0.83102493074791539</v>
      </c>
      <c r="K202" s="19">
        <v>0.88719898605829428</v>
      </c>
      <c r="L202" s="19">
        <v>-3.1185031185031136</v>
      </c>
      <c r="M202" s="19">
        <v>-1.3620885357548218</v>
      </c>
      <c r="N202" s="19"/>
    </row>
    <row r="203" spans="1:14">
      <c r="A203" s="338" t="s">
        <v>769</v>
      </c>
      <c r="B203" s="176">
        <v>860.18041838269676</v>
      </c>
      <c r="C203" s="19">
        <v>5.7701047758128396</v>
      </c>
      <c r="D203" s="19">
        <v>6.0433295324971539</v>
      </c>
      <c r="E203" s="19">
        <v>3.7481259370314888</v>
      </c>
      <c r="F203" s="19">
        <v>2.6683608640406504</v>
      </c>
      <c r="G203" s="19">
        <v>2.857142857142847</v>
      </c>
      <c r="H203" s="19">
        <v>0.68965517241379359</v>
      </c>
      <c r="I203" s="19">
        <v>2.6455026455026456</v>
      </c>
      <c r="J203" s="19">
        <v>0.8333333333333286</v>
      </c>
      <c r="K203" s="19">
        <v>2.4296675191815922</v>
      </c>
      <c r="L203" s="19">
        <v>9.4779523568170276</v>
      </c>
      <c r="M203" s="19">
        <v>9.4384707287933196</v>
      </c>
      <c r="N203" s="19"/>
    </row>
    <row r="204" spans="1:14">
      <c r="A204" s="289"/>
      <c r="B204" s="176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</row>
    <row r="205" spans="1:14">
      <c r="A205" s="1" t="s">
        <v>409</v>
      </c>
      <c r="B205" s="289"/>
    </row>
    <row r="206" spans="1:14">
      <c r="A206" s="1" t="s">
        <v>714</v>
      </c>
      <c r="B206" s="289"/>
    </row>
    <row r="207" spans="1:14">
      <c r="A207" s="1" t="s">
        <v>601</v>
      </c>
      <c r="K207" s="190"/>
    </row>
    <row r="209" spans="3:12">
      <c r="C209" s="176"/>
      <c r="D209" s="176"/>
      <c r="E209" s="176"/>
      <c r="F209" s="176"/>
      <c r="G209" s="176"/>
      <c r="H209" s="176"/>
      <c r="I209" s="176"/>
      <c r="J209" s="176"/>
    </row>
    <row r="210" spans="3:12">
      <c r="C210" s="19"/>
      <c r="D210" s="19"/>
      <c r="E210" s="19"/>
      <c r="F210" s="19"/>
      <c r="G210" s="19"/>
      <c r="H210" s="19"/>
      <c r="I210" s="19"/>
      <c r="J210" s="19"/>
      <c r="K210" s="19"/>
      <c r="L210" s="19"/>
    </row>
    <row r="211" spans="3:12">
      <c r="C211" s="19"/>
      <c r="D211" s="19"/>
      <c r="E211" s="19"/>
      <c r="F211" s="19"/>
      <c r="G211" s="19"/>
      <c r="H211" s="19"/>
      <c r="I211" s="19"/>
      <c r="J211" s="19"/>
      <c r="K211" s="19"/>
      <c r="L211" s="19"/>
    </row>
    <row r="212" spans="3:12">
      <c r="C212" s="19"/>
      <c r="D212" s="19"/>
      <c r="E212" s="19"/>
      <c r="F212" s="19"/>
      <c r="G212" s="19"/>
      <c r="H212" s="19"/>
      <c r="I212" s="19"/>
      <c r="J212" s="19"/>
      <c r="K212" s="19"/>
      <c r="L212" s="19"/>
    </row>
    <row r="213" spans="3:12">
      <c r="C213" s="19"/>
      <c r="D213" s="19"/>
      <c r="E213" s="19"/>
      <c r="F213" s="19"/>
      <c r="G213" s="19"/>
      <c r="H213" s="19"/>
      <c r="I213" s="19"/>
      <c r="J213" s="19"/>
      <c r="K213" s="19"/>
      <c r="L213" s="19"/>
    </row>
    <row r="214" spans="3:12">
      <c r="C214" s="19"/>
      <c r="D214" s="19"/>
      <c r="E214" s="19"/>
      <c r="F214" s="19"/>
      <c r="G214" s="19"/>
      <c r="H214" s="19"/>
      <c r="I214" s="19"/>
      <c r="J214" s="19"/>
      <c r="K214" s="19"/>
      <c r="L214" s="19"/>
    </row>
    <row r="215" spans="3:12">
      <c r="C215" s="19"/>
      <c r="D215" s="19"/>
      <c r="E215" s="19"/>
      <c r="F215" s="19"/>
      <c r="G215" s="19"/>
      <c r="H215" s="19"/>
      <c r="I215" s="19"/>
      <c r="J215" s="19"/>
      <c r="K215" s="19"/>
      <c r="L215" s="19"/>
    </row>
    <row r="216" spans="3:12">
      <c r="C216" s="19"/>
      <c r="D216" s="19"/>
      <c r="E216" s="19"/>
      <c r="F216" s="19"/>
      <c r="G216" s="19"/>
      <c r="H216" s="19"/>
      <c r="I216" s="19"/>
      <c r="J216" s="19"/>
      <c r="K216" s="19"/>
      <c r="L216" s="19"/>
    </row>
    <row r="217" spans="3:12">
      <c r="C217" s="19"/>
      <c r="D217" s="19"/>
      <c r="E217" s="19"/>
      <c r="F217" s="19"/>
      <c r="G217" s="19"/>
      <c r="H217" s="19"/>
      <c r="I217" s="19"/>
      <c r="J217" s="19"/>
      <c r="K217" s="19"/>
      <c r="L217" s="19"/>
    </row>
    <row r="218" spans="3:12">
      <c r="C218" s="19"/>
      <c r="D218" s="19"/>
      <c r="E218" s="19"/>
      <c r="F218" s="19"/>
      <c r="G218" s="19"/>
      <c r="H218" s="19"/>
      <c r="I218" s="19"/>
      <c r="J218" s="19"/>
      <c r="K218" s="19"/>
      <c r="L218" s="19"/>
    </row>
    <row r="219" spans="3:12">
      <c r="C219" s="19"/>
      <c r="D219" s="19"/>
      <c r="E219" s="19"/>
      <c r="F219" s="19"/>
      <c r="G219" s="19"/>
      <c r="H219" s="19"/>
      <c r="I219" s="19"/>
      <c r="J219" s="19"/>
      <c r="K219" s="19"/>
      <c r="L219" s="19"/>
    </row>
    <row r="220" spans="3:12">
      <c r="C220" s="19"/>
      <c r="D220" s="19"/>
      <c r="E220" s="19"/>
      <c r="F220" s="19"/>
      <c r="G220" s="19"/>
      <c r="H220" s="19"/>
      <c r="I220" s="19"/>
      <c r="J220" s="19"/>
      <c r="K220" s="19"/>
      <c r="L220" s="19"/>
    </row>
  </sheetData>
  <mergeCells count="14">
    <mergeCell ref="B5:O5"/>
    <mergeCell ref="B6:C6"/>
    <mergeCell ref="D6:D7"/>
    <mergeCell ref="E6:E7"/>
    <mergeCell ref="F6:F7"/>
    <mergeCell ref="G6:G7"/>
    <mergeCell ref="L6:L7"/>
    <mergeCell ref="M6:M7"/>
    <mergeCell ref="N6:N7"/>
    <mergeCell ref="O6:O7"/>
    <mergeCell ref="H6:H7"/>
    <mergeCell ref="I6:I7"/>
    <mergeCell ref="J6:J7"/>
    <mergeCell ref="K6:K7"/>
  </mergeCells>
  <phoneticPr fontId="2" type="noConversion"/>
  <pageMargins left="0.39" right="0.32" top="0.41" bottom="1" header="0.5" footer="0.5"/>
  <pageSetup paperSize="9" scale="5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M298"/>
  <sheetViews>
    <sheetView topLeftCell="A155" workbookViewId="0">
      <selection activeCell="C307" sqref="C307"/>
    </sheetView>
  </sheetViews>
  <sheetFormatPr defaultRowHeight="12.75" outlineLevelRow="1"/>
  <cols>
    <col min="1" max="1" width="9" style="1"/>
    <col min="2" max="2" width="11.75" style="1" customWidth="1"/>
    <col min="3" max="3" width="8.125" style="1" customWidth="1"/>
    <col min="4" max="4" width="11.375" style="1" customWidth="1"/>
    <col min="5" max="5" width="14.625" style="1" customWidth="1"/>
    <col min="6" max="6" width="11.375" style="1" customWidth="1"/>
    <col min="7" max="7" width="11.625" style="1" customWidth="1"/>
    <col min="8" max="8" width="11.125" style="1" customWidth="1"/>
    <col min="9" max="9" width="11.875" style="1" customWidth="1"/>
    <col min="10" max="10" width="12.5" style="1" customWidth="1"/>
    <col min="11" max="11" width="13.75" style="1" customWidth="1"/>
    <col min="12" max="12" width="12.875" style="1" customWidth="1"/>
    <col min="13" max="16384" width="9" style="1"/>
  </cols>
  <sheetData>
    <row r="1" spans="1:12" ht="15">
      <c r="A1" s="57" t="s">
        <v>310</v>
      </c>
    </row>
    <row r="2" spans="1:12" ht="15.75">
      <c r="A2" s="50" t="s">
        <v>527</v>
      </c>
      <c r="B2" s="57"/>
    </row>
    <row r="3" spans="1:12" ht="14.25">
      <c r="A3" s="1" t="s">
        <v>564</v>
      </c>
    </row>
    <row r="4" spans="1:12" ht="15.75" customHeight="1"/>
    <row r="5" spans="1:12" ht="15.75" customHeight="1">
      <c r="B5" s="837" t="s">
        <v>661</v>
      </c>
      <c r="C5" s="848" t="s">
        <v>348</v>
      </c>
      <c r="D5" s="917"/>
      <c r="E5" s="917"/>
      <c r="F5" s="917"/>
      <c r="G5" s="918"/>
      <c r="H5" s="515"/>
      <c r="I5" s="515"/>
      <c r="J5" s="515"/>
      <c r="K5" s="515"/>
      <c r="L5" s="515"/>
    </row>
    <row r="6" spans="1:12" ht="15" customHeight="1">
      <c r="B6" s="837"/>
      <c r="C6" s="921" t="s">
        <v>528</v>
      </c>
      <c r="D6" s="922"/>
      <c r="E6" s="922"/>
      <c r="F6" s="922"/>
      <c r="G6" s="836" t="s">
        <v>696</v>
      </c>
      <c r="H6" s="848" t="s">
        <v>529</v>
      </c>
      <c r="I6" s="917"/>
      <c r="J6" s="917"/>
      <c r="K6" s="917"/>
      <c r="L6" s="917"/>
    </row>
    <row r="7" spans="1:12" s="268" customFormat="1" ht="66.75" customHeight="1">
      <c r="B7" s="837"/>
      <c r="C7" s="500" t="s">
        <v>582</v>
      </c>
      <c r="D7" s="500" t="s">
        <v>530</v>
      </c>
      <c r="E7" s="500" t="s">
        <v>531</v>
      </c>
      <c r="F7" s="502" t="s">
        <v>532</v>
      </c>
      <c r="G7" s="838"/>
      <c r="H7" s="461" t="s">
        <v>582</v>
      </c>
      <c r="I7" s="516" t="s">
        <v>533</v>
      </c>
      <c r="J7" s="516" t="s">
        <v>534</v>
      </c>
      <c r="K7" s="516" t="s">
        <v>697</v>
      </c>
      <c r="L7" s="502" t="s">
        <v>535</v>
      </c>
    </row>
    <row r="8" spans="1:12">
      <c r="A8" s="10"/>
      <c r="B8" s="10">
        <v>1</v>
      </c>
      <c r="C8" s="9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12">
        <v>11</v>
      </c>
    </row>
    <row r="9" spans="1:12" hidden="1" outlineLevel="1">
      <c r="A9" s="4">
        <v>2005</v>
      </c>
      <c r="B9" s="19">
        <v>105.53333333333336</v>
      </c>
      <c r="C9" s="19">
        <v>5.6166666666666671</v>
      </c>
      <c r="D9" s="19">
        <v>-5.7</v>
      </c>
      <c r="E9" s="19">
        <v>2.0583333333333331</v>
      </c>
      <c r="F9" s="19">
        <v>24.583333333333332</v>
      </c>
      <c r="G9" s="19">
        <v>78.075000000000003</v>
      </c>
      <c r="H9" s="19">
        <v>-13.725</v>
      </c>
      <c r="I9" s="19">
        <v>-10.875</v>
      </c>
      <c r="J9" s="19">
        <v>-8.85</v>
      </c>
      <c r="K9" s="19">
        <v>-0.24166666666666661</v>
      </c>
      <c r="L9" s="19">
        <v>-35.433333333333337</v>
      </c>
    </row>
    <row r="10" spans="1:12" hidden="1" outlineLevel="1">
      <c r="A10" s="4">
        <v>2006</v>
      </c>
      <c r="B10" s="19">
        <v>111.79166666666669</v>
      </c>
      <c r="C10" s="19">
        <v>9.3166666666666664</v>
      </c>
      <c r="D10" s="19">
        <v>-1.408333333333333</v>
      </c>
      <c r="E10" s="19">
        <v>0.92500000000000004</v>
      </c>
      <c r="F10" s="19">
        <v>30.25833333333334</v>
      </c>
      <c r="G10" s="19">
        <v>74.5</v>
      </c>
      <c r="H10" s="19">
        <v>-9.5583333333333353</v>
      </c>
      <c r="I10" s="19">
        <v>-6.0583333333333327</v>
      </c>
      <c r="J10" s="19">
        <v>-6.0916666666666659</v>
      </c>
      <c r="K10" s="19">
        <v>-4.4000000000000004</v>
      </c>
      <c r="L10" s="19">
        <v>-30.533333333333331</v>
      </c>
    </row>
    <row r="11" spans="1:12" hidden="1" outlineLevel="1">
      <c r="A11" s="4">
        <v>2007</v>
      </c>
      <c r="B11" s="19">
        <v>113.79166666666669</v>
      </c>
      <c r="C11" s="19">
        <v>14.391666666666667</v>
      </c>
      <c r="D11" s="19">
        <v>5.0999999999999996</v>
      </c>
      <c r="E11" s="19">
        <v>-4.083333333333333</v>
      </c>
      <c r="F11" s="19">
        <v>34.016666666666666</v>
      </c>
      <c r="G11" s="19">
        <v>74.075000000000003</v>
      </c>
      <c r="H11" s="19">
        <v>-0.34166666666666684</v>
      </c>
      <c r="I11" s="19">
        <v>1.1000000000000001</v>
      </c>
      <c r="J11" s="19">
        <v>6.7833333333333323</v>
      </c>
      <c r="K11" s="19">
        <v>-12.425000000000001</v>
      </c>
      <c r="L11" s="19">
        <v>-21.683333333333334</v>
      </c>
    </row>
    <row r="12" spans="1:12" hidden="1" outlineLevel="1">
      <c r="A12" s="4">
        <v>2008</v>
      </c>
      <c r="B12" s="14">
        <v>98.166666666666671</v>
      </c>
      <c r="C12" s="14">
        <v>-4.5750000000000002</v>
      </c>
      <c r="D12" s="14">
        <v>-11.716666666666669</v>
      </c>
      <c r="E12" s="14">
        <v>3.75</v>
      </c>
      <c r="F12" s="14">
        <v>1.7666666666666657</v>
      </c>
      <c r="G12" s="14">
        <v>72.825000000000003</v>
      </c>
      <c r="H12" s="14">
        <v>-13.058333333333332</v>
      </c>
      <c r="I12" s="14">
        <v>-13.633333333333333</v>
      </c>
      <c r="J12" s="14">
        <v>-12.391666666666666</v>
      </c>
      <c r="K12" s="14">
        <v>1.175</v>
      </c>
      <c r="L12" s="14">
        <v>-25.008333333333336</v>
      </c>
    </row>
    <row r="13" spans="1:12" collapsed="1">
      <c r="A13" s="4">
        <v>2009</v>
      </c>
      <c r="B13" s="14">
        <v>76.974999999999994</v>
      </c>
      <c r="C13" s="14">
        <v>-17.7</v>
      </c>
      <c r="D13" s="14">
        <v>-44.875</v>
      </c>
      <c r="E13" s="14">
        <v>10.25</v>
      </c>
      <c r="F13" s="14">
        <v>1.9583333333333328</v>
      </c>
      <c r="G13" s="14">
        <v>54</v>
      </c>
      <c r="H13" s="14">
        <v>-35.424999999999997</v>
      </c>
      <c r="I13" s="14">
        <v>-18.333333333333332</v>
      </c>
      <c r="J13" s="14">
        <v>-40.233333333333327</v>
      </c>
      <c r="K13" s="14">
        <v>52.983333333333341</v>
      </c>
      <c r="L13" s="14">
        <v>-30.125</v>
      </c>
    </row>
    <row r="14" spans="1:12">
      <c r="A14" s="4">
        <v>2010</v>
      </c>
      <c r="B14" s="14">
        <v>97.841666666666683</v>
      </c>
      <c r="C14" s="14">
        <v>1.9333333333333336</v>
      </c>
      <c r="D14" s="14">
        <v>-21.908333333333335</v>
      </c>
      <c r="E14" s="14">
        <v>-2.6749999999999998</v>
      </c>
      <c r="F14" s="14">
        <v>25.024999999999999</v>
      </c>
      <c r="G14" s="14">
        <v>58</v>
      </c>
      <c r="H14" s="14">
        <v>-20.383333333333336</v>
      </c>
      <c r="I14" s="14">
        <v>-11.55</v>
      </c>
      <c r="J14" s="14">
        <v>-21.933333333333334</v>
      </c>
      <c r="K14" s="14">
        <v>22.291666666666668</v>
      </c>
      <c r="L14" s="14">
        <v>-25.8</v>
      </c>
    </row>
    <row r="15" spans="1:12">
      <c r="A15" s="4">
        <v>2011</v>
      </c>
      <c r="B15" s="14">
        <v>97.883333333333326</v>
      </c>
      <c r="C15" s="14">
        <v>3.1666666666666665</v>
      </c>
      <c r="D15" s="14">
        <v>-16.266666666666666</v>
      </c>
      <c r="E15" s="14">
        <v>-2.7166666666666663</v>
      </c>
      <c r="F15" s="14">
        <v>23.108333333333334</v>
      </c>
      <c r="G15" s="14">
        <v>61.575000000000003</v>
      </c>
      <c r="H15" s="14">
        <v>-28.141666666666666</v>
      </c>
      <c r="I15" s="14">
        <v>-20.274999999999999</v>
      </c>
      <c r="J15" s="14">
        <v>-35.666666666666664</v>
      </c>
      <c r="K15" s="14">
        <v>28.8</v>
      </c>
      <c r="L15" s="14">
        <v>-27.883333333333329</v>
      </c>
    </row>
    <row r="16" spans="1:12">
      <c r="A16" s="54">
        <v>2012</v>
      </c>
      <c r="B16" s="23">
        <v>93.208333333333329</v>
      </c>
      <c r="C16" s="23">
        <v>-2.1583333333333332</v>
      </c>
      <c r="D16" s="23">
        <v>-23.633333333333336</v>
      </c>
      <c r="E16" s="23">
        <v>-3.0916666666666668</v>
      </c>
      <c r="F16" s="23">
        <v>14.008333333333331</v>
      </c>
      <c r="G16" s="23">
        <v>69.550000000000011</v>
      </c>
      <c r="H16" s="23">
        <v>-29.941666666666674</v>
      </c>
      <c r="I16" s="23">
        <v>-19.433333333333334</v>
      </c>
      <c r="J16" s="23">
        <v>-37</v>
      </c>
      <c r="K16" s="23">
        <v>36.31666666666667</v>
      </c>
      <c r="L16" s="23">
        <v>-27.074999999999992</v>
      </c>
    </row>
    <row r="17" spans="1:13" hidden="1" outlineLevel="1">
      <c r="A17" s="7" t="s">
        <v>158</v>
      </c>
      <c r="B17" s="19">
        <v>107.7</v>
      </c>
      <c r="C17" s="19">
        <v>11.566666666666668</v>
      </c>
      <c r="D17" s="19">
        <v>6.333333333333333</v>
      </c>
      <c r="E17" s="19">
        <v>1.1333333333333333</v>
      </c>
      <c r="F17" s="19">
        <v>29.533333333333331</v>
      </c>
      <c r="G17" s="19">
        <v>75.7</v>
      </c>
      <c r="H17" s="19">
        <v>-13.666666666666666</v>
      </c>
      <c r="I17" s="19">
        <v>-9.6</v>
      </c>
      <c r="J17" s="19">
        <v>-5.6333333333333329</v>
      </c>
      <c r="K17" s="19">
        <v>1.5333333333333332</v>
      </c>
      <c r="L17" s="19">
        <v>-37.966666666666669</v>
      </c>
    </row>
    <row r="18" spans="1:13" hidden="1" outlineLevel="1">
      <c r="A18" s="7" t="s">
        <v>159</v>
      </c>
      <c r="B18" s="19">
        <v>107.73333333333333</v>
      </c>
      <c r="C18" s="19">
        <v>8.3666666666666671</v>
      </c>
      <c r="D18" s="19">
        <v>-5.7333333333333334</v>
      </c>
      <c r="E18" s="19">
        <v>-1.5666666666666664</v>
      </c>
      <c r="F18" s="19">
        <v>29.2</v>
      </c>
      <c r="G18" s="19">
        <v>78.3</v>
      </c>
      <c r="H18" s="19">
        <v>-10.199999999999999</v>
      </c>
      <c r="I18" s="19">
        <v>-7.7333333333333334</v>
      </c>
      <c r="J18" s="19">
        <v>-3.4</v>
      </c>
      <c r="K18" s="19">
        <v>-3.8</v>
      </c>
      <c r="L18" s="19">
        <v>-33.43333333333333</v>
      </c>
    </row>
    <row r="19" spans="1:13" hidden="1" outlineLevel="1">
      <c r="A19" s="7" t="s">
        <v>160</v>
      </c>
      <c r="B19" s="19">
        <v>102.86666666666667</v>
      </c>
      <c r="C19" s="19">
        <v>1.5</v>
      </c>
      <c r="D19" s="19">
        <v>-9.5666666666666664</v>
      </c>
      <c r="E19" s="19">
        <v>3.4333333333333336</v>
      </c>
      <c r="F19" s="19">
        <v>17.399999999999999</v>
      </c>
      <c r="G19" s="19">
        <v>77.7</v>
      </c>
      <c r="H19" s="19">
        <v>-16.3</v>
      </c>
      <c r="I19" s="19">
        <v>-14.9</v>
      </c>
      <c r="J19" s="19">
        <v>-13.2</v>
      </c>
      <c r="K19" s="19">
        <v>1.2666666666666666</v>
      </c>
      <c r="L19" s="19">
        <v>-35.866666666666667</v>
      </c>
    </row>
    <row r="20" spans="1:13" hidden="1" outlineLevel="1">
      <c r="A20" s="7" t="s">
        <v>161</v>
      </c>
      <c r="B20" s="19">
        <v>103.83333333333333</v>
      </c>
      <c r="C20" s="19">
        <v>1.0333333333333334</v>
      </c>
      <c r="D20" s="19">
        <v>-13.833333333333334</v>
      </c>
      <c r="E20" s="19">
        <v>5.2333333333333334</v>
      </c>
      <c r="F20" s="19">
        <v>22.2</v>
      </c>
      <c r="G20" s="19">
        <v>80.599999999999994</v>
      </c>
      <c r="H20" s="19">
        <v>-14.733333333333334</v>
      </c>
      <c r="I20" s="19">
        <v>-11.266666666666666</v>
      </c>
      <c r="J20" s="19">
        <v>-13.166666666666666</v>
      </c>
      <c r="K20" s="19">
        <v>3.3333333333333215E-2</v>
      </c>
      <c r="L20" s="19">
        <v>-34.466666666666669</v>
      </c>
      <c r="M20" s="391"/>
    </row>
    <row r="21" spans="1:13" hidden="1" outlineLevel="1">
      <c r="A21" s="7" t="s">
        <v>162</v>
      </c>
      <c r="B21" s="19">
        <v>105.93333333333334</v>
      </c>
      <c r="C21" s="19">
        <v>0.76666666666666672</v>
      </c>
      <c r="D21" s="19">
        <v>-6.4</v>
      </c>
      <c r="E21" s="19">
        <v>12.666666666666666</v>
      </c>
      <c r="F21" s="19">
        <v>21.333333333333332</v>
      </c>
      <c r="G21" s="19">
        <v>78.5</v>
      </c>
      <c r="H21" s="19">
        <v>-14.033333333333333</v>
      </c>
      <c r="I21" s="19">
        <v>-9.8666666666666671</v>
      </c>
      <c r="J21" s="19">
        <v>-13.066666666666668</v>
      </c>
      <c r="K21" s="19">
        <v>-1.0333333333333332</v>
      </c>
      <c r="L21" s="19">
        <v>-34.299999999999997</v>
      </c>
    </row>
    <row r="22" spans="1:13" hidden="1" outlineLevel="1">
      <c r="A22" s="7" t="s">
        <v>163</v>
      </c>
      <c r="B22" s="19">
        <v>112.26666666666667</v>
      </c>
      <c r="C22" s="19">
        <v>12.066666666666668</v>
      </c>
      <c r="D22" s="19">
        <v>0.23333333333333309</v>
      </c>
      <c r="E22" s="19">
        <v>-1.1666666666666667</v>
      </c>
      <c r="F22" s="19">
        <v>34.766666666666673</v>
      </c>
      <c r="G22" s="19">
        <v>74.099999999999994</v>
      </c>
      <c r="H22" s="19">
        <v>-14.933333333333332</v>
      </c>
      <c r="I22" s="19">
        <v>-11.566666666666668</v>
      </c>
      <c r="J22" s="19">
        <v>-13.766666666666666</v>
      </c>
      <c r="K22" s="19">
        <v>0.26666666666666661</v>
      </c>
      <c r="L22" s="19">
        <v>-34.266666666666666</v>
      </c>
    </row>
    <row r="23" spans="1:13" hidden="1" outlineLevel="1">
      <c r="A23" s="7" t="s">
        <v>164</v>
      </c>
      <c r="B23" s="19">
        <v>113.03333333333335</v>
      </c>
      <c r="C23" s="19">
        <v>11.6</v>
      </c>
      <c r="D23" s="19">
        <v>-4.5333333333333341</v>
      </c>
      <c r="E23" s="19">
        <v>-2.1333333333333333</v>
      </c>
      <c r="F23" s="19">
        <v>37.200000000000003</v>
      </c>
      <c r="G23" s="19">
        <v>69.5</v>
      </c>
      <c r="H23" s="19">
        <v>-8.8333333333333339</v>
      </c>
      <c r="I23" s="19">
        <v>-4.9666666666666668</v>
      </c>
      <c r="J23" s="19">
        <v>-4.0999999999999996</v>
      </c>
      <c r="K23" s="19">
        <v>-3.7</v>
      </c>
      <c r="L23" s="19">
        <v>-29.933333333333337</v>
      </c>
    </row>
    <row r="24" spans="1:13" hidden="1" outlineLevel="1">
      <c r="A24" s="7" t="s">
        <v>165</v>
      </c>
      <c r="B24" s="19">
        <v>115.93333333333334</v>
      </c>
      <c r="C24" s="19">
        <v>12.833333333333334</v>
      </c>
      <c r="D24" s="19">
        <v>5.0666666666666664</v>
      </c>
      <c r="E24" s="19">
        <v>-5.666666666666667</v>
      </c>
      <c r="F24" s="19">
        <v>27.733333333333334</v>
      </c>
      <c r="G24" s="19">
        <v>75.900000000000006</v>
      </c>
      <c r="H24" s="19">
        <v>-0.43333333333333357</v>
      </c>
      <c r="I24" s="19">
        <v>2.166666666666667</v>
      </c>
      <c r="J24" s="19">
        <v>6.5666666666666664</v>
      </c>
      <c r="K24" s="19">
        <v>-13.133333333333335</v>
      </c>
      <c r="L24" s="19">
        <v>-23.633333333333329</v>
      </c>
    </row>
    <row r="25" spans="1:13" hidden="1" outlineLevel="1">
      <c r="A25" s="7" t="s">
        <v>166</v>
      </c>
      <c r="B25" s="19">
        <v>115.10000000000001</v>
      </c>
      <c r="C25" s="19">
        <v>17.333333333333332</v>
      </c>
      <c r="D25" s="19">
        <v>5.4666666666666659</v>
      </c>
      <c r="E25" s="19">
        <v>-4.833333333333333</v>
      </c>
      <c r="F25" s="19">
        <v>41.8</v>
      </c>
      <c r="G25" s="19">
        <v>74.599999999999994</v>
      </c>
      <c r="H25" s="19">
        <v>3.2666666666666662</v>
      </c>
      <c r="I25" s="19">
        <v>6.2</v>
      </c>
      <c r="J25" s="19">
        <v>13.433333333333332</v>
      </c>
      <c r="K25" s="19">
        <v>-14</v>
      </c>
      <c r="L25" s="19">
        <v>-20.5</v>
      </c>
    </row>
    <row r="26" spans="1:13" hidden="1" outlineLevel="1">
      <c r="A26" s="7" t="s">
        <v>167</v>
      </c>
      <c r="B26" s="19">
        <v>115.93333333333334</v>
      </c>
      <c r="C26" s="19">
        <v>17.133333333333333</v>
      </c>
      <c r="D26" s="19">
        <v>11.866666666666667</v>
      </c>
      <c r="E26" s="19">
        <v>-7.5666666666666664</v>
      </c>
      <c r="F26" s="19">
        <v>31.966666666666669</v>
      </c>
      <c r="G26" s="19">
        <v>75.8</v>
      </c>
      <c r="H26" s="19">
        <v>1.8666666666666665</v>
      </c>
      <c r="I26" s="19">
        <v>2.7333333333333338</v>
      </c>
      <c r="J26" s="19">
        <v>9.9666666666666668</v>
      </c>
      <c r="K26" s="19">
        <v>-16.100000000000001</v>
      </c>
      <c r="L26" s="19">
        <v>-21.4</v>
      </c>
    </row>
    <row r="27" spans="1:13" hidden="1" outlineLevel="1">
      <c r="A27" s="7" t="s">
        <v>168</v>
      </c>
      <c r="B27" s="19">
        <v>115.7</v>
      </c>
      <c r="C27" s="19">
        <v>13.6</v>
      </c>
      <c r="D27" s="19">
        <v>4.9666666666666659</v>
      </c>
      <c r="E27" s="19">
        <v>-2.8333333333333335</v>
      </c>
      <c r="F27" s="19">
        <v>32.933333333333337</v>
      </c>
      <c r="G27" s="19">
        <v>75.099999999999994</v>
      </c>
      <c r="H27" s="19">
        <v>-3.3333333333333215E-2</v>
      </c>
      <c r="I27" s="19">
        <v>0.63333333333333319</v>
      </c>
      <c r="J27" s="19">
        <v>7.6333333333333329</v>
      </c>
      <c r="K27" s="19">
        <v>-11.733333333333333</v>
      </c>
      <c r="L27" s="19">
        <v>-20.166666666666668</v>
      </c>
    </row>
    <row r="28" spans="1:13" hidden="1" outlineLevel="1">
      <c r="A28" s="7" t="s">
        <v>26</v>
      </c>
      <c r="B28" s="19">
        <v>108.43333333333334</v>
      </c>
      <c r="C28" s="19">
        <v>9.5</v>
      </c>
      <c r="D28" s="19">
        <v>-1.9</v>
      </c>
      <c r="E28" s="19">
        <v>-1.1000000000000001</v>
      </c>
      <c r="F28" s="19">
        <v>29.366666666666664</v>
      </c>
      <c r="G28" s="19">
        <v>70.8</v>
      </c>
      <c r="H28" s="19">
        <v>-6.4666666666666659</v>
      </c>
      <c r="I28" s="19">
        <v>-5.166666666666667</v>
      </c>
      <c r="J28" s="19">
        <v>-3.9</v>
      </c>
      <c r="K28" s="19">
        <v>-7.8666666666666671</v>
      </c>
      <c r="L28" s="19">
        <v>-24.666666666666668</v>
      </c>
    </row>
    <row r="29" spans="1:13" hidden="1" outlineLevel="1">
      <c r="A29" s="7" t="s">
        <v>27</v>
      </c>
      <c r="B29" s="19">
        <v>106.33333333333333</v>
      </c>
      <c r="C29" s="19">
        <v>4.9000000000000004</v>
      </c>
      <c r="D29" s="19">
        <v>-0.63333333333333341</v>
      </c>
      <c r="E29" s="19">
        <v>6.6666666666666721E-2</v>
      </c>
      <c r="F29" s="19">
        <v>15.433333333333332</v>
      </c>
      <c r="G29" s="19">
        <v>74</v>
      </c>
      <c r="H29" s="19">
        <v>-7.2</v>
      </c>
      <c r="I29" s="19">
        <v>-7.9</v>
      </c>
      <c r="J29" s="19">
        <v>-8.6333333333333329</v>
      </c>
      <c r="K29" s="19">
        <v>-9.6</v>
      </c>
      <c r="L29" s="19">
        <v>-21.9</v>
      </c>
    </row>
    <row r="30" spans="1:13" hidden="1" outlineLevel="1">
      <c r="A30" s="7" t="s">
        <v>28</v>
      </c>
      <c r="B30" s="19">
        <v>100.53333333333335</v>
      </c>
      <c r="C30" s="19">
        <v>-1.2333333333333334</v>
      </c>
      <c r="D30" s="19">
        <v>-6.5666666666666664</v>
      </c>
      <c r="E30" s="19">
        <v>0.2</v>
      </c>
      <c r="F30" s="19">
        <v>3.1333333333333329</v>
      </c>
      <c r="G30" s="19">
        <v>74</v>
      </c>
      <c r="H30" s="19">
        <v>-11.033333333333333</v>
      </c>
      <c r="I30" s="19">
        <v>-16.766666666666666</v>
      </c>
      <c r="J30" s="19">
        <v>-11.566666666666668</v>
      </c>
      <c r="K30" s="19">
        <v>-10.8</v>
      </c>
      <c r="L30" s="19">
        <v>-26.6</v>
      </c>
    </row>
    <row r="31" spans="1:13" hidden="1" outlineLevel="1">
      <c r="A31" s="7" t="s">
        <v>29</v>
      </c>
      <c r="B31" s="19">
        <v>101.03333333333335</v>
      </c>
      <c r="C31" s="19">
        <v>-0.73333333333333339</v>
      </c>
      <c r="D31" s="19">
        <v>-6.333333333333333</v>
      </c>
      <c r="E31" s="19">
        <v>4.166666666666667</v>
      </c>
      <c r="F31" s="19">
        <v>8.3000000000000007</v>
      </c>
      <c r="G31" s="19">
        <v>72.900000000000006</v>
      </c>
      <c r="H31" s="19">
        <v>-10.266666666666667</v>
      </c>
      <c r="I31" s="19">
        <v>-15.266666666666666</v>
      </c>
      <c r="J31" s="19">
        <v>-8.7333333333333325</v>
      </c>
      <c r="K31" s="19">
        <v>-8.4</v>
      </c>
      <c r="L31" s="19">
        <v>-25.366666666666664</v>
      </c>
    </row>
    <row r="32" spans="1:13" hidden="1" outlineLevel="1">
      <c r="A32" s="7" t="s">
        <v>30</v>
      </c>
      <c r="B32" s="19">
        <v>84.766666666666666</v>
      </c>
      <c r="C32" s="19">
        <v>-21.233333333333331</v>
      </c>
      <c r="D32" s="19">
        <v>-33.333333333333336</v>
      </c>
      <c r="E32" s="19">
        <v>10.566666666666666</v>
      </c>
      <c r="F32" s="19">
        <v>-19.8</v>
      </c>
      <c r="G32" s="19">
        <v>70.400000000000006</v>
      </c>
      <c r="H32" s="19">
        <v>-23.733333333333334</v>
      </c>
      <c r="I32" s="19">
        <v>-14.6</v>
      </c>
      <c r="J32" s="19">
        <v>-20.633333333333333</v>
      </c>
      <c r="K32" s="19">
        <v>33.5</v>
      </c>
      <c r="L32" s="19">
        <v>-26.166666666666668</v>
      </c>
    </row>
    <row r="33" spans="1:12" s="6" customFormat="1" hidden="1" outlineLevel="1">
      <c r="A33" s="7" t="s">
        <v>31</v>
      </c>
      <c r="B33" s="19">
        <v>73.63333333333334</v>
      </c>
      <c r="C33" s="19">
        <v>-29.466666666666669</v>
      </c>
      <c r="D33" s="19">
        <v>-44.366666666666667</v>
      </c>
      <c r="E33" s="19">
        <v>16.3</v>
      </c>
      <c r="F33" s="19">
        <v>-27.833333333333332</v>
      </c>
      <c r="G33" s="19">
        <v>53.1</v>
      </c>
      <c r="H33" s="19">
        <v>-40.9</v>
      </c>
      <c r="I33" s="19">
        <v>-21.5</v>
      </c>
      <c r="J33" s="19">
        <v>-43.666666666666664</v>
      </c>
      <c r="K33" s="19">
        <v>68.833333333333329</v>
      </c>
      <c r="L33" s="19">
        <v>-29.533333333333331</v>
      </c>
    </row>
    <row r="34" spans="1:12" hidden="1" outlineLevel="1">
      <c r="A34" s="7" t="s">
        <v>32</v>
      </c>
      <c r="B34" s="19">
        <v>68.433333333333337</v>
      </c>
      <c r="C34" s="19">
        <v>-26.133333333333336</v>
      </c>
      <c r="D34" s="19">
        <v>-52.3</v>
      </c>
      <c r="E34" s="19">
        <v>15.6</v>
      </c>
      <c r="F34" s="19">
        <v>-10.5</v>
      </c>
      <c r="G34" s="19">
        <v>50.7</v>
      </c>
      <c r="H34" s="19">
        <v>-39.033333333333331</v>
      </c>
      <c r="I34" s="19">
        <v>-21.033333333333335</v>
      </c>
      <c r="J34" s="19">
        <v>-47.966666666666661</v>
      </c>
      <c r="K34" s="19">
        <v>56.133333333333333</v>
      </c>
      <c r="L34" s="19">
        <v>-30.933333333333334</v>
      </c>
    </row>
    <row r="35" spans="1:12" hidden="1" outlineLevel="1">
      <c r="A35" s="7" t="s">
        <v>33</v>
      </c>
      <c r="B35" s="19">
        <v>78.3</v>
      </c>
      <c r="C35" s="19">
        <v>-11.566666666666665</v>
      </c>
      <c r="D35" s="19">
        <v>-45.966666666666669</v>
      </c>
      <c r="E35" s="19">
        <v>6.6</v>
      </c>
      <c r="F35" s="19">
        <v>17.766666666666666</v>
      </c>
      <c r="G35" s="19">
        <v>52.5</v>
      </c>
      <c r="H35" s="19">
        <v>-31.733333333333334</v>
      </c>
      <c r="I35" s="19">
        <v>-16.166666666666668</v>
      </c>
      <c r="J35" s="19">
        <v>-38.533333333333339</v>
      </c>
      <c r="K35" s="19">
        <v>43.4</v>
      </c>
      <c r="L35" s="19">
        <v>-28.966666666666665</v>
      </c>
    </row>
    <row r="36" spans="1:12" hidden="1" outlineLevel="1">
      <c r="A36" s="7" t="s">
        <v>34</v>
      </c>
      <c r="B36" s="14">
        <v>87.533333333333346</v>
      </c>
      <c r="C36" s="14">
        <v>-3.6333333333333329</v>
      </c>
      <c r="D36" s="14">
        <v>-36.866666666666667</v>
      </c>
      <c r="E36" s="14">
        <v>2.5</v>
      </c>
      <c r="F36" s="14">
        <v>28.4</v>
      </c>
      <c r="G36" s="14">
        <v>59.7</v>
      </c>
      <c r="H36" s="14">
        <v>-30.033333333333331</v>
      </c>
      <c r="I36" s="14">
        <v>-14.633333333333333</v>
      </c>
      <c r="J36" s="14">
        <v>-30.766666666666669</v>
      </c>
      <c r="K36" s="14">
        <v>43.566666666666663</v>
      </c>
      <c r="L36" s="14">
        <v>-31.066666666666666</v>
      </c>
    </row>
    <row r="37" spans="1:12" hidden="1" outlineLevel="1">
      <c r="A37" s="7" t="s">
        <v>35</v>
      </c>
      <c r="B37" s="14">
        <v>95.233333333333348</v>
      </c>
      <c r="C37" s="14">
        <v>-0.23333333333333309</v>
      </c>
      <c r="D37" s="14">
        <v>-25.466666666666669</v>
      </c>
      <c r="E37" s="14">
        <v>-1.4666666666666668</v>
      </c>
      <c r="F37" s="14">
        <v>23.3</v>
      </c>
      <c r="G37" s="14">
        <v>58</v>
      </c>
      <c r="H37" s="14">
        <v>-20.366666666666667</v>
      </c>
      <c r="I37" s="14">
        <v>-8.6999999999999993</v>
      </c>
      <c r="J37" s="14">
        <v>-18.766666666666666</v>
      </c>
      <c r="K37" s="14">
        <v>27.266666666666666</v>
      </c>
      <c r="L37" s="14">
        <v>-26.666666666666668</v>
      </c>
    </row>
    <row r="38" spans="1:12" hidden="1" outlineLevel="1">
      <c r="A38" s="7" t="s">
        <v>36</v>
      </c>
      <c r="B38" s="14">
        <v>96.833333333333329</v>
      </c>
      <c r="C38" s="14">
        <v>0.2</v>
      </c>
      <c r="D38" s="14">
        <v>-23.6</v>
      </c>
      <c r="E38" s="14">
        <v>-1.6</v>
      </c>
      <c r="F38" s="14">
        <v>22.533333333333331</v>
      </c>
      <c r="G38" s="14">
        <v>57.2</v>
      </c>
      <c r="H38" s="14">
        <v>-17.566666666666666</v>
      </c>
      <c r="I38" s="14">
        <v>-7.5</v>
      </c>
      <c r="J38" s="14">
        <v>-18</v>
      </c>
      <c r="K38" s="14">
        <v>19.566666666666666</v>
      </c>
      <c r="L38" s="14">
        <v>-25.266666666666669</v>
      </c>
    </row>
    <row r="39" spans="1:12" hidden="1" outlineLevel="1">
      <c r="A39" s="7" t="s">
        <v>37</v>
      </c>
      <c r="B39" s="14">
        <v>98.3</v>
      </c>
      <c r="C39" s="14">
        <v>2.7</v>
      </c>
      <c r="D39" s="14">
        <v>-23.566666666666666</v>
      </c>
      <c r="E39" s="14">
        <v>-3</v>
      </c>
      <c r="F39" s="14">
        <v>28.666666666666668</v>
      </c>
      <c r="G39" s="14">
        <v>58.9</v>
      </c>
      <c r="H39" s="14">
        <v>-20.8</v>
      </c>
      <c r="I39" s="14">
        <v>-13.733333333333334</v>
      </c>
      <c r="J39" s="14">
        <v>-23.033333333333331</v>
      </c>
      <c r="K39" s="14">
        <v>19.266666666666669</v>
      </c>
      <c r="L39" s="14">
        <v>-27.3</v>
      </c>
    </row>
    <row r="40" spans="1:12" s="6" customFormat="1" hidden="1" outlineLevel="1">
      <c r="A40" s="483" t="s">
        <v>38</v>
      </c>
      <c r="B40" s="416">
        <v>101</v>
      </c>
      <c r="C40" s="416">
        <v>5.0666666666666664</v>
      </c>
      <c r="D40" s="416">
        <v>-15</v>
      </c>
      <c r="E40" s="416">
        <v>-4.6333333333333337</v>
      </c>
      <c r="F40" s="416">
        <v>25.6</v>
      </c>
      <c r="G40" s="416">
        <v>57.9</v>
      </c>
      <c r="H40" s="416">
        <v>-22.8</v>
      </c>
      <c r="I40" s="416">
        <v>-16.266666666666666</v>
      </c>
      <c r="J40" s="416">
        <v>-27.933333333333334</v>
      </c>
      <c r="K40" s="416">
        <v>23.066666666666666</v>
      </c>
      <c r="L40" s="416">
        <v>-23.966666666666669</v>
      </c>
    </row>
    <row r="41" spans="1:12" s="6" customFormat="1" hidden="1" outlineLevel="1">
      <c r="A41" s="7" t="s">
        <v>667</v>
      </c>
      <c r="B41" s="14">
        <v>101.83333333333333</v>
      </c>
      <c r="C41" s="14">
        <v>10.9</v>
      </c>
      <c r="D41" s="14">
        <v>-3.7333333333333329</v>
      </c>
      <c r="E41" s="14">
        <v>-4.7333333333333334</v>
      </c>
      <c r="F41" s="14">
        <v>31.733333333333331</v>
      </c>
      <c r="G41" s="14">
        <v>68</v>
      </c>
      <c r="H41" s="14">
        <v>-26.966666666666669</v>
      </c>
      <c r="I41" s="14">
        <v>-20.433333333333334</v>
      </c>
      <c r="J41" s="14">
        <v>-31.433333333333334</v>
      </c>
      <c r="K41" s="14">
        <v>26.3</v>
      </c>
      <c r="L41" s="14">
        <v>-29.733333333333334</v>
      </c>
    </row>
    <row r="42" spans="1:12" s="6" customFormat="1" hidden="1" outlineLevel="1">
      <c r="A42" s="7" t="s">
        <v>670</v>
      </c>
      <c r="B42" s="14">
        <v>100.36666666666667</v>
      </c>
      <c r="C42" s="14">
        <v>2.3666666666666671</v>
      </c>
      <c r="D42" s="14">
        <v>-11.166666666666666</v>
      </c>
      <c r="E42" s="14">
        <v>0.76666666666666661</v>
      </c>
      <c r="F42" s="14">
        <v>19.100000000000001</v>
      </c>
      <c r="G42" s="14">
        <v>55.4</v>
      </c>
      <c r="H42" s="14">
        <v>-25.733333333333334</v>
      </c>
      <c r="I42" s="14">
        <v>-19.8</v>
      </c>
      <c r="J42" s="14">
        <v>-31.266666666666669</v>
      </c>
      <c r="K42" s="14">
        <v>25.433333333333334</v>
      </c>
      <c r="L42" s="14">
        <v>-26.566666666666663</v>
      </c>
    </row>
    <row r="43" spans="1:12" s="6" customFormat="1" hidden="1" outlineLevel="1">
      <c r="A43" s="7" t="s">
        <v>671</v>
      </c>
      <c r="B43" s="14">
        <v>94.833333333333329</v>
      </c>
      <c r="C43" s="14">
        <v>-2.6</v>
      </c>
      <c r="D43" s="14">
        <v>-26.2</v>
      </c>
      <c r="E43" s="14">
        <v>-1.6</v>
      </c>
      <c r="F43" s="14">
        <v>16.833333333333332</v>
      </c>
      <c r="G43" s="14">
        <v>60.6</v>
      </c>
      <c r="H43" s="14">
        <v>-24.433333333333334</v>
      </c>
      <c r="I43" s="14">
        <v>-17.8</v>
      </c>
      <c r="J43" s="14">
        <v>-33.466666666666669</v>
      </c>
      <c r="K43" s="14">
        <v>21.1</v>
      </c>
      <c r="L43" s="14">
        <v>-25.466666666666669</v>
      </c>
    </row>
    <row r="44" spans="1:12" s="6" customFormat="1" hidden="1" outlineLevel="1">
      <c r="A44" s="7" t="s">
        <v>672</v>
      </c>
      <c r="B44" s="14">
        <v>94.5</v>
      </c>
      <c r="C44" s="14">
        <v>2</v>
      </c>
      <c r="D44" s="14">
        <v>-23.966666666666669</v>
      </c>
      <c r="E44" s="14">
        <v>-5.3</v>
      </c>
      <c r="F44" s="14">
        <v>24.766666666666666</v>
      </c>
      <c r="G44" s="14">
        <v>62.3</v>
      </c>
      <c r="H44" s="14">
        <v>-35.43333333333333</v>
      </c>
      <c r="I44" s="14">
        <v>-23.066666666666666</v>
      </c>
      <c r="J44" s="14">
        <v>-46.5</v>
      </c>
      <c r="K44" s="14">
        <v>42.366666666666667</v>
      </c>
      <c r="L44" s="14">
        <v>-29.766666666666666</v>
      </c>
    </row>
    <row r="45" spans="1:12" s="6" customFormat="1" collapsed="1">
      <c r="A45" s="619" t="s">
        <v>741</v>
      </c>
      <c r="B45" s="454">
        <v>96</v>
      </c>
      <c r="C45" s="454">
        <v>2.6333333333333333</v>
      </c>
      <c r="D45" s="454">
        <v>-17.733333333333334</v>
      </c>
      <c r="E45" s="454">
        <v>-5.9666666666666659</v>
      </c>
      <c r="F45" s="454">
        <v>19.600000000000001</v>
      </c>
      <c r="G45" s="454">
        <v>67.5</v>
      </c>
      <c r="H45" s="454">
        <v>-33.533333333333331</v>
      </c>
      <c r="I45" s="454">
        <v>-22.766666666666666</v>
      </c>
      <c r="J45" s="454">
        <v>-42.333333333333336</v>
      </c>
      <c r="K45" s="454">
        <v>39.799999999999997</v>
      </c>
      <c r="L45" s="454">
        <v>-29.433333333333334</v>
      </c>
    </row>
    <row r="46" spans="1:12" s="6" customFormat="1">
      <c r="A46" s="7" t="s">
        <v>742</v>
      </c>
      <c r="B46" s="14">
        <v>97.966666666666654</v>
      </c>
      <c r="C46" s="14">
        <v>4.5</v>
      </c>
      <c r="D46" s="14">
        <v>-21.666666666666668</v>
      </c>
      <c r="E46" s="14">
        <v>-4.7</v>
      </c>
      <c r="F46" s="14">
        <v>30.466666666666669</v>
      </c>
      <c r="G46" s="14">
        <v>71.099999999999994</v>
      </c>
      <c r="H46" s="14">
        <v>-23.3</v>
      </c>
      <c r="I46" s="14">
        <v>-16.833333333333332</v>
      </c>
      <c r="J46" s="14">
        <v>-28</v>
      </c>
      <c r="K46" s="14">
        <v>23.266666666666669</v>
      </c>
      <c r="L46" s="14">
        <v>-25.033333333333331</v>
      </c>
    </row>
    <row r="47" spans="1:12" s="6" customFormat="1">
      <c r="A47" s="7" t="s">
        <v>739</v>
      </c>
      <c r="B47" s="53">
        <v>92.666666666666671</v>
      </c>
      <c r="C47" s="53">
        <v>-3.2333333333333329</v>
      </c>
      <c r="D47" s="53">
        <v>-23.433333333333334</v>
      </c>
      <c r="E47" s="53">
        <v>-2.0666666666666669</v>
      </c>
      <c r="F47" s="53">
        <v>11.566666666666668</v>
      </c>
      <c r="G47" s="14">
        <v>71.2</v>
      </c>
      <c r="H47" s="53">
        <v>-28.433333333333337</v>
      </c>
      <c r="I47" s="53">
        <v>-17.399999999999999</v>
      </c>
      <c r="J47" s="53">
        <v>-36.833333333333336</v>
      </c>
      <c r="K47" s="53">
        <v>32.766666666666666</v>
      </c>
      <c r="L47" s="53">
        <v>-26.833333333333332</v>
      </c>
    </row>
    <row r="48" spans="1:12" s="6" customFormat="1">
      <c r="A48" s="21" t="s">
        <v>740</v>
      </c>
      <c r="B48" s="55">
        <v>86.2</v>
      </c>
      <c r="C48" s="55">
        <v>-12.533333333333333</v>
      </c>
      <c r="D48" s="55">
        <v>-31.700000000000003</v>
      </c>
      <c r="E48" s="55">
        <v>0.3666666666666667</v>
      </c>
      <c r="F48" s="55">
        <v>-5.6000000000000005</v>
      </c>
      <c r="G48" s="23">
        <v>68.400000000000006</v>
      </c>
      <c r="H48" s="55">
        <v>-34.5</v>
      </c>
      <c r="I48" s="55">
        <v>-20.733333333333334</v>
      </c>
      <c r="J48" s="55">
        <v>-40.833333333333336</v>
      </c>
      <c r="K48" s="55">
        <v>49.433333333333337</v>
      </c>
      <c r="L48" s="55">
        <v>-27</v>
      </c>
    </row>
    <row r="49" spans="1:12" s="6" customFormat="1" ht="12.75" hidden="1" customHeight="1" outlineLevel="1">
      <c r="A49" s="449" t="s">
        <v>487</v>
      </c>
      <c r="B49" s="253">
        <v>106.8</v>
      </c>
      <c r="C49" s="253">
        <v>8.6999999999999993</v>
      </c>
      <c r="D49" s="253">
        <v>11.8</v>
      </c>
      <c r="E49" s="253">
        <v>-2.1</v>
      </c>
      <c r="F49" s="253">
        <v>12.1</v>
      </c>
      <c r="G49" s="253">
        <v>75.7</v>
      </c>
      <c r="H49" s="253">
        <v>-13.6</v>
      </c>
      <c r="I49" s="253">
        <v>-10.8</v>
      </c>
      <c r="J49" s="253">
        <v>-8.1999999999999993</v>
      </c>
      <c r="K49" s="253">
        <v>-0.6</v>
      </c>
      <c r="L49" s="253">
        <v>-36.1</v>
      </c>
    </row>
    <row r="50" spans="1:12" hidden="1" outlineLevel="1">
      <c r="A50" s="7" t="s">
        <v>488</v>
      </c>
      <c r="B50" s="19">
        <v>109.2</v>
      </c>
      <c r="C50" s="19">
        <v>13.5</v>
      </c>
      <c r="D50" s="19">
        <v>4.8</v>
      </c>
      <c r="E50" s="19">
        <v>3.9</v>
      </c>
      <c r="F50" s="19">
        <v>39.700000000000003</v>
      </c>
      <c r="G50" s="64" t="s">
        <v>83</v>
      </c>
      <c r="H50" s="19">
        <v>-13.8</v>
      </c>
      <c r="I50" s="19">
        <v>-8.4</v>
      </c>
      <c r="J50" s="19">
        <v>-5.9</v>
      </c>
      <c r="K50" s="19">
        <v>3.6</v>
      </c>
      <c r="L50" s="19">
        <v>-37.299999999999997</v>
      </c>
    </row>
    <row r="51" spans="1:12" hidden="1" outlineLevel="1">
      <c r="A51" s="7" t="s">
        <v>489</v>
      </c>
      <c r="B51" s="19">
        <v>107.1</v>
      </c>
      <c r="C51" s="19">
        <v>12.5</v>
      </c>
      <c r="D51" s="19">
        <v>2.4</v>
      </c>
      <c r="E51" s="19">
        <v>1.6</v>
      </c>
      <c r="F51" s="19">
        <v>36.799999999999997</v>
      </c>
      <c r="G51" s="64" t="s">
        <v>83</v>
      </c>
      <c r="H51" s="19">
        <v>-13.6</v>
      </c>
      <c r="I51" s="19">
        <v>-9.6</v>
      </c>
      <c r="J51" s="19">
        <v>-2.8</v>
      </c>
      <c r="K51" s="19">
        <v>1.6</v>
      </c>
      <c r="L51" s="19">
        <v>-40.5</v>
      </c>
    </row>
    <row r="52" spans="1:12" hidden="1" outlineLevel="1">
      <c r="A52" s="7" t="s">
        <v>490</v>
      </c>
      <c r="B52" s="19">
        <v>109.1</v>
      </c>
      <c r="C52" s="19">
        <v>11.3</v>
      </c>
      <c r="D52" s="19">
        <v>-7.2</v>
      </c>
      <c r="E52" s="19">
        <v>-4.5999999999999996</v>
      </c>
      <c r="F52" s="19">
        <v>36.5</v>
      </c>
      <c r="G52" s="19">
        <v>78.3</v>
      </c>
      <c r="H52" s="19">
        <v>-10.5</v>
      </c>
      <c r="I52" s="19">
        <v>-7.6</v>
      </c>
      <c r="J52" s="19">
        <v>-2.7</v>
      </c>
      <c r="K52" s="19">
        <v>-1.8</v>
      </c>
      <c r="L52" s="19">
        <v>-33.700000000000003</v>
      </c>
    </row>
    <row r="53" spans="1:12" hidden="1" outlineLevel="1">
      <c r="A53" s="7" t="s">
        <v>255</v>
      </c>
      <c r="B53" s="19">
        <v>106.4</v>
      </c>
      <c r="C53" s="19">
        <v>6.2</v>
      </c>
      <c r="D53" s="19">
        <v>-7.1</v>
      </c>
      <c r="E53" s="19">
        <v>0.6</v>
      </c>
      <c r="F53" s="19">
        <v>26.1</v>
      </c>
      <c r="G53" s="64" t="s">
        <v>83</v>
      </c>
      <c r="H53" s="19">
        <v>-11</v>
      </c>
      <c r="I53" s="19">
        <v>-8.9</v>
      </c>
      <c r="J53" s="19">
        <v>-5.5</v>
      </c>
      <c r="K53" s="19">
        <v>-5.5</v>
      </c>
      <c r="L53" s="19">
        <v>-34.9</v>
      </c>
    </row>
    <row r="54" spans="1:12" hidden="1" outlineLevel="1">
      <c r="A54" s="7" t="s">
        <v>256</v>
      </c>
      <c r="B54" s="19">
        <v>107.7</v>
      </c>
      <c r="C54" s="19">
        <v>7.6</v>
      </c>
      <c r="D54" s="19">
        <v>-2.9</v>
      </c>
      <c r="E54" s="19">
        <v>-0.7</v>
      </c>
      <c r="F54" s="19">
        <v>25</v>
      </c>
      <c r="G54" s="64" t="s">
        <v>83</v>
      </c>
      <c r="H54" s="19">
        <v>-9.1</v>
      </c>
      <c r="I54" s="19">
        <v>-6.7</v>
      </c>
      <c r="J54" s="19">
        <v>-2</v>
      </c>
      <c r="K54" s="19">
        <v>-4.0999999999999996</v>
      </c>
      <c r="L54" s="19">
        <v>-31.7</v>
      </c>
    </row>
    <row r="55" spans="1:12" hidden="1" outlineLevel="1">
      <c r="A55" s="7" t="s">
        <v>257</v>
      </c>
      <c r="B55" s="19">
        <v>105</v>
      </c>
      <c r="C55" s="19">
        <v>-1.4</v>
      </c>
      <c r="D55" s="19">
        <v>-11.7</v>
      </c>
      <c r="E55" s="19">
        <v>0</v>
      </c>
      <c r="F55" s="19">
        <v>7.4</v>
      </c>
      <c r="G55" s="19">
        <v>77.7</v>
      </c>
      <c r="H55" s="19">
        <v>-12</v>
      </c>
      <c r="I55" s="19">
        <v>-9.1</v>
      </c>
      <c r="J55" s="19">
        <v>-6.3</v>
      </c>
      <c r="K55" s="19">
        <v>-4.3</v>
      </c>
      <c r="L55" s="19">
        <v>-36.799999999999997</v>
      </c>
    </row>
    <row r="56" spans="1:12" hidden="1" outlineLevel="1">
      <c r="A56" s="7" t="s">
        <v>491</v>
      </c>
      <c r="B56" s="19">
        <v>102.1</v>
      </c>
      <c r="C56" s="19">
        <v>-1.1000000000000001</v>
      </c>
      <c r="D56" s="19">
        <v>-4</v>
      </c>
      <c r="E56" s="19">
        <v>3.5</v>
      </c>
      <c r="F56" s="19">
        <v>4.2</v>
      </c>
      <c r="G56" s="64" t="s">
        <v>83</v>
      </c>
      <c r="H56" s="19">
        <v>-13.4</v>
      </c>
      <c r="I56" s="19">
        <v>-13.4</v>
      </c>
      <c r="J56" s="19">
        <v>-8.9</v>
      </c>
      <c r="K56" s="19">
        <v>0.3</v>
      </c>
      <c r="L56" s="19">
        <v>-31.2</v>
      </c>
    </row>
    <row r="57" spans="1:12" hidden="1" outlineLevel="1">
      <c r="A57" s="7" t="s">
        <v>492</v>
      </c>
      <c r="B57" s="19">
        <v>101.5</v>
      </c>
      <c r="C57" s="19">
        <v>7</v>
      </c>
      <c r="D57" s="19">
        <v>-13</v>
      </c>
      <c r="E57" s="19">
        <v>6.8</v>
      </c>
      <c r="F57" s="19">
        <v>40.6</v>
      </c>
      <c r="G57" s="64" t="s">
        <v>83</v>
      </c>
      <c r="H57" s="19">
        <v>-23.5</v>
      </c>
      <c r="I57" s="19">
        <v>-22.2</v>
      </c>
      <c r="J57" s="19">
        <v>-24.4</v>
      </c>
      <c r="K57" s="19">
        <v>7.8</v>
      </c>
      <c r="L57" s="19">
        <v>-39.6</v>
      </c>
    </row>
    <row r="58" spans="1:12" hidden="1" outlineLevel="1">
      <c r="A58" s="7" t="s">
        <v>493</v>
      </c>
      <c r="B58" s="19">
        <v>101.4</v>
      </c>
      <c r="C58" s="19">
        <v>1.6</v>
      </c>
      <c r="D58" s="19">
        <v>-14.2</v>
      </c>
      <c r="E58" s="19">
        <v>5</v>
      </c>
      <c r="F58" s="19">
        <v>23.9</v>
      </c>
      <c r="G58" s="19">
        <v>80.599999999999994</v>
      </c>
      <c r="H58" s="19">
        <v>-17.7</v>
      </c>
      <c r="I58" s="19">
        <v>-16.2</v>
      </c>
      <c r="J58" s="19">
        <v>-18.399999999999999</v>
      </c>
      <c r="K58" s="19">
        <v>-1.7</v>
      </c>
      <c r="L58" s="19">
        <v>-37.799999999999997</v>
      </c>
    </row>
    <row r="59" spans="1:12" hidden="1" outlineLevel="1">
      <c r="A59" s="7" t="s">
        <v>494</v>
      </c>
      <c r="B59" s="19">
        <v>104.9</v>
      </c>
      <c r="C59" s="19">
        <v>3.4</v>
      </c>
      <c r="D59" s="19">
        <v>-14.1</v>
      </c>
      <c r="E59" s="19">
        <v>7.7</v>
      </c>
      <c r="F59" s="19">
        <v>32.1</v>
      </c>
      <c r="G59" s="64" t="s">
        <v>83</v>
      </c>
      <c r="H59" s="19">
        <v>-12.5</v>
      </c>
      <c r="I59" s="19">
        <v>-8.9</v>
      </c>
      <c r="J59" s="19">
        <v>-9.6</v>
      </c>
      <c r="K59" s="19">
        <v>-1.5</v>
      </c>
      <c r="L59" s="19">
        <v>-33</v>
      </c>
    </row>
    <row r="60" spans="1:12" hidden="1" outlineLevel="1">
      <c r="A60" s="7" t="s">
        <v>495</v>
      </c>
      <c r="B60" s="19">
        <v>105.2</v>
      </c>
      <c r="C60" s="19">
        <v>-1.9</v>
      </c>
      <c r="D60" s="19">
        <v>-13.2</v>
      </c>
      <c r="E60" s="19">
        <v>3</v>
      </c>
      <c r="F60" s="19">
        <v>10.6</v>
      </c>
      <c r="G60" s="64" t="s">
        <v>83</v>
      </c>
      <c r="H60" s="19">
        <v>-14</v>
      </c>
      <c r="I60" s="19">
        <v>-8.6999999999999993</v>
      </c>
      <c r="J60" s="19">
        <v>-11.5</v>
      </c>
      <c r="K60" s="19">
        <v>3.3</v>
      </c>
      <c r="L60" s="19">
        <v>-32.6</v>
      </c>
    </row>
    <row r="61" spans="1:12" hidden="1" outlineLevel="1">
      <c r="A61" s="7" t="s">
        <v>496</v>
      </c>
      <c r="B61" s="19">
        <v>103.9</v>
      </c>
      <c r="C61" s="19">
        <v>-4.5999999999999996</v>
      </c>
      <c r="D61" s="19">
        <v>-6.3</v>
      </c>
      <c r="E61" s="19">
        <v>14.8</v>
      </c>
      <c r="F61" s="19">
        <v>7.2</v>
      </c>
      <c r="G61" s="19">
        <v>78.5</v>
      </c>
      <c r="H61" s="19">
        <v>-13.9</v>
      </c>
      <c r="I61" s="19">
        <v>-9.8000000000000007</v>
      </c>
      <c r="J61" s="19">
        <v>-13.3</v>
      </c>
      <c r="K61" s="19">
        <v>-3.8</v>
      </c>
      <c r="L61" s="19">
        <v>-36.4</v>
      </c>
    </row>
    <row r="62" spans="1:12" hidden="1" outlineLevel="1">
      <c r="A62" s="7" t="s">
        <v>497</v>
      </c>
      <c r="B62" s="19">
        <v>105.4</v>
      </c>
      <c r="C62" s="19">
        <v>0.9</v>
      </c>
      <c r="D62" s="19">
        <v>-12.4</v>
      </c>
      <c r="E62" s="19">
        <v>16.100000000000001</v>
      </c>
      <c r="F62" s="19">
        <v>31.2</v>
      </c>
      <c r="G62" s="64" t="s">
        <v>83</v>
      </c>
      <c r="H62" s="19">
        <v>-15.2</v>
      </c>
      <c r="I62" s="19">
        <v>-10.7</v>
      </c>
      <c r="J62" s="19">
        <v>-14.4</v>
      </c>
      <c r="K62" s="19">
        <v>1.6</v>
      </c>
      <c r="L62" s="19">
        <v>-34.200000000000003</v>
      </c>
    </row>
    <row r="63" spans="1:12" hidden="1" outlineLevel="1">
      <c r="A63" s="7" t="s">
        <v>498</v>
      </c>
      <c r="B63" s="19">
        <v>108.5</v>
      </c>
      <c r="C63" s="19">
        <v>6</v>
      </c>
      <c r="D63" s="19">
        <v>-0.5</v>
      </c>
      <c r="E63" s="19">
        <v>7.1</v>
      </c>
      <c r="F63" s="19">
        <v>25.6</v>
      </c>
      <c r="G63" s="64" t="s">
        <v>83</v>
      </c>
      <c r="H63" s="19">
        <v>-13</v>
      </c>
      <c r="I63" s="19">
        <v>-9.1</v>
      </c>
      <c r="J63" s="19">
        <v>-11.5</v>
      </c>
      <c r="K63" s="19">
        <v>-0.9</v>
      </c>
      <c r="L63" s="19">
        <v>-32.299999999999997</v>
      </c>
    </row>
    <row r="64" spans="1:12" hidden="1" outlineLevel="1">
      <c r="A64" s="7" t="s">
        <v>536</v>
      </c>
      <c r="B64" s="19">
        <v>109.6</v>
      </c>
      <c r="C64" s="19">
        <v>8.1999999999999993</v>
      </c>
      <c r="D64" s="19">
        <v>2.2999999999999998</v>
      </c>
      <c r="E64" s="19">
        <v>2.8</v>
      </c>
      <c r="F64" s="19">
        <v>25.1</v>
      </c>
      <c r="G64" s="19">
        <v>74.099999999999994</v>
      </c>
      <c r="H64" s="19">
        <v>-15.6</v>
      </c>
      <c r="I64" s="19">
        <v>-11.6</v>
      </c>
      <c r="J64" s="19">
        <v>-14.1</v>
      </c>
      <c r="K64" s="19">
        <v>1.9</v>
      </c>
      <c r="L64" s="19">
        <v>-34.9</v>
      </c>
    </row>
    <row r="65" spans="1:12" hidden="1" outlineLevel="1">
      <c r="A65" s="7" t="s">
        <v>267</v>
      </c>
      <c r="B65" s="19">
        <v>114.7</v>
      </c>
      <c r="C65" s="19">
        <v>19.100000000000001</v>
      </c>
      <c r="D65" s="19">
        <v>4.8</v>
      </c>
      <c r="E65" s="19">
        <v>-0.8</v>
      </c>
      <c r="F65" s="19">
        <v>51.7</v>
      </c>
      <c r="G65" s="64" t="s">
        <v>83</v>
      </c>
      <c r="H65" s="19">
        <v>-15.7</v>
      </c>
      <c r="I65" s="19">
        <v>-13.5</v>
      </c>
      <c r="J65" s="19">
        <v>-15.1</v>
      </c>
      <c r="K65" s="19">
        <v>-1.6</v>
      </c>
      <c r="L65" s="19">
        <v>-36.1</v>
      </c>
    </row>
    <row r="66" spans="1:12" hidden="1" outlineLevel="1">
      <c r="A66" s="7" t="s">
        <v>268</v>
      </c>
      <c r="B66" s="19">
        <v>112.5</v>
      </c>
      <c r="C66" s="19">
        <v>8.9</v>
      </c>
      <c r="D66" s="19">
        <v>-6.4</v>
      </c>
      <c r="E66" s="19">
        <v>-5.5</v>
      </c>
      <c r="F66" s="19">
        <v>27.5</v>
      </c>
      <c r="G66" s="64" t="s">
        <v>83</v>
      </c>
      <c r="H66" s="19">
        <v>-13.5</v>
      </c>
      <c r="I66" s="19">
        <v>-9.6</v>
      </c>
      <c r="J66" s="19">
        <v>-12.1</v>
      </c>
      <c r="K66" s="19">
        <v>0.5</v>
      </c>
      <c r="L66" s="19">
        <v>-31.8</v>
      </c>
    </row>
    <row r="67" spans="1:12" hidden="1" outlineLevel="1">
      <c r="A67" s="7" t="s">
        <v>269</v>
      </c>
      <c r="B67" s="19">
        <v>114.1</v>
      </c>
      <c r="C67" s="19">
        <v>10.9</v>
      </c>
      <c r="D67" s="19">
        <v>-4.4000000000000004</v>
      </c>
      <c r="E67" s="19">
        <v>-2.6</v>
      </c>
      <c r="F67" s="19">
        <v>34.5</v>
      </c>
      <c r="G67" s="19">
        <v>69.5</v>
      </c>
      <c r="H67" s="19">
        <v>-10.1</v>
      </c>
      <c r="I67" s="19">
        <v>-5.0999999999999996</v>
      </c>
      <c r="J67" s="19">
        <v>-7.8</v>
      </c>
      <c r="K67" s="19">
        <v>-5.0999999999999996</v>
      </c>
      <c r="L67" s="19">
        <v>-32.700000000000003</v>
      </c>
    </row>
    <row r="68" spans="1:12" hidden="1" outlineLevel="1">
      <c r="A68" s="7" t="s">
        <v>499</v>
      </c>
      <c r="B68" s="19">
        <v>114.5</v>
      </c>
      <c r="C68" s="19">
        <v>14.2</v>
      </c>
      <c r="D68" s="19">
        <v>-4.4000000000000004</v>
      </c>
      <c r="E68" s="19">
        <v>-1.5</v>
      </c>
      <c r="F68" s="19">
        <v>45.4</v>
      </c>
      <c r="G68" s="64" t="s">
        <v>83</v>
      </c>
      <c r="H68" s="19">
        <v>-10.4</v>
      </c>
      <c r="I68" s="19">
        <v>-5.7</v>
      </c>
      <c r="J68" s="19">
        <v>-6.2</v>
      </c>
      <c r="K68" s="19">
        <v>-2.4</v>
      </c>
      <c r="L68" s="19">
        <v>-32</v>
      </c>
    </row>
    <row r="69" spans="1:12" hidden="1" outlineLevel="1">
      <c r="A69" s="7" t="s">
        <v>500</v>
      </c>
      <c r="B69" s="19">
        <v>110.5</v>
      </c>
      <c r="C69" s="19">
        <v>9.6999999999999993</v>
      </c>
      <c r="D69" s="19">
        <v>-4.8</v>
      </c>
      <c r="E69" s="19">
        <v>-2.2999999999999998</v>
      </c>
      <c r="F69" s="19">
        <v>31.7</v>
      </c>
      <c r="G69" s="64" t="s">
        <v>83</v>
      </c>
      <c r="H69" s="19">
        <v>-6</v>
      </c>
      <c r="I69" s="19">
        <v>-4.0999999999999996</v>
      </c>
      <c r="J69" s="19">
        <v>1.7</v>
      </c>
      <c r="K69" s="19">
        <v>-3.6</v>
      </c>
      <c r="L69" s="19">
        <v>-25.1</v>
      </c>
    </row>
    <row r="70" spans="1:12" hidden="1" outlineLevel="1">
      <c r="A70" s="7" t="s">
        <v>501</v>
      </c>
      <c r="B70" s="19">
        <v>117</v>
      </c>
      <c r="C70" s="19">
        <v>17.8</v>
      </c>
      <c r="D70" s="19">
        <v>3.2</v>
      </c>
      <c r="E70" s="19">
        <v>-9.5</v>
      </c>
      <c r="F70" s="19">
        <v>40.6</v>
      </c>
      <c r="G70" s="19">
        <v>75.900000000000006</v>
      </c>
      <c r="H70" s="19">
        <v>-5</v>
      </c>
      <c r="I70" s="19">
        <v>-3.8</v>
      </c>
      <c r="J70" s="19">
        <v>-0.4</v>
      </c>
      <c r="K70" s="19">
        <v>-9.8000000000000007</v>
      </c>
      <c r="L70" s="19">
        <v>-25.7</v>
      </c>
    </row>
    <row r="71" spans="1:12" hidden="1" outlineLevel="1">
      <c r="A71" s="7" t="s">
        <v>502</v>
      </c>
      <c r="B71" s="19">
        <v>114.9</v>
      </c>
      <c r="C71" s="19">
        <v>11.4</v>
      </c>
      <c r="D71" s="19">
        <v>5.5</v>
      </c>
      <c r="E71" s="19">
        <v>-6.9</v>
      </c>
      <c r="F71" s="19">
        <v>21.8</v>
      </c>
      <c r="G71" s="64" t="s">
        <v>83</v>
      </c>
      <c r="H71" s="19">
        <v>-2.9</v>
      </c>
      <c r="I71" s="19">
        <v>0</v>
      </c>
      <c r="J71" s="19">
        <v>4.7</v>
      </c>
      <c r="K71" s="19">
        <v>-11.5</v>
      </c>
      <c r="L71" s="19">
        <v>-27.9</v>
      </c>
    </row>
    <row r="72" spans="1:12" hidden="1" outlineLevel="1">
      <c r="A72" s="7" t="s">
        <v>503</v>
      </c>
      <c r="B72" s="19">
        <v>115.9</v>
      </c>
      <c r="C72" s="19">
        <v>9.3000000000000007</v>
      </c>
      <c r="D72" s="19">
        <v>6.5</v>
      </c>
      <c r="E72" s="19">
        <v>-0.6</v>
      </c>
      <c r="F72" s="19">
        <v>20.8</v>
      </c>
      <c r="G72" s="64" t="s">
        <v>83</v>
      </c>
      <c r="H72" s="19">
        <v>6.6</v>
      </c>
      <c r="I72" s="19">
        <v>10.3</v>
      </c>
      <c r="J72" s="19">
        <v>15.4</v>
      </c>
      <c r="K72" s="19">
        <v>-18.100000000000001</v>
      </c>
      <c r="L72" s="19">
        <v>-17.3</v>
      </c>
    </row>
    <row r="73" spans="1:12" hidden="1" outlineLevel="1">
      <c r="A73" s="7" t="s">
        <v>504</v>
      </c>
      <c r="B73" s="19">
        <v>115.8</v>
      </c>
      <c r="C73" s="19">
        <v>19.5</v>
      </c>
      <c r="D73" s="19">
        <v>3.7</v>
      </c>
      <c r="E73" s="19">
        <v>-4.5</v>
      </c>
      <c r="F73" s="19">
        <v>50.3</v>
      </c>
      <c r="G73" s="19">
        <v>74.599999999999994</v>
      </c>
      <c r="H73" s="19">
        <v>6.1</v>
      </c>
      <c r="I73" s="19">
        <v>9</v>
      </c>
      <c r="J73" s="19">
        <v>15.3</v>
      </c>
      <c r="K73" s="19">
        <v>-19.5</v>
      </c>
      <c r="L73" s="19">
        <v>-19.399999999999999</v>
      </c>
    </row>
    <row r="74" spans="1:12" hidden="1" outlineLevel="1">
      <c r="A74" s="7" t="s">
        <v>505</v>
      </c>
      <c r="B74" s="19">
        <v>114</v>
      </c>
      <c r="C74" s="19">
        <v>17.100000000000001</v>
      </c>
      <c r="D74" s="19">
        <v>0.3</v>
      </c>
      <c r="E74" s="19">
        <v>-2.2999999999999998</v>
      </c>
      <c r="F74" s="19">
        <v>48.8</v>
      </c>
      <c r="G74" s="64" t="s">
        <v>83</v>
      </c>
      <c r="H74" s="19">
        <v>2.8</v>
      </c>
      <c r="I74" s="19">
        <v>6.9</v>
      </c>
      <c r="J74" s="19">
        <v>13.6</v>
      </c>
      <c r="K74" s="19">
        <v>-13</v>
      </c>
      <c r="L74" s="19">
        <v>-22.2</v>
      </c>
    </row>
    <row r="75" spans="1:12" hidden="1" outlineLevel="1">
      <c r="A75" s="7" t="s">
        <v>506</v>
      </c>
      <c r="B75" s="19">
        <v>115.5</v>
      </c>
      <c r="C75" s="19">
        <v>15.4</v>
      </c>
      <c r="D75" s="19">
        <v>12.4</v>
      </c>
      <c r="E75" s="19">
        <v>-7.7</v>
      </c>
      <c r="F75" s="19">
        <v>26.3</v>
      </c>
      <c r="G75" s="64" t="s">
        <v>83</v>
      </c>
      <c r="H75" s="19">
        <v>0.9</v>
      </c>
      <c r="I75" s="19">
        <v>2.7</v>
      </c>
      <c r="J75" s="19">
        <v>11.4</v>
      </c>
      <c r="K75" s="19">
        <v>-9.5</v>
      </c>
      <c r="L75" s="19">
        <v>-19.899999999999999</v>
      </c>
    </row>
    <row r="76" spans="1:12" hidden="1" outlineLevel="1">
      <c r="A76" s="7" t="s">
        <v>537</v>
      </c>
      <c r="B76" s="19">
        <v>114.3</v>
      </c>
      <c r="C76" s="19">
        <v>11.5</v>
      </c>
      <c r="D76" s="19">
        <v>12.5</v>
      </c>
      <c r="E76" s="19">
        <v>-4.3</v>
      </c>
      <c r="F76" s="19">
        <v>17.8</v>
      </c>
      <c r="G76" s="19">
        <v>75.8</v>
      </c>
      <c r="H76" s="19">
        <v>4.5999999999999996</v>
      </c>
      <c r="I76" s="19">
        <v>4.3</v>
      </c>
      <c r="J76" s="19">
        <v>15.1</v>
      </c>
      <c r="K76" s="19">
        <v>-16.5</v>
      </c>
      <c r="L76" s="19">
        <v>-17.7</v>
      </c>
    </row>
    <row r="77" spans="1:12" hidden="1" outlineLevel="1">
      <c r="A77" s="7" t="s">
        <v>279</v>
      </c>
      <c r="B77" s="19">
        <v>118.5</v>
      </c>
      <c r="C77" s="19">
        <v>23.9</v>
      </c>
      <c r="D77" s="19">
        <v>10.5</v>
      </c>
      <c r="E77" s="19">
        <v>-4.4000000000000004</v>
      </c>
      <c r="F77" s="19">
        <v>56.9</v>
      </c>
      <c r="G77" s="64" t="s">
        <v>83</v>
      </c>
      <c r="H77" s="19">
        <v>0.4</v>
      </c>
      <c r="I77" s="19">
        <v>3.1</v>
      </c>
      <c r="J77" s="19">
        <v>5.9</v>
      </c>
      <c r="K77" s="19">
        <v>-13.9</v>
      </c>
      <c r="L77" s="19">
        <v>-21.2</v>
      </c>
    </row>
    <row r="78" spans="1:12" hidden="1" outlineLevel="1">
      <c r="A78" s="7" t="s">
        <v>280</v>
      </c>
      <c r="B78" s="19">
        <v>115</v>
      </c>
      <c r="C78" s="19">
        <v>16</v>
      </c>
      <c r="D78" s="19">
        <v>12.6</v>
      </c>
      <c r="E78" s="19">
        <v>-14</v>
      </c>
      <c r="F78" s="19">
        <v>21.2</v>
      </c>
      <c r="G78" s="64" t="s">
        <v>83</v>
      </c>
      <c r="H78" s="19">
        <v>0.6</v>
      </c>
      <c r="I78" s="19">
        <v>0.8</v>
      </c>
      <c r="J78" s="19">
        <v>8.9</v>
      </c>
      <c r="K78" s="19">
        <v>-17.899999999999999</v>
      </c>
      <c r="L78" s="19">
        <v>-25.3</v>
      </c>
    </row>
    <row r="79" spans="1:12" hidden="1" outlineLevel="1">
      <c r="A79" s="7" t="s">
        <v>281</v>
      </c>
      <c r="B79" s="19">
        <v>118.6</v>
      </c>
      <c r="C79" s="19">
        <v>17.399999999999999</v>
      </c>
      <c r="D79" s="19">
        <v>11.2</v>
      </c>
      <c r="E79" s="19">
        <v>-3.1</v>
      </c>
      <c r="F79" s="19">
        <v>37.799999999999997</v>
      </c>
      <c r="G79" s="19">
        <v>75.099999999999994</v>
      </c>
      <c r="H79" s="19">
        <v>2.2000000000000002</v>
      </c>
      <c r="I79" s="19">
        <v>3.3</v>
      </c>
      <c r="J79" s="19">
        <v>9.1999999999999993</v>
      </c>
      <c r="K79" s="19">
        <v>-15.5</v>
      </c>
      <c r="L79" s="19">
        <v>-19.3</v>
      </c>
    </row>
    <row r="80" spans="1:12" hidden="1" outlineLevel="1">
      <c r="A80" s="7" t="s">
        <v>507</v>
      </c>
      <c r="B80" s="19">
        <v>115.7</v>
      </c>
      <c r="C80" s="19">
        <v>11.4</v>
      </c>
      <c r="D80" s="19">
        <v>2.1</v>
      </c>
      <c r="E80" s="19">
        <v>-1.4</v>
      </c>
      <c r="F80" s="19">
        <v>30.6</v>
      </c>
      <c r="G80" s="64" t="s">
        <v>83</v>
      </c>
      <c r="H80" s="19">
        <v>0.1</v>
      </c>
      <c r="I80" s="19">
        <v>-0.6</v>
      </c>
      <c r="J80" s="19">
        <v>7.1</v>
      </c>
      <c r="K80" s="19">
        <v>-13.4</v>
      </c>
      <c r="L80" s="19">
        <v>-19.600000000000001</v>
      </c>
    </row>
    <row r="81" spans="1:12" hidden="1" outlineLevel="1">
      <c r="A81" s="7" t="s">
        <v>508</v>
      </c>
      <c r="B81" s="19">
        <v>112.8</v>
      </c>
      <c r="C81" s="19">
        <v>12</v>
      </c>
      <c r="D81" s="19">
        <v>1.6</v>
      </c>
      <c r="E81" s="19">
        <v>-4</v>
      </c>
      <c r="F81" s="19">
        <v>30.4</v>
      </c>
      <c r="G81" s="64" t="s">
        <v>83</v>
      </c>
      <c r="H81" s="19">
        <v>-2.4</v>
      </c>
      <c r="I81" s="19">
        <v>-0.8</v>
      </c>
      <c r="J81" s="19">
        <v>6.6</v>
      </c>
      <c r="K81" s="19">
        <v>-6.3</v>
      </c>
      <c r="L81" s="19">
        <v>-21.6</v>
      </c>
    </row>
    <row r="82" spans="1:12" hidden="1" outlineLevel="1">
      <c r="A82" s="7" t="s">
        <v>418</v>
      </c>
      <c r="B82" s="19">
        <v>110.4</v>
      </c>
      <c r="C82" s="19">
        <v>13.2</v>
      </c>
      <c r="D82" s="19">
        <v>-2.8</v>
      </c>
      <c r="E82" s="19">
        <v>-0.9</v>
      </c>
      <c r="F82" s="19">
        <v>41.6</v>
      </c>
      <c r="G82" s="19">
        <v>70.8</v>
      </c>
      <c r="H82" s="19">
        <v>-6.2</v>
      </c>
      <c r="I82" s="19">
        <v>-4.4000000000000004</v>
      </c>
      <c r="J82" s="19">
        <v>-1</v>
      </c>
      <c r="K82" s="19">
        <v>-6</v>
      </c>
      <c r="L82" s="19">
        <v>-25.3</v>
      </c>
    </row>
    <row r="83" spans="1:12" hidden="1" outlineLevel="1">
      <c r="A83" s="7" t="s">
        <v>419</v>
      </c>
      <c r="B83" s="19">
        <v>109.2</v>
      </c>
      <c r="C83" s="19">
        <v>11.8</v>
      </c>
      <c r="D83" s="19">
        <v>-0.5</v>
      </c>
      <c r="E83" s="19">
        <v>0.5</v>
      </c>
      <c r="F83" s="19">
        <v>36.4</v>
      </c>
      <c r="G83" s="64" t="s">
        <v>83</v>
      </c>
      <c r="H83" s="19">
        <v>-8.5</v>
      </c>
      <c r="I83" s="19">
        <v>-7.7</v>
      </c>
      <c r="J83" s="19">
        <v>-4.7</v>
      </c>
      <c r="K83" s="19">
        <v>-5.0999999999999996</v>
      </c>
      <c r="L83" s="19">
        <v>-26.7</v>
      </c>
    </row>
    <row r="84" spans="1:12" hidden="1" outlineLevel="1">
      <c r="A84" s="7" t="s">
        <v>420</v>
      </c>
      <c r="B84" s="19">
        <v>105.7</v>
      </c>
      <c r="C84" s="19">
        <v>3.5</v>
      </c>
      <c r="D84" s="19">
        <v>-2.4</v>
      </c>
      <c r="E84" s="19">
        <v>-2.9</v>
      </c>
      <c r="F84" s="19">
        <v>10.1</v>
      </c>
      <c r="G84" s="64" t="s">
        <v>83</v>
      </c>
      <c r="H84" s="19">
        <v>-4.7</v>
      </c>
      <c r="I84" s="19">
        <v>-3.4</v>
      </c>
      <c r="J84" s="19">
        <v>-6</v>
      </c>
      <c r="K84" s="19">
        <v>-12.5</v>
      </c>
      <c r="L84" s="19">
        <v>-22</v>
      </c>
    </row>
    <row r="85" spans="1:12" hidden="1" outlineLevel="1">
      <c r="A85" s="7" t="s">
        <v>421</v>
      </c>
      <c r="B85" s="19">
        <v>108.1</v>
      </c>
      <c r="C85" s="19">
        <v>4.0999999999999996</v>
      </c>
      <c r="D85" s="19">
        <v>-0.4</v>
      </c>
      <c r="E85" s="19">
        <v>-2.2999999999999998</v>
      </c>
      <c r="F85" s="19">
        <v>10.4</v>
      </c>
      <c r="G85" s="19">
        <v>74</v>
      </c>
      <c r="H85" s="19">
        <v>-3.4</v>
      </c>
      <c r="I85" s="19">
        <v>-4.3</v>
      </c>
      <c r="J85" s="19">
        <v>-4.7</v>
      </c>
      <c r="K85" s="19">
        <v>-14</v>
      </c>
      <c r="L85" s="19">
        <v>-18.600000000000001</v>
      </c>
    </row>
    <row r="86" spans="1:12" hidden="1" outlineLevel="1">
      <c r="A86" s="7" t="s">
        <v>422</v>
      </c>
      <c r="B86" s="19">
        <v>104.9</v>
      </c>
      <c r="C86" s="19">
        <v>5.4</v>
      </c>
      <c r="D86" s="19">
        <v>-3.7</v>
      </c>
      <c r="E86" s="19">
        <v>0.7</v>
      </c>
      <c r="F86" s="19">
        <v>20.7</v>
      </c>
      <c r="G86" s="64" t="s">
        <v>83</v>
      </c>
      <c r="H86" s="19">
        <v>-8.9</v>
      </c>
      <c r="I86" s="19">
        <v>-8.9</v>
      </c>
      <c r="J86" s="19">
        <v>-11.1</v>
      </c>
      <c r="K86" s="19">
        <v>-8.9</v>
      </c>
      <c r="L86" s="19">
        <v>-24.4</v>
      </c>
    </row>
    <row r="87" spans="1:12" hidden="1" outlineLevel="1">
      <c r="A87" s="7" t="s">
        <v>423</v>
      </c>
      <c r="B87" s="19">
        <v>106</v>
      </c>
      <c r="C87" s="19">
        <v>5.2</v>
      </c>
      <c r="D87" s="19">
        <v>2.2000000000000002</v>
      </c>
      <c r="E87" s="19">
        <v>1.8</v>
      </c>
      <c r="F87" s="19">
        <v>15.2</v>
      </c>
      <c r="G87" s="64" t="s">
        <v>83</v>
      </c>
      <c r="H87" s="19">
        <v>-9.3000000000000007</v>
      </c>
      <c r="I87" s="19">
        <v>-10.5</v>
      </c>
      <c r="J87" s="19">
        <v>-10.1</v>
      </c>
      <c r="K87" s="19">
        <v>-5.9</v>
      </c>
      <c r="L87" s="19">
        <v>-22.7</v>
      </c>
    </row>
    <row r="88" spans="1:12" hidden="1" outlineLevel="1">
      <c r="A88" s="7" t="s">
        <v>424</v>
      </c>
      <c r="B88" s="19">
        <v>102.8</v>
      </c>
      <c r="C88" s="19">
        <v>4</v>
      </c>
      <c r="D88" s="19">
        <v>-7.5</v>
      </c>
      <c r="E88" s="19">
        <v>-1.6</v>
      </c>
      <c r="F88" s="19">
        <v>18</v>
      </c>
      <c r="G88" s="19">
        <v>74</v>
      </c>
      <c r="H88" s="19">
        <v>-10.6</v>
      </c>
      <c r="I88" s="19">
        <v>-13.7</v>
      </c>
      <c r="J88" s="19">
        <v>-10.6</v>
      </c>
      <c r="K88" s="19">
        <v>-10</v>
      </c>
      <c r="L88" s="19">
        <v>-28.1</v>
      </c>
    </row>
    <row r="89" spans="1:12" hidden="1" outlineLevel="1">
      <c r="A89" s="7" t="s">
        <v>291</v>
      </c>
      <c r="B89" s="19">
        <v>97.2</v>
      </c>
      <c r="C89" s="19">
        <v>-6.7</v>
      </c>
      <c r="D89" s="19">
        <v>-5.2</v>
      </c>
      <c r="E89" s="19">
        <v>-0.6</v>
      </c>
      <c r="F89" s="19">
        <v>-15.4</v>
      </c>
      <c r="G89" s="64" t="s">
        <v>83</v>
      </c>
      <c r="H89" s="19">
        <v>-13.6</v>
      </c>
      <c r="I89" s="19">
        <v>-18.8</v>
      </c>
      <c r="J89" s="19">
        <v>-16</v>
      </c>
      <c r="K89" s="19">
        <v>-7.6</v>
      </c>
      <c r="L89" s="19">
        <v>-27.1</v>
      </c>
    </row>
    <row r="90" spans="1:12" hidden="1" outlineLevel="1">
      <c r="A90" s="7" t="s">
        <v>239</v>
      </c>
      <c r="B90" s="19">
        <v>101.6</v>
      </c>
      <c r="C90" s="19">
        <v>-1</v>
      </c>
      <c r="D90" s="19">
        <v>-7</v>
      </c>
      <c r="E90" s="19">
        <v>2.8</v>
      </c>
      <c r="F90" s="19">
        <v>6.8</v>
      </c>
      <c r="G90" s="64" t="s">
        <v>83</v>
      </c>
      <c r="H90" s="19">
        <v>-8.9</v>
      </c>
      <c r="I90" s="19">
        <v>-17.8</v>
      </c>
      <c r="J90" s="19">
        <v>-8.1</v>
      </c>
      <c r="K90" s="19">
        <v>-14.8</v>
      </c>
      <c r="L90" s="19">
        <v>-24.6</v>
      </c>
    </row>
    <row r="91" spans="1:12" hidden="1" outlineLevel="1">
      <c r="A91" s="7" t="s">
        <v>240</v>
      </c>
      <c r="B91" s="19">
        <v>101</v>
      </c>
      <c r="C91" s="19">
        <v>-1</v>
      </c>
      <c r="D91" s="19">
        <v>-10</v>
      </c>
      <c r="E91" s="19">
        <v>1.8</v>
      </c>
      <c r="F91" s="19">
        <v>8.8000000000000007</v>
      </c>
      <c r="G91" s="19">
        <v>72.900000000000006</v>
      </c>
      <c r="H91" s="19">
        <v>-10.8</v>
      </c>
      <c r="I91" s="19">
        <v>-17.8</v>
      </c>
      <c r="J91" s="19">
        <v>-11.4</v>
      </c>
      <c r="K91" s="19">
        <v>-10.3</v>
      </c>
      <c r="L91" s="19">
        <v>-24.2</v>
      </c>
    </row>
    <row r="92" spans="1:12" hidden="1" outlineLevel="1">
      <c r="A92" s="7" t="s">
        <v>334</v>
      </c>
      <c r="B92" s="19">
        <v>100</v>
      </c>
      <c r="C92" s="19">
        <v>-1.1000000000000001</v>
      </c>
      <c r="D92" s="19">
        <v>-0.4</v>
      </c>
      <c r="E92" s="19">
        <v>3.9</v>
      </c>
      <c r="F92" s="19">
        <v>1</v>
      </c>
      <c r="G92" s="64" t="s">
        <v>83</v>
      </c>
      <c r="H92" s="19">
        <v>-11</v>
      </c>
      <c r="I92" s="19">
        <v>-16.3</v>
      </c>
      <c r="J92" s="19">
        <v>-9.1</v>
      </c>
      <c r="K92" s="19">
        <v>-8.6</v>
      </c>
      <c r="L92" s="19">
        <v>-27</v>
      </c>
    </row>
    <row r="93" spans="1:12" hidden="1" outlineLevel="1">
      <c r="A93" s="7" t="s">
        <v>335</v>
      </c>
      <c r="B93" s="19">
        <v>102.1</v>
      </c>
      <c r="C93" s="19">
        <v>-0.1</v>
      </c>
      <c r="D93" s="19">
        <v>-8.6</v>
      </c>
      <c r="E93" s="19">
        <v>6.8</v>
      </c>
      <c r="F93" s="19">
        <v>15.1</v>
      </c>
      <c r="G93" s="64" t="s">
        <v>83</v>
      </c>
      <c r="H93" s="19">
        <v>-9</v>
      </c>
      <c r="I93" s="19">
        <v>-11.7</v>
      </c>
      <c r="J93" s="19">
        <v>-5.7</v>
      </c>
      <c r="K93" s="19">
        <v>-6.3</v>
      </c>
      <c r="L93" s="19">
        <v>-24.9</v>
      </c>
    </row>
    <row r="94" spans="1:12" hidden="1" outlineLevel="1">
      <c r="A94" s="7" t="s">
        <v>336</v>
      </c>
      <c r="B94" s="19">
        <v>90.8</v>
      </c>
      <c r="C94" s="19">
        <v>-18.399999999999999</v>
      </c>
      <c r="D94" s="19">
        <v>-24.8</v>
      </c>
      <c r="E94" s="19">
        <v>9.1999999999999993</v>
      </c>
      <c r="F94" s="19">
        <v>-21.2</v>
      </c>
      <c r="G94" s="19">
        <v>70.400000000000006</v>
      </c>
      <c r="H94" s="19">
        <v>-11.1</v>
      </c>
      <c r="I94" s="19">
        <v>-11.6</v>
      </c>
      <c r="J94" s="19">
        <v>-9</v>
      </c>
      <c r="K94" s="19">
        <v>-0.1</v>
      </c>
      <c r="L94" s="19">
        <v>-24</v>
      </c>
    </row>
    <row r="95" spans="1:12" hidden="1" outlineLevel="1">
      <c r="A95" s="7" t="s">
        <v>337</v>
      </c>
      <c r="B95" s="19">
        <v>83.7</v>
      </c>
      <c r="C95" s="19">
        <v>-19.899999999999999</v>
      </c>
      <c r="D95" s="19">
        <v>-35.4</v>
      </c>
      <c r="E95" s="19">
        <v>10.7</v>
      </c>
      <c r="F95" s="19">
        <v>-13.6</v>
      </c>
      <c r="G95" s="64" t="s">
        <v>83</v>
      </c>
      <c r="H95" s="19">
        <v>-29.4</v>
      </c>
      <c r="I95" s="19">
        <v>-16.100000000000001</v>
      </c>
      <c r="J95" s="19">
        <v>-25.3</v>
      </c>
      <c r="K95" s="19">
        <v>48.8</v>
      </c>
      <c r="L95" s="19">
        <v>-27.4</v>
      </c>
    </row>
    <row r="96" spans="1:12" hidden="1" outlineLevel="1">
      <c r="A96" s="7" t="s">
        <v>338</v>
      </c>
      <c r="B96" s="19">
        <v>79.8</v>
      </c>
      <c r="C96" s="19">
        <v>-25.4</v>
      </c>
      <c r="D96" s="19">
        <v>-39.799999999999997</v>
      </c>
      <c r="E96" s="19">
        <v>11.8</v>
      </c>
      <c r="F96" s="19">
        <v>-24.6</v>
      </c>
      <c r="G96" s="64" t="s">
        <v>83</v>
      </c>
      <c r="H96" s="19">
        <v>-30.7</v>
      </c>
      <c r="I96" s="19">
        <v>-16.100000000000001</v>
      </c>
      <c r="J96" s="19">
        <v>-27.6</v>
      </c>
      <c r="K96" s="19">
        <v>51.8</v>
      </c>
      <c r="L96" s="19">
        <v>-27.1</v>
      </c>
    </row>
    <row r="97" spans="1:12" hidden="1" outlineLevel="1">
      <c r="A97" s="7" t="s">
        <v>339</v>
      </c>
      <c r="B97" s="19">
        <v>79.099999999999994</v>
      </c>
      <c r="C97" s="19">
        <v>-29.9</v>
      </c>
      <c r="D97" s="19">
        <v>-41.2</v>
      </c>
      <c r="E97" s="19">
        <v>16.5</v>
      </c>
      <c r="F97" s="19">
        <v>-32.1</v>
      </c>
      <c r="G97" s="19">
        <v>53.1</v>
      </c>
      <c r="H97" s="19">
        <v>-32.299999999999997</v>
      </c>
      <c r="I97" s="19">
        <v>-16.2</v>
      </c>
      <c r="J97" s="19">
        <v>-31.4</v>
      </c>
      <c r="K97" s="19">
        <v>53.7</v>
      </c>
      <c r="L97" s="19">
        <v>-27.8</v>
      </c>
    </row>
    <row r="98" spans="1:12" hidden="1" outlineLevel="1">
      <c r="A98" s="7" t="s">
        <v>425</v>
      </c>
      <c r="B98" s="19">
        <v>73.900000000000006</v>
      </c>
      <c r="C98" s="19">
        <v>-27.3</v>
      </c>
      <c r="D98" s="19">
        <v>-45.5</v>
      </c>
      <c r="E98" s="19">
        <v>12.3</v>
      </c>
      <c r="F98" s="19">
        <v>-24.2</v>
      </c>
      <c r="G98" s="64" t="s">
        <v>83</v>
      </c>
      <c r="H98" s="19">
        <v>-45</v>
      </c>
      <c r="I98" s="19">
        <v>-23.4</v>
      </c>
      <c r="J98" s="19">
        <v>-48.7</v>
      </c>
      <c r="K98" s="19">
        <v>76.3</v>
      </c>
      <c r="L98" s="19">
        <v>-31.7</v>
      </c>
    </row>
    <row r="99" spans="1:12" hidden="1" outlineLevel="1">
      <c r="A99" s="7" t="s">
        <v>426</v>
      </c>
      <c r="B99" s="19">
        <v>67.900000000000006</v>
      </c>
      <c r="C99" s="19">
        <v>-31.2</v>
      </c>
      <c r="D99" s="19">
        <v>-46.4</v>
      </c>
      <c r="E99" s="19">
        <v>20.100000000000001</v>
      </c>
      <c r="F99" s="19">
        <v>-27.2</v>
      </c>
      <c r="G99" s="64" t="s">
        <v>83</v>
      </c>
      <c r="H99" s="19">
        <v>-45.4</v>
      </c>
      <c r="I99" s="19">
        <v>-24.9</v>
      </c>
      <c r="J99" s="19">
        <v>-50.9</v>
      </c>
      <c r="K99" s="19">
        <v>76.5</v>
      </c>
      <c r="L99" s="19">
        <v>-29.1</v>
      </c>
    </row>
    <row r="100" spans="1:12" hidden="1" outlineLevel="1">
      <c r="A100" s="7" t="s">
        <v>427</v>
      </c>
      <c r="B100" s="19">
        <v>65.099999999999994</v>
      </c>
      <c r="C100" s="19">
        <v>-31.8</v>
      </c>
      <c r="D100" s="19">
        <v>-50.2</v>
      </c>
      <c r="E100" s="19">
        <v>18.600000000000001</v>
      </c>
      <c r="F100" s="19">
        <v>-26.5</v>
      </c>
      <c r="G100" s="64">
        <v>50.7</v>
      </c>
      <c r="H100" s="19">
        <v>-44.3</v>
      </c>
      <c r="I100" s="19">
        <v>-27.3</v>
      </c>
      <c r="J100" s="19">
        <v>-53.5</v>
      </c>
      <c r="K100" s="19">
        <v>63</v>
      </c>
      <c r="L100" s="19">
        <v>-33.299999999999997</v>
      </c>
    </row>
    <row r="101" spans="1:12" hidden="1" outlineLevel="1">
      <c r="A101" s="7" t="s">
        <v>14</v>
      </c>
      <c r="B101" s="19">
        <v>66.7</v>
      </c>
      <c r="C101" s="19">
        <v>-30.2</v>
      </c>
      <c r="D101" s="19">
        <v>-52.2</v>
      </c>
      <c r="E101" s="19">
        <v>9.5</v>
      </c>
      <c r="F101" s="19">
        <v>-29</v>
      </c>
      <c r="G101" s="64" t="s">
        <v>83</v>
      </c>
      <c r="H101" s="19">
        <v>-36.799999999999997</v>
      </c>
      <c r="I101" s="19">
        <v>-18.3</v>
      </c>
      <c r="J101" s="19">
        <v>-44.6</v>
      </c>
      <c r="K101" s="19">
        <v>54.7</v>
      </c>
      <c r="L101" s="19">
        <v>-29.4</v>
      </c>
    </row>
    <row r="102" spans="1:12" hidden="1" outlineLevel="1">
      <c r="A102" s="7" t="s">
        <v>15</v>
      </c>
      <c r="B102" s="19">
        <v>73.5</v>
      </c>
      <c r="C102" s="19">
        <v>-16.399999999999999</v>
      </c>
      <c r="D102" s="19">
        <v>-54.5</v>
      </c>
      <c r="E102" s="19">
        <v>18.7</v>
      </c>
      <c r="F102" s="19">
        <v>24</v>
      </c>
      <c r="G102" s="64" t="s">
        <v>83</v>
      </c>
      <c r="H102" s="19">
        <v>-36</v>
      </c>
      <c r="I102" s="19">
        <v>-17.5</v>
      </c>
      <c r="J102" s="19">
        <v>-45.8</v>
      </c>
      <c r="K102" s="19">
        <v>50.7</v>
      </c>
      <c r="L102" s="19">
        <v>-30.1</v>
      </c>
    </row>
    <row r="103" spans="1:12" hidden="1" outlineLevel="1">
      <c r="A103" s="7" t="s">
        <v>16</v>
      </c>
      <c r="B103" s="19">
        <v>76</v>
      </c>
      <c r="C103" s="19">
        <v>-10.1</v>
      </c>
      <c r="D103" s="19">
        <v>-46.8</v>
      </c>
      <c r="E103" s="19">
        <v>7.3</v>
      </c>
      <c r="F103" s="19">
        <v>23.7</v>
      </c>
      <c r="G103" s="64">
        <v>52.5</v>
      </c>
      <c r="H103" s="19">
        <v>-34.700000000000003</v>
      </c>
      <c r="I103" s="19">
        <v>-18.5</v>
      </c>
      <c r="J103" s="19">
        <v>-45.2</v>
      </c>
      <c r="K103" s="19">
        <v>46.4</v>
      </c>
      <c r="L103" s="19">
        <v>-28.9</v>
      </c>
    </row>
    <row r="104" spans="1:12" hidden="1" outlineLevel="1">
      <c r="A104" s="7" t="s">
        <v>428</v>
      </c>
      <c r="B104" s="19">
        <v>77.400000000000006</v>
      </c>
      <c r="C104" s="19">
        <v>-11.7</v>
      </c>
      <c r="D104" s="19">
        <v>-47.7</v>
      </c>
      <c r="E104" s="19">
        <v>6.5</v>
      </c>
      <c r="F104" s="19">
        <v>18.899999999999999</v>
      </c>
      <c r="G104" s="64" t="s">
        <v>83</v>
      </c>
      <c r="H104" s="19">
        <v>-34.299999999999997</v>
      </c>
      <c r="I104" s="19">
        <v>-18.2</v>
      </c>
      <c r="J104" s="19">
        <v>-42.1</v>
      </c>
      <c r="K104" s="19">
        <v>47.7</v>
      </c>
      <c r="L104" s="19">
        <v>-29.2</v>
      </c>
    </row>
    <row r="105" spans="1:12" s="6" customFormat="1" hidden="1" outlineLevel="1">
      <c r="A105" s="7" t="s">
        <v>615</v>
      </c>
      <c r="B105" s="14">
        <v>81.5</v>
      </c>
      <c r="C105" s="14">
        <v>-12.9</v>
      </c>
      <c r="D105" s="14">
        <v>-43.4</v>
      </c>
      <c r="E105" s="14">
        <v>6</v>
      </c>
      <c r="F105" s="14">
        <v>10.7</v>
      </c>
      <c r="G105" s="53" t="s">
        <v>83</v>
      </c>
      <c r="H105" s="14">
        <v>-26.2</v>
      </c>
      <c r="I105" s="14">
        <v>-11.8</v>
      </c>
      <c r="J105" s="14">
        <v>-28.3</v>
      </c>
      <c r="K105" s="14">
        <v>36.1</v>
      </c>
      <c r="L105" s="14">
        <v>-28.8</v>
      </c>
    </row>
    <row r="106" spans="1:12" hidden="1" outlineLevel="1">
      <c r="A106" s="7" t="s">
        <v>430</v>
      </c>
      <c r="B106" s="19">
        <v>83.9</v>
      </c>
      <c r="C106" s="19">
        <v>-8.6999999999999993</v>
      </c>
      <c r="D106" s="19">
        <v>-36.9</v>
      </c>
      <c r="E106" s="19">
        <v>5.6</v>
      </c>
      <c r="F106" s="19">
        <v>16.3</v>
      </c>
      <c r="G106" s="64">
        <v>59.7</v>
      </c>
      <c r="H106" s="19">
        <v>-30.9</v>
      </c>
      <c r="I106" s="19">
        <v>-14</v>
      </c>
      <c r="J106" s="19">
        <v>-32.5</v>
      </c>
      <c r="K106" s="19">
        <v>46.9</v>
      </c>
      <c r="L106" s="19">
        <v>-29.9</v>
      </c>
    </row>
    <row r="107" spans="1:12" hidden="1" outlineLevel="1" collapsed="1">
      <c r="A107" s="7" t="s">
        <v>431</v>
      </c>
      <c r="B107" s="19">
        <v>85.9</v>
      </c>
      <c r="C107" s="19">
        <v>-5.2</v>
      </c>
      <c r="D107" s="19">
        <v>-37.200000000000003</v>
      </c>
      <c r="E107" s="19">
        <v>2.9</v>
      </c>
      <c r="F107" s="19">
        <v>24.4</v>
      </c>
      <c r="G107" s="64" t="s">
        <v>83</v>
      </c>
      <c r="H107" s="19">
        <v>-31.5</v>
      </c>
      <c r="I107" s="19">
        <v>-16.2</v>
      </c>
      <c r="J107" s="19">
        <v>-32.4</v>
      </c>
      <c r="K107" s="19">
        <v>47.2</v>
      </c>
      <c r="L107" s="19">
        <v>-30.1</v>
      </c>
    </row>
    <row r="108" spans="1:12" hidden="1" outlineLevel="1">
      <c r="A108" s="7" t="s">
        <v>432</v>
      </c>
      <c r="B108" s="19">
        <v>92.8</v>
      </c>
      <c r="C108" s="19">
        <v>3</v>
      </c>
      <c r="D108" s="19">
        <v>-36.5</v>
      </c>
      <c r="E108" s="19">
        <v>-1</v>
      </c>
      <c r="F108" s="19">
        <v>44.5</v>
      </c>
      <c r="G108" s="64" t="s">
        <v>83</v>
      </c>
      <c r="H108" s="19">
        <v>-27.7</v>
      </c>
      <c r="I108" s="19">
        <v>-13.7</v>
      </c>
      <c r="J108" s="19">
        <v>-27.4</v>
      </c>
      <c r="K108" s="19">
        <v>36.6</v>
      </c>
      <c r="L108" s="19">
        <v>-33.200000000000003</v>
      </c>
    </row>
    <row r="109" spans="1:12" hidden="1" outlineLevel="1">
      <c r="A109" s="7" t="s">
        <v>433</v>
      </c>
      <c r="B109" s="19">
        <v>92.2</v>
      </c>
      <c r="C109" s="19">
        <v>-3</v>
      </c>
      <c r="D109" s="19">
        <v>-32.4</v>
      </c>
      <c r="E109" s="19">
        <v>-5.2</v>
      </c>
      <c r="F109" s="19">
        <v>18.2</v>
      </c>
      <c r="G109" s="64">
        <v>58</v>
      </c>
      <c r="H109" s="19">
        <v>-25.3</v>
      </c>
      <c r="I109" s="19">
        <v>-12.3</v>
      </c>
      <c r="J109" s="19">
        <v>-26.7</v>
      </c>
      <c r="K109" s="19">
        <v>31.2</v>
      </c>
      <c r="L109" s="19">
        <v>-30.9</v>
      </c>
    </row>
    <row r="110" spans="1:12" hidden="1" outlineLevel="1">
      <c r="A110" s="7" t="s">
        <v>434</v>
      </c>
      <c r="B110" s="19">
        <v>94.1</v>
      </c>
      <c r="C110" s="19">
        <v>-4.0999999999999996</v>
      </c>
      <c r="D110" s="19">
        <v>-30.3</v>
      </c>
      <c r="E110" s="19">
        <v>-1.5</v>
      </c>
      <c r="F110" s="19">
        <v>16.399999999999999</v>
      </c>
      <c r="G110" s="64" t="s">
        <v>83</v>
      </c>
      <c r="H110" s="19">
        <v>-18.7</v>
      </c>
      <c r="I110" s="19">
        <v>-7.7</v>
      </c>
      <c r="J110" s="19">
        <v>-13.6</v>
      </c>
      <c r="K110" s="19">
        <v>26.8</v>
      </c>
      <c r="L110" s="19">
        <v>-26.7</v>
      </c>
    </row>
    <row r="111" spans="1:12" hidden="1" outlineLevel="1">
      <c r="A111" s="7" t="s">
        <v>435</v>
      </c>
      <c r="B111" s="19">
        <v>99.4</v>
      </c>
      <c r="C111" s="19">
        <v>6.4</v>
      </c>
      <c r="D111" s="19">
        <v>-13.7</v>
      </c>
      <c r="E111" s="19">
        <v>2.2999999999999998</v>
      </c>
      <c r="F111" s="19">
        <v>35.299999999999997</v>
      </c>
      <c r="G111" s="64" t="s">
        <v>83</v>
      </c>
      <c r="H111" s="19">
        <v>-17.100000000000001</v>
      </c>
      <c r="I111" s="19">
        <v>-6.1</v>
      </c>
      <c r="J111" s="19">
        <v>-16</v>
      </c>
      <c r="K111" s="19">
        <v>23.8</v>
      </c>
      <c r="L111" s="19">
        <v>-22.4</v>
      </c>
    </row>
    <row r="112" spans="1:12" hidden="1" outlineLevel="1">
      <c r="A112" s="7" t="s">
        <v>436</v>
      </c>
      <c r="B112" s="19">
        <v>96.1</v>
      </c>
      <c r="C112" s="19">
        <v>-2.1</v>
      </c>
      <c r="D112" s="19">
        <v>-27.2</v>
      </c>
      <c r="E112" s="19">
        <v>-0.7</v>
      </c>
      <c r="F112" s="19">
        <v>20.2</v>
      </c>
      <c r="G112" s="19">
        <v>57.2</v>
      </c>
      <c r="H112" s="19">
        <v>-15.9</v>
      </c>
      <c r="I112" s="19">
        <v>-5.8</v>
      </c>
      <c r="J112" s="19">
        <v>-13</v>
      </c>
      <c r="K112" s="19">
        <v>18.8</v>
      </c>
      <c r="L112" s="19">
        <v>-26.1</v>
      </c>
    </row>
    <row r="113" spans="1:12" hidden="1" outlineLevel="1">
      <c r="A113" s="7" t="s">
        <v>21</v>
      </c>
      <c r="B113" s="19">
        <v>94.8</v>
      </c>
      <c r="C113" s="19">
        <v>-1</v>
      </c>
      <c r="D113" s="19">
        <v>-26.2</v>
      </c>
      <c r="E113" s="19">
        <v>-3.1</v>
      </c>
      <c r="F113" s="19">
        <v>20</v>
      </c>
      <c r="G113" s="64" t="s">
        <v>83</v>
      </c>
      <c r="H113" s="19">
        <v>-18.600000000000001</v>
      </c>
      <c r="I113" s="19">
        <v>-8.6</v>
      </c>
      <c r="J113" s="19">
        <v>-16.600000000000001</v>
      </c>
      <c r="K113" s="19">
        <v>23.5</v>
      </c>
      <c r="L113" s="19">
        <v>-25.6</v>
      </c>
    </row>
    <row r="114" spans="1:12" hidden="1" outlineLevel="1">
      <c r="A114" s="7" t="s">
        <v>22</v>
      </c>
      <c r="B114" s="19">
        <v>99.6</v>
      </c>
      <c r="C114" s="19">
        <v>3.7</v>
      </c>
      <c r="D114" s="19">
        <v>-17.399999999999999</v>
      </c>
      <c r="E114" s="19">
        <v>-1</v>
      </c>
      <c r="F114" s="19">
        <v>27.4</v>
      </c>
      <c r="G114" s="64" t="s">
        <v>83</v>
      </c>
      <c r="H114" s="19">
        <v>-18.2</v>
      </c>
      <c r="I114" s="19">
        <v>-8.1</v>
      </c>
      <c r="J114" s="19">
        <v>-24.4</v>
      </c>
      <c r="K114" s="19">
        <v>16.399999999999999</v>
      </c>
      <c r="L114" s="19">
        <v>-24.1</v>
      </c>
    </row>
    <row r="115" spans="1:12" hidden="1" outlineLevel="1">
      <c r="A115" s="7" t="s">
        <v>437</v>
      </c>
      <c r="B115" s="19">
        <v>100.3</v>
      </c>
      <c r="C115" s="19">
        <v>6.3</v>
      </c>
      <c r="D115" s="19">
        <v>-24.4</v>
      </c>
      <c r="E115" s="19">
        <v>-5.6</v>
      </c>
      <c r="F115" s="19">
        <v>37.799999999999997</v>
      </c>
      <c r="G115" s="64">
        <v>58.9</v>
      </c>
      <c r="H115" s="19">
        <v>-18.5</v>
      </c>
      <c r="I115" s="19">
        <v>-11.8</v>
      </c>
      <c r="J115" s="19">
        <v>-18.7</v>
      </c>
      <c r="K115" s="19">
        <v>16.8</v>
      </c>
      <c r="L115" s="19">
        <v>-26.7</v>
      </c>
    </row>
    <row r="116" spans="1:12" hidden="1" outlineLevel="1">
      <c r="A116" s="7" t="s">
        <v>438</v>
      </c>
      <c r="B116" s="19">
        <v>98.5</v>
      </c>
      <c r="C116" s="19">
        <v>2.5</v>
      </c>
      <c r="D116" s="19">
        <v>-25.5</v>
      </c>
      <c r="E116" s="19">
        <v>-3.2</v>
      </c>
      <c r="F116" s="19">
        <v>29.8</v>
      </c>
      <c r="G116" s="64" t="s">
        <v>83</v>
      </c>
      <c r="H116" s="19">
        <v>-21.3</v>
      </c>
      <c r="I116" s="19">
        <v>-13.6</v>
      </c>
      <c r="J116" s="19">
        <v>-21.5</v>
      </c>
      <c r="K116" s="19">
        <v>23.4</v>
      </c>
      <c r="L116" s="19">
        <v>-26.9</v>
      </c>
    </row>
    <row r="117" spans="1:12" hidden="1" outlineLevel="1">
      <c r="A117" s="7" t="s">
        <v>648</v>
      </c>
      <c r="B117" s="433">
        <v>96.1</v>
      </c>
      <c r="C117" s="53">
        <v>-0.7</v>
      </c>
      <c r="D117" s="53">
        <v>-20.8</v>
      </c>
      <c r="E117" s="53">
        <v>-0.2</v>
      </c>
      <c r="F117" s="53">
        <v>18.399999999999999</v>
      </c>
      <c r="G117" s="53" t="s">
        <v>83</v>
      </c>
      <c r="H117" s="19">
        <v>-22.6</v>
      </c>
      <c r="I117" s="19">
        <v>-15.8</v>
      </c>
      <c r="J117" s="19">
        <v>-28.9</v>
      </c>
      <c r="K117" s="19">
        <v>17.600000000000001</v>
      </c>
      <c r="L117" s="19">
        <v>-28.3</v>
      </c>
    </row>
    <row r="118" spans="1:12" hidden="1" outlineLevel="1">
      <c r="A118" s="7" t="s">
        <v>440</v>
      </c>
      <c r="B118" s="433">
        <v>98.4</v>
      </c>
      <c r="C118" s="53">
        <v>2.8</v>
      </c>
      <c r="D118" s="53">
        <v>-19</v>
      </c>
      <c r="E118" s="53">
        <v>-2.9</v>
      </c>
      <c r="F118" s="53">
        <v>24.5</v>
      </c>
      <c r="G118" s="53">
        <v>57.9</v>
      </c>
      <c r="H118" s="19">
        <v>-26.8</v>
      </c>
      <c r="I118" s="19">
        <v>-19.7</v>
      </c>
      <c r="J118" s="19">
        <v>-34.4</v>
      </c>
      <c r="K118" s="19">
        <v>29.1</v>
      </c>
      <c r="L118" s="19">
        <v>-24.1</v>
      </c>
    </row>
    <row r="119" spans="1:12" hidden="1" outlineLevel="1">
      <c r="A119" s="7" t="s">
        <v>441</v>
      </c>
      <c r="B119" s="433">
        <v>100.7</v>
      </c>
      <c r="C119" s="53">
        <v>1.3</v>
      </c>
      <c r="D119" s="53">
        <v>-19.3</v>
      </c>
      <c r="E119" s="53">
        <v>1.5</v>
      </c>
      <c r="F119" s="53">
        <v>24.8</v>
      </c>
      <c r="G119" s="53" t="s">
        <v>83</v>
      </c>
      <c r="H119" s="19">
        <v>-18.600000000000001</v>
      </c>
      <c r="I119" s="19">
        <v>-10.7</v>
      </c>
      <c r="J119" s="19">
        <v>-19.7</v>
      </c>
      <c r="K119" s="19">
        <v>21.6</v>
      </c>
      <c r="L119" s="19">
        <v>-22.4</v>
      </c>
    </row>
    <row r="120" spans="1:12" hidden="1" outlineLevel="1">
      <c r="A120" s="483" t="s">
        <v>442</v>
      </c>
      <c r="B120" s="484">
        <v>103.9</v>
      </c>
      <c r="C120" s="471">
        <v>11.1</v>
      </c>
      <c r="D120" s="471">
        <v>-6.7</v>
      </c>
      <c r="E120" s="471">
        <v>-12.5</v>
      </c>
      <c r="F120" s="471">
        <v>27.5</v>
      </c>
      <c r="G120" s="471" t="s">
        <v>83</v>
      </c>
      <c r="H120" s="416">
        <v>-23</v>
      </c>
      <c r="I120" s="416">
        <v>-18.399999999999999</v>
      </c>
      <c r="J120" s="416">
        <v>-29.7</v>
      </c>
      <c r="K120" s="416">
        <v>18.5</v>
      </c>
      <c r="L120" s="416">
        <v>-25.4</v>
      </c>
    </row>
    <row r="121" spans="1:12" hidden="1" outlineLevel="1">
      <c r="A121" s="6" t="s">
        <v>650</v>
      </c>
      <c r="B121" s="450">
        <v>105</v>
      </c>
      <c r="C121" s="53">
        <v>17.600000000000001</v>
      </c>
      <c r="D121" s="53">
        <v>-0.6</v>
      </c>
      <c r="E121" s="53">
        <v>-7.1</v>
      </c>
      <c r="F121" s="53">
        <v>46.3</v>
      </c>
      <c r="G121" s="53">
        <v>68</v>
      </c>
      <c r="H121" s="19">
        <v>-27.5</v>
      </c>
      <c r="I121" s="19">
        <v>-21.7</v>
      </c>
      <c r="J121" s="19">
        <v>-32.299999999999997</v>
      </c>
      <c r="K121" s="19">
        <v>23.5</v>
      </c>
      <c r="L121" s="19">
        <v>-32.5</v>
      </c>
    </row>
    <row r="122" spans="1:12" hidden="1" outlineLevel="1">
      <c r="A122" s="7" t="s">
        <v>653</v>
      </c>
      <c r="B122" s="19">
        <v>101.9</v>
      </c>
      <c r="C122" s="19">
        <v>10.7</v>
      </c>
      <c r="D122" s="19">
        <v>-2.8</v>
      </c>
      <c r="E122" s="19">
        <v>-5.5</v>
      </c>
      <c r="F122" s="19">
        <v>29.5</v>
      </c>
      <c r="G122" s="64" t="s">
        <v>83</v>
      </c>
      <c r="H122" s="19">
        <v>-23.5</v>
      </c>
      <c r="I122" s="19">
        <v>-17.399999999999999</v>
      </c>
      <c r="J122" s="19">
        <v>-25.8</v>
      </c>
      <c r="K122" s="19">
        <v>23.7</v>
      </c>
      <c r="L122" s="19">
        <v>-27.1</v>
      </c>
    </row>
    <row r="123" spans="1:12" hidden="1" outlineLevel="1">
      <c r="A123" s="7" t="s">
        <v>654</v>
      </c>
      <c r="B123" s="19">
        <v>98.6</v>
      </c>
      <c r="C123" s="19">
        <v>4.4000000000000004</v>
      </c>
      <c r="D123" s="19">
        <v>-7.8</v>
      </c>
      <c r="E123" s="19">
        <v>-1.6</v>
      </c>
      <c r="F123" s="19">
        <v>19.399999999999999</v>
      </c>
      <c r="G123" s="64" t="s">
        <v>83</v>
      </c>
      <c r="H123" s="19">
        <v>-29.9</v>
      </c>
      <c r="I123" s="19">
        <v>-22.2</v>
      </c>
      <c r="J123" s="19">
        <v>-36.200000000000003</v>
      </c>
      <c r="K123" s="19">
        <v>31.7</v>
      </c>
      <c r="L123" s="19">
        <v>-29.6</v>
      </c>
    </row>
    <row r="124" spans="1:12" hidden="1" outlineLevel="1">
      <c r="A124" s="7" t="s">
        <v>655</v>
      </c>
      <c r="B124" s="19">
        <v>101.1</v>
      </c>
      <c r="C124" s="19">
        <v>9.4</v>
      </c>
      <c r="D124" s="19">
        <v>-5.3</v>
      </c>
      <c r="E124" s="19">
        <v>-3</v>
      </c>
      <c r="F124" s="19">
        <v>30.5</v>
      </c>
      <c r="G124" s="64">
        <v>55.4</v>
      </c>
      <c r="H124" s="19">
        <v>-28.4</v>
      </c>
      <c r="I124" s="19">
        <v>-22</v>
      </c>
      <c r="J124" s="19">
        <v>-34.200000000000003</v>
      </c>
      <c r="K124" s="19">
        <v>29.2</v>
      </c>
      <c r="L124" s="19">
        <v>-28.4</v>
      </c>
    </row>
    <row r="125" spans="1:12" hidden="1" outlineLevel="1">
      <c r="A125" s="7" t="s">
        <v>656</v>
      </c>
      <c r="B125" s="19">
        <v>104</v>
      </c>
      <c r="C125" s="19">
        <v>7.2</v>
      </c>
      <c r="D125" s="19">
        <v>-8.1</v>
      </c>
      <c r="E125" s="19">
        <v>4.5</v>
      </c>
      <c r="F125" s="19">
        <v>34.299999999999997</v>
      </c>
      <c r="G125" s="64" t="s">
        <v>83</v>
      </c>
      <c r="H125" s="19">
        <v>-23.1</v>
      </c>
      <c r="I125" s="19">
        <v>-17</v>
      </c>
      <c r="J125" s="19">
        <v>-27.4</v>
      </c>
      <c r="K125" s="19">
        <v>23.7</v>
      </c>
      <c r="L125" s="19">
        <v>-24.4</v>
      </c>
    </row>
    <row r="126" spans="1:12" hidden="1" outlineLevel="1">
      <c r="A126" s="7" t="s">
        <v>657</v>
      </c>
      <c r="B126" s="19">
        <v>96</v>
      </c>
      <c r="C126" s="19">
        <v>-9.5</v>
      </c>
      <c r="D126" s="19">
        <v>-20.100000000000001</v>
      </c>
      <c r="E126" s="19">
        <v>0.8</v>
      </c>
      <c r="F126" s="19">
        <v>-7.5</v>
      </c>
      <c r="G126" s="64" t="s">
        <v>83</v>
      </c>
      <c r="H126" s="19">
        <v>-25.7</v>
      </c>
      <c r="I126" s="19">
        <v>-20.399999999999999</v>
      </c>
      <c r="J126" s="19">
        <v>-32.200000000000003</v>
      </c>
      <c r="K126" s="19">
        <v>23.4</v>
      </c>
      <c r="L126" s="19">
        <v>-26.9</v>
      </c>
    </row>
    <row r="127" spans="1:12" hidden="1" outlineLevel="1">
      <c r="A127" s="7" t="s">
        <v>717</v>
      </c>
      <c r="B127" s="433">
        <v>93.9</v>
      </c>
      <c r="C127" s="284">
        <v>-9.8000000000000007</v>
      </c>
      <c r="D127" s="1">
        <v>-25.5</v>
      </c>
      <c r="E127" s="19">
        <v>7.9</v>
      </c>
      <c r="F127" s="1">
        <v>4.0999999999999996</v>
      </c>
      <c r="G127" s="358">
        <v>60.6</v>
      </c>
      <c r="H127" s="19">
        <v>-23.3</v>
      </c>
      <c r="I127" s="19">
        <v>-20.3</v>
      </c>
      <c r="J127" s="19">
        <v>-31.9</v>
      </c>
      <c r="K127" s="19">
        <v>15.5</v>
      </c>
      <c r="L127" s="19">
        <v>-25.6</v>
      </c>
    </row>
    <row r="128" spans="1:12" hidden="1" outlineLevel="1">
      <c r="A128" s="7" t="s">
        <v>658</v>
      </c>
      <c r="B128" s="433">
        <v>97.1</v>
      </c>
      <c r="C128" s="284">
        <v>3.6</v>
      </c>
      <c r="D128" s="1">
        <v>-29.7</v>
      </c>
      <c r="E128" s="19">
        <v>-7.7</v>
      </c>
      <c r="F128" s="1">
        <v>32.700000000000003</v>
      </c>
      <c r="G128" s="358" t="s">
        <v>83</v>
      </c>
      <c r="H128" s="19">
        <v>-23.5</v>
      </c>
      <c r="I128" s="19">
        <v>-15.6</v>
      </c>
      <c r="J128" s="19">
        <v>-30.3</v>
      </c>
      <c r="K128" s="19">
        <v>22.9</v>
      </c>
      <c r="L128" s="19">
        <v>-25.3</v>
      </c>
    </row>
    <row r="129" spans="1:12" hidden="1" outlineLevel="1">
      <c r="A129" s="7" t="s">
        <v>724</v>
      </c>
      <c r="B129" s="433">
        <v>93.5</v>
      </c>
      <c r="C129" s="284">
        <v>-1.6</v>
      </c>
      <c r="D129" s="1">
        <v>-23.4</v>
      </c>
      <c r="E129" s="19">
        <v>-5</v>
      </c>
      <c r="F129" s="1">
        <v>13.7</v>
      </c>
      <c r="G129" s="358" t="s">
        <v>83</v>
      </c>
      <c r="H129" s="19">
        <v>-26.5</v>
      </c>
      <c r="I129" s="19">
        <v>-17.5</v>
      </c>
      <c r="J129" s="19">
        <v>-38.200000000000003</v>
      </c>
      <c r="K129" s="19">
        <v>24.9</v>
      </c>
      <c r="L129" s="19">
        <v>-25.5</v>
      </c>
    </row>
    <row r="130" spans="1:12" hidden="1" outlineLevel="1">
      <c r="A130" s="7" t="s">
        <v>652</v>
      </c>
      <c r="B130" s="433">
        <v>93.5</v>
      </c>
      <c r="C130" s="284">
        <v>1.8</v>
      </c>
      <c r="D130" s="1">
        <v>-21.7</v>
      </c>
      <c r="E130" s="19">
        <v>-3.2</v>
      </c>
      <c r="F130" s="19">
        <v>24</v>
      </c>
      <c r="G130" s="358">
        <v>62.3</v>
      </c>
      <c r="H130" s="19">
        <v>-29.6</v>
      </c>
      <c r="I130" s="19">
        <v>-17.899999999999999</v>
      </c>
      <c r="J130" s="19">
        <v>-40.200000000000003</v>
      </c>
      <c r="K130" s="19">
        <v>31.1</v>
      </c>
      <c r="L130" s="19">
        <v>-29.4</v>
      </c>
    </row>
    <row r="131" spans="1:12" hidden="1" outlineLevel="1">
      <c r="A131" s="7" t="s">
        <v>651</v>
      </c>
      <c r="B131" s="433">
        <v>95.4</v>
      </c>
      <c r="C131" s="284">
        <v>0.7</v>
      </c>
      <c r="D131" s="1">
        <v>-23.7</v>
      </c>
      <c r="E131" s="19">
        <v>-6.4</v>
      </c>
      <c r="F131" s="19">
        <v>19.600000000000001</v>
      </c>
      <c r="G131" s="358" t="s">
        <v>83</v>
      </c>
      <c r="H131" s="19">
        <v>-36.4</v>
      </c>
      <c r="I131" s="19">
        <v>-21.6</v>
      </c>
      <c r="J131" s="19">
        <v>-46.4</v>
      </c>
      <c r="K131" s="19">
        <v>49.5</v>
      </c>
      <c r="L131" s="19">
        <v>-27.9</v>
      </c>
    </row>
    <row r="132" spans="1:12" hidden="1" outlineLevel="1">
      <c r="A132" s="483" t="s">
        <v>660</v>
      </c>
      <c r="B132" s="484">
        <v>94.6</v>
      </c>
      <c r="C132" s="482">
        <v>3.5</v>
      </c>
      <c r="D132" s="477">
        <v>-26.5</v>
      </c>
      <c r="E132" s="416">
        <v>-6.3</v>
      </c>
      <c r="F132" s="416">
        <v>30.7</v>
      </c>
      <c r="G132" s="618" t="s">
        <v>83</v>
      </c>
      <c r="H132" s="416">
        <v>-40.299999999999997</v>
      </c>
      <c r="I132" s="416">
        <v>-29.7</v>
      </c>
      <c r="J132" s="416">
        <v>-52.9</v>
      </c>
      <c r="K132" s="416">
        <v>46.5</v>
      </c>
      <c r="L132" s="416">
        <v>-32</v>
      </c>
    </row>
    <row r="133" spans="1:12" hidden="1" outlineLevel="1">
      <c r="A133" s="7" t="s">
        <v>738</v>
      </c>
      <c r="B133" s="433">
        <v>96.1</v>
      </c>
      <c r="C133" s="284">
        <v>5.9</v>
      </c>
      <c r="D133" s="1">
        <v>-18.100000000000001</v>
      </c>
      <c r="E133" s="19">
        <v>-8</v>
      </c>
      <c r="F133" s="19">
        <v>27.7</v>
      </c>
      <c r="G133" s="358">
        <v>67.5</v>
      </c>
      <c r="H133" s="19">
        <v>-37.5</v>
      </c>
      <c r="I133" s="19">
        <v>-25.7</v>
      </c>
      <c r="J133" s="19">
        <v>-49.4</v>
      </c>
      <c r="K133" s="19">
        <v>45.8</v>
      </c>
      <c r="L133" s="19">
        <v>-29.4</v>
      </c>
    </row>
    <row r="134" spans="1:12" collapsed="1">
      <c r="A134" s="7" t="s">
        <v>744</v>
      </c>
      <c r="B134" s="433">
        <v>93.5</v>
      </c>
      <c r="C134" s="284">
        <v>-1.9</v>
      </c>
      <c r="D134" s="1">
        <v>-15.8</v>
      </c>
      <c r="E134" s="19">
        <v>-6.2</v>
      </c>
      <c r="F134" s="19">
        <v>3.9</v>
      </c>
      <c r="G134" s="358" t="s">
        <v>83</v>
      </c>
      <c r="H134" s="19">
        <v>-31.7</v>
      </c>
      <c r="I134" s="19">
        <v>-22.3</v>
      </c>
      <c r="J134" s="19">
        <v>-40.9</v>
      </c>
      <c r="K134" s="19">
        <v>35.799999999999997</v>
      </c>
      <c r="L134" s="19">
        <v>-27.9</v>
      </c>
    </row>
    <row r="135" spans="1:12">
      <c r="A135" s="7" t="s">
        <v>745</v>
      </c>
      <c r="B135" s="433">
        <v>98.4</v>
      </c>
      <c r="C135" s="284">
        <v>3.9</v>
      </c>
      <c r="D135" s="1">
        <v>-19.3</v>
      </c>
      <c r="E135" s="19">
        <v>-3.7</v>
      </c>
      <c r="F135" s="19">
        <v>27.2</v>
      </c>
      <c r="G135" s="358" t="s">
        <v>83</v>
      </c>
      <c r="H135" s="19">
        <v>-31.4</v>
      </c>
      <c r="I135" s="19">
        <v>-20.3</v>
      </c>
      <c r="J135" s="19">
        <v>-36.700000000000003</v>
      </c>
      <c r="K135" s="19">
        <v>37.799999999999997</v>
      </c>
      <c r="L135" s="19">
        <v>-31</v>
      </c>
    </row>
    <row r="136" spans="1:12">
      <c r="A136" s="7" t="s">
        <v>746</v>
      </c>
      <c r="B136" s="628">
        <v>99.4</v>
      </c>
      <c r="C136" s="628">
        <v>4.3</v>
      </c>
      <c r="D136" s="628">
        <v>-17.8</v>
      </c>
      <c r="E136" s="628">
        <v>-5.7</v>
      </c>
      <c r="F136" s="628">
        <v>25.1</v>
      </c>
      <c r="G136" s="64">
        <v>71.099999999999994</v>
      </c>
      <c r="H136" s="628">
        <v>-21.6</v>
      </c>
      <c r="I136" s="628">
        <v>-16.7</v>
      </c>
      <c r="J136" s="628">
        <v>-27</v>
      </c>
      <c r="K136" s="628">
        <v>20.7</v>
      </c>
      <c r="L136" s="628">
        <v>-22</v>
      </c>
    </row>
    <row r="137" spans="1:12">
      <c r="A137" s="7" t="s">
        <v>747</v>
      </c>
      <c r="B137" s="628">
        <v>97.8</v>
      </c>
      <c r="C137" s="628">
        <v>5.3</v>
      </c>
      <c r="D137" s="628">
        <v>-24.3</v>
      </c>
      <c r="E137" s="628">
        <v>-2.9</v>
      </c>
      <c r="F137" s="628">
        <v>37.299999999999997</v>
      </c>
      <c r="G137" s="64" t="s">
        <v>83</v>
      </c>
      <c r="H137" s="628">
        <v>-23.3</v>
      </c>
      <c r="I137" s="628">
        <v>-17</v>
      </c>
      <c r="J137" s="628">
        <v>-26.4</v>
      </c>
      <c r="K137" s="628">
        <v>24.5</v>
      </c>
      <c r="L137" s="628">
        <v>-25.2</v>
      </c>
    </row>
    <row r="138" spans="1:12">
      <c r="A138" s="7" t="s">
        <v>748</v>
      </c>
      <c r="B138" s="628">
        <v>96.7</v>
      </c>
      <c r="C138" s="628">
        <v>3.9</v>
      </c>
      <c r="D138" s="628">
        <v>-22.9</v>
      </c>
      <c r="E138" s="628">
        <v>-5.5</v>
      </c>
      <c r="F138" s="628">
        <v>29</v>
      </c>
      <c r="G138" s="64" t="s">
        <v>83</v>
      </c>
      <c r="H138" s="628">
        <v>-25</v>
      </c>
      <c r="I138" s="628">
        <v>-16.8</v>
      </c>
      <c r="J138" s="628">
        <v>-30.6</v>
      </c>
      <c r="K138" s="628">
        <v>24.6</v>
      </c>
      <c r="L138" s="628">
        <v>-27.9</v>
      </c>
    </row>
    <row r="139" spans="1:12">
      <c r="A139" s="7" t="s">
        <v>749</v>
      </c>
      <c r="B139" s="628">
        <v>92.8</v>
      </c>
      <c r="C139" s="628">
        <v>-5.3</v>
      </c>
      <c r="D139" s="628">
        <v>-21.8</v>
      </c>
      <c r="E139" s="628">
        <v>-4.0999999999999996</v>
      </c>
      <c r="F139" s="628">
        <v>1.7</v>
      </c>
      <c r="G139" s="64">
        <v>71.2</v>
      </c>
      <c r="H139" s="628">
        <v>-25.4</v>
      </c>
      <c r="I139" s="628">
        <v>-16.5</v>
      </c>
      <c r="J139" s="628">
        <v>-31.1</v>
      </c>
      <c r="K139" s="628">
        <v>28.1</v>
      </c>
      <c r="L139" s="628">
        <v>-26.1</v>
      </c>
    </row>
    <row r="140" spans="1:12">
      <c r="A140" s="7" t="s">
        <v>750</v>
      </c>
      <c r="B140" s="628">
        <v>92.3</v>
      </c>
      <c r="C140" s="628">
        <v>-4.8</v>
      </c>
      <c r="D140" s="628">
        <v>-23.8</v>
      </c>
      <c r="E140" s="628">
        <v>-2.9</v>
      </c>
      <c r="F140" s="628">
        <v>6.5</v>
      </c>
      <c r="G140" s="64" t="s">
        <v>83</v>
      </c>
      <c r="H140" s="628">
        <v>-27.3</v>
      </c>
      <c r="I140" s="628">
        <v>-15.8</v>
      </c>
      <c r="J140" s="628">
        <v>-36.200000000000003</v>
      </c>
      <c r="K140" s="628">
        <v>31.7</v>
      </c>
      <c r="L140" s="628">
        <v>-25.7</v>
      </c>
    </row>
    <row r="141" spans="1:12">
      <c r="A141" s="7" t="s">
        <v>763</v>
      </c>
      <c r="B141" s="628">
        <v>92.9</v>
      </c>
      <c r="C141" s="628">
        <v>0.4</v>
      </c>
      <c r="D141" s="628">
        <v>-24.7</v>
      </c>
      <c r="E141" s="628">
        <v>0.8</v>
      </c>
      <c r="F141" s="628">
        <v>26.5</v>
      </c>
      <c r="G141" s="64" t="s">
        <v>83</v>
      </c>
      <c r="H141" s="628">
        <v>-32.6</v>
      </c>
      <c r="I141" s="628">
        <v>-19.899999999999999</v>
      </c>
      <c r="J141" s="628">
        <v>-43.2</v>
      </c>
      <c r="K141" s="628">
        <v>38.5</v>
      </c>
      <c r="L141" s="628">
        <v>-28.7</v>
      </c>
    </row>
    <row r="142" spans="1:12">
      <c r="A142" s="7" t="s">
        <v>752</v>
      </c>
      <c r="B142" s="628">
        <v>86.5</v>
      </c>
      <c r="C142" s="628">
        <v>-9.6999999999999993</v>
      </c>
      <c r="D142" s="628">
        <v>-23.3</v>
      </c>
      <c r="E142" s="628">
        <v>0.9</v>
      </c>
      <c r="F142" s="628">
        <v>-5</v>
      </c>
      <c r="G142" s="64">
        <v>68.400000000000006</v>
      </c>
      <c r="H142" s="628">
        <v>-36.1</v>
      </c>
      <c r="I142" s="628">
        <v>-24.5</v>
      </c>
      <c r="J142" s="628">
        <v>-44</v>
      </c>
      <c r="K142" s="628">
        <v>46.8</v>
      </c>
      <c r="L142" s="628">
        <v>-28.9</v>
      </c>
    </row>
    <row r="143" spans="1:12">
      <c r="A143" s="7" t="s">
        <v>753</v>
      </c>
      <c r="B143" s="628">
        <v>84.7</v>
      </c>
      <c r="C143" s="628">
        <v>-18.5</v>
      </c>
      <c r="D143" s="628">
        <v>-34.6</v>
      </c>
      <c r="E143" s="628">
        <v>-0.7</v>
      </c>
      <c r="F143" s="628">
        <v>-21.5</v>
      </c>
      <c r="G143" s="64" t="s">
        <v>83</v>
      </c>
      <c r="H143" s="628">
        <v>-31.1</v>
      </c>
      <c r="I143" s="628">
        <v>-16.7</v>
      </c>
      <c r="J143" s="628">
        <v>-35.5</v>
      </c>
      <c r="K143" s="628">
        <v>47.2</v>
      </c>
      <c r="L143" s="628">
        <v>-25.2</v>
      </c>
    </row>
    <row r="144" spans="1:12">
      <c r="A144" s="483" t="s">
        <v>743</v>
      </c>
      <c r="B144" s="719">
        <v>87.4</v>
      </c>
      <c r="C144" s="719">
        <v>-9.4</v>
      </c>
      <c r="D144" s="719">
        <v>-37.200000000000003</v>
      </c>
      <c r="E144" s="719">
        <v>0.9</v>
      </c>
      <c r="F144" s="719">
        <v>9.6999999999999993</v>
      </c>
      <c r="G144" s="471" t="s">
        <v>83</v>
      </c>
      <c r="H144" s="719">
        <v>-36.299999999999997</v>
      </c>
      <c r="I144" s="719">
        <v>-21</v>
      </c>
      <c r="J144" s="719">
        <v>-43</v>
      </c>
      <c r="K144" s="719">
        <v>54.3</v>
      </c>
      <c r="L144" s="719">
        <v>-26.9</v>
      </c>
    </row>
    <row r="145" spans="1:12">
      <c r="A145" s="7" t="s">
        <v>772</v>
      </c>
      <c r="B145" s="628">
        <v>84.9</v>
      </c>
      <c r="C145" s="628">
        <v>-9.6</v>
      </c>
      <c r="D145" s="628">
        <v>-35.9</v>
      </c>
      <c r="E145" s="628">
        <v>-3</v>
      </c>
      <c r="F145" s="628">
        <v>4</v>
      </c>
      <c r="G145" s="64">
        <v>60.7</v>
      </c>
      <c r="H145" s="628">
        <v>-36.5</v>
      </c>
      <c r="I145" s="628">
        <v>-19.2</v>
      </c>
      <c r="J145" s="628">
        <v>-41.8</v>
      </c>
      <c r="K145" s="628">
        <v>53.9</v>
      </c>
      <c r="L145" s="628">
        <v>-31</v>
      </c>
    </row>
    <row r="146" spans="1:12">
      <c r="A146" s="6"/>
      <c r="B146" s="642"/>
      <c r="C146" s="642"/>
      <c r="D146" s="642"/>
      <c r="E146" s="642"/>
      <c r="F146" s="642"/>
      <c r="G146" s="642"/>
      <c r="H146" s="642"/>
      <c r="I146" s="642"/>
      <c r="J146" s="642"/>
      <c r="K146" s="642"/>
      <c r="L146" s="642"/>
    </row>
    <row r="147" spans="1:12">
      <c r="H147" s="19"/>
    </row>
    <row r="148" spans="1:12">
      <c r="B148" s="848" t="s">
        <v>538</v>
      </c>
      <c r="C148" s="917"/>
      <c r="D148" s="918"/>
      <c r="E148" s="917" t="s">
        <v>539</v>
      </c>
      <c r="F148" s="917"/>
      <c r="G148" s="917"/>
      <c r="H148" s="918"/>
      <c r="I148" s="919" t="s">
        <v>540</v>
      </c>
      <c r="J148" s="919"/>
      <c r="K148" s="919"/>
      <c r="L148" s="920"/>
    </row>
    <row r="149" spans="1:12" s="268" customFormat="1" ht="38.25">
      <c r="B149" s="500" t="s">
        <v>582</v>
      </c>
      <c r="C149" s="500" t="s">
        <v>530</v>
      </c>
      <c r="D149" s="500" t="s">
        <v>541</v>
      </c>
      <c r="E149" s="500" t="s">
        <v>582</v>
      </c>
      <c r="F149" s="500" t="s">
        <v>542</v>
      </c>
      <c r="G149" s="500" t="s">
        <v>543</v>
      </c>
      <c r="H149" s="500" t="s">
        <v>544</v>
      </c>
      <c r="I149" s="500" t="s">
        <v>582</v>
      </c>
      <c r="J149" s="500" t="s">
        <v>542</v>
      </c>
      <c r="K149" s="500" t="s">
        <v>530</v>
      </c>
      <c r="L149" s="502" t="s">
        <v>545</v>
      </c>
    </row>
    <row r="150" spans="1:12">
      <c r="A150" s="10"/>
      <c r="B150" s="10">
        <v>12</v>
      </c>
      <c r="C150" s="9">
        <v>13</v>
      </c>
      <c r="D150" s="9">
        <v>14</v>
      </c>
      <c r="E150" s="9">
        <v>15</v>
      </c>
      <c r="F150" s="9">
        <v>16</v>
      </c>
      <c r="G150" s="9">
        <v>17</v>
      </c>
      <c r="H150" s="9">
        <v>18</v>
      </c>
      <c r="I150" s="9">
        <v>19</v>
      </c>
      <c r="J150" s="9">
        <v>20</v>
      </c>
      <c r="K150" s="9">
        <v>21</v>
      </c>
      <c r="L150" s="11">
        <v>22</v>
      </c>
    </row>
    <row r="151" spans="1:12" hidden="1" outlineLevel="1">
      <c r="A151" s="4">
        <v>2005</v>
      </c>
      <c r="B151" s="19">
        <v>-10.175000000000001</v>
      </c>
      <c r="C151" s="19">
        <v>-24.516666666666666</v>
      </c>
      <c r="D151" s="19">
        <v>4.1583333333333332</v>
      </c>
      <c r="E151" s="19">
        <v>14.641666666666666</v>
      </c>
      <c r="F151" s="19">
        <v>13.975</v>
      </c>
      <c r="G151" s="19">
        <v>5.05</v>
      </c>
      <c r="H151" s="19">
        <v>34.950000000000003</v>
      </c>
      <c r="I151" s="19">
        <v>33.766666666666673</v>
      </c>
      <c r="J151" s="19">
        <v>24.3</v>
      </c>
      <c r="K151" s="19">
        <v>34.391666666666666</v>
      </c>
      <c r="L151" s="19">
        <v>42.591666666666669</v>
      </c>
    </row>
    <row r="152" spans="1:12" hidden="1" outlineLevel="1">
      <c r="A152" s="4">
        <v>2006</v>
      </c>
      <c r="B152" s="19">
        <v>-2.625</v>
      </c>
      <c r="C152" s="19">
        <v>-16.216666666666665</v>
      </c>
      <c r="D152" s="19">
        <v>10.983333333333333</v>
      </c>
      <c r="E152" s="19">
        <v>22.95</v>
      </c>
      <c r="F152" s="19">
        <v>32.366666666666667</v>
      </c>
      <c r="G152" s="19">
        <v>-2.6333333333333342</v>
      </c>
      <c r="H152" s="19">
        <v>33.858333333333327</v>
      </c>
      <c r="I152" s="19">
        <v>43.258333333333333</v>
      </c>
      <c r="J152" s="19">
        <v>39.741666666666667</v>
      </c>
      <c r="K152" s="19">
        <v>43.75</v>
      </c>
      <c r="L152" s="19">
        <v>46.283333333333331</v>
      </c>
    </row>
    <row r="153" spans="1:12" hidden="1" outlineLevel="1">
      <c r="A153" s="4">
        <v>2007</v>
      </c>
      <c r="B153" s="19">
        <v>-5.1416666666666666</v>
      </c>
      <c r="C153" s="19">
        <v>-20.766666666666666</v>
      </c>
      <c r="D153" s="19">
        <v>10.475</v>
      </c>
      <c r="E153" s="19">
        <v>20.483333333333331</v>
      </c>
      <c r="F153" s="19">
        <v>33.65</v>
      </c>
      <c r="G153" s="19">
        <v>5.9416666666666655</v>
      </c>
      <c r="H153" s="19">
        <v>33.708333333333336</v>
      </c>
      <c r="I153" s="19">
        <v>34.625</v>
      </c>
      <c r="J153" s="19">
        <v>28.925000000000001</v>
      </c>
      <c r="K153" s="19">
        <v>31.95</v>
      </c>
      <c r="L153" s="19">
        <v>43.024999999999999</v>
      </c>
    </row>
    <row r="154" spans="1:12" hidden="1" outlineLevel="1">
      <c r="A154" s="4">
        <v>2008</v>
      </c>
      <c r="B154" s="14">
        <v>-6.833333333333333</v>
      </c>
      <c r="C154" s="14">
        <v>-23.991666666666664</v>
      </c>
      <c r="D154" s="14">
        <v>10.324999999999999</v>
      </c>
      <c r="E154" s="14">
        <v>20.375</v>
      </c>
      <c r="F154" s="14">
        <v>32.583333333333336</v>
      </c>
      <c r="G154" s="14">
        <v>7.3166666666666673</v>
      </c>
      <c r="H154" s="14">
        <v>35.825000000000003</v>
      </c>
      <c r="I154" s="14">
        <v>18.683333333333334</v>
      </c>
      <c r="J154" s="14">
        <v>10.166666666666668</v>
      </c>
      <c r="K154" s="14">
        <v>19.908333333333335</v>
      </c>
      <c r="L154" s="14">
        <v>25.958333333333332</v>
      </c>
    </row>
    <row r="155" spans="1:12" collapsed="1">
      <c r="A155" s="4">
        <v>2009</v>
      </c>
      <c r="B155" s="14">
        <v>-43.325000000000003</v>
      </c>
      <c r="C155" s="14">
        <v>-55.733333333333341</v>
      </c>
      <c r="D155" s="14">
        <v>-30.95</v>
      </c>
      <c r="E155" s="14">
        <v>-14.783333333333333</v>
      </c>
      <c r="F155" s="14">
        <v>-18.616666666666667</v>
      </c>
      <c r="G155" s="14">
        <v>15.708333333333334</v>
      </c>
      <c r="H155" s="14">
        <v>-10.008333333333335</v>
      </c>
      <c r="I155" s="14">
        <v>-8.5749999999999993</v>
      </c>
      <c r="J155" s="14">
        <v>-13.858333333333334</v>
      </c>
      <c r="K155" s="14">
        <v>-7.2166666666666659</v>
      </c>
      <c r="L155" s="14">
        <v>-4.6500000000000004</v>
      </c>
    </row>
    <row r="156" spans="1:12">
      <c r="A156" s="4">
        <v>2010</v>
      </c>
      <c r="B156" s="14">
        <v>-41.633333333333333</v>
      </c>
      <c r="C156" s="14">
        <v>-55.816666666666663</v>
      </c>
      <c r="D156" s="14">
        <v>-27.466666666666669</v>
      </c>
      <c r="E156" s="14">
        <v>0.55833333333333346</v>
      </c>
      <c r="F156" s="14">
        <v>-6.2583333333333329</v>
      </c>
      <c r="G156" s="14">
        <v>2.2833333333333337</v>
      </c>
      <c r="H156" s="14">
        <v>10.25</v>
      </c>
      <c r="I156" s="14">
        <v>20.433333333333334</v>
      </c>
      <c r="J156" s="14">
        <v>17.225000000000001</v>
      </c>
      <c r="K156" s="14">
        <v>19.966666666666665</v>
      </c>
      <c r="L156" s="14">
        <v>24.074999999999999</v>
      </c>
    </row>
    <row r="157" spans="1:12">
      <c r="A157" s="4">
        <v>2011</v>
      </c>
      <c r="B157" s="14">
        <v>-41.891666666666666</v>
      </c>
      <c r="C157" s="14">
        <v>-54.508333333333333</v>
      </c>
      <c r="D157" s="14">
        <v>-29.3</v>
      </c>
      <c r="E157" s="14">
        <v>14.483333333333333</v>
      </c>
      <c r="F157" s="14">
        <v>17.591666666666665</v>
      </c>
      <c r="G157" s="14">
        <v>6.541666666666667</v>
      </c>
      <c r="H157" s="14">
        <v>32.416666666666664</v>
      </c>
      <c r="I157" s="14">
        <v>24.074999999999999</v>
      </c>
      <c r="J157" s="14">
        <v>23.633333333333336</v>
      </c>
      <c r="K157" s="14">
        <v>19.416666666666668</v>
      </c>
      <c r="L157" s="14">
        <v>29.191666666666663</v>
      </c>
    </row>
    <row r="158" spans="1:12">
      <c r="A158" s="54">
        <v>2012</v>
      </c>
      <c r="B158" s="23">
        <v>-45.091666666666669</v>
      </c>
      <c r="C158" s="23">
        <v>-60.858333333333327</v>
      </c>
      <c r="D158" s="23">
        <v>-29.324999999999999</v>
      </c>
      <c r="E158" s="23">
        <v>9.3999999999999986</v>
      </c>
      <c r="F158" s="23">
        <v>11.324999999999998</v>
      </c>
      <c r="G158" s="23">
        <v>7.3333333333333348</v>
      </c>
      <c r="H158" s="23">
        <v>24.233333333333331</v>
      </c>
      <c r="I158" s="23">
        <v>17.058333333333334</v>
      </c>
      <c r="J158" s="23">
        <v>11.424999999999999</v>
      </c>
      <c r="K158" s="23">
        <v>20.841666666666665</v>
      </c>
      <c r="L158" s="23">
        <v>18.908333333333331</v>
      </c>
    </row>
    <row r="159" spans="1:12" hidden="1" outlineLevel="1">
      <c r="A159" s="7" t="s">
        <v>158</v>
      </c>
      <c r="B159" s="19">
        <v>-14</v>
      </c>
      <c r="C159" s="19">
        <v>-26.5</v>
      </c>
      <c r="D159" s="19">
        <v>-1.5666666666666671</v>
      </c>
      <c r="E159" s="19">
        <v>8</v>
      </c>
      <c r="F159" s="19">
        <v>-0.63333333333333341</v>
      </c>
      <c r="G159" s="19">
        <v>11.433333333333332</v>
      </c>
      <c r="H159" s="19">
        <v>36.033333333333331</v>
      </c>
      <c r="I159" s="19">
        <v>35.133333333333333</v>
      </c>
      <c r="J159" s="19">
        <v>24.233333333333334</v>
      </c>
      <c r="K159" s="19">
        <v>41</v>
      </c>
      <c r="L159" s="19">
        <v>40.1</v>
      </c>
    </row>
    <row r="160" spans="1:12" hidden="1" outlineLevel="1">
      <c r="A160" s="7" t="s">
        <v>159</v>
      </c>
      <c r="B160" s="19">
        <v>-10.166666666666666</v>
      </c>
      <c r="C160" s="19">
        <v>-23.9</v>
      </c>
      <c r="D160" s="19">
        <v>3.5333333333333332</v>
      </c>
      <c r="E160" s="19">
        <v>15.7</v>
      </c>
      <c r="F160" s="19">
        <v>12.6</v>
      </c>
      <c r="G160" s="19">
        <v>4.4000000000000004</v>
      </c>
      <c r="H160" s="19">
        <v>38.799999999999997</v>
      </c>
      <c r="I160" s="19">
        <v>33.700000000000003</v>
      </c>
      <c r="J160" s="19">
        <v>29.333333333333332</v>
      </c>
      <c r="K160" s="19">
        <v>30</v>
      </c>
      <c r="L160" s="19">
        <v>41.7</v>
      </c>
    </row>
    <row r="161" spans="1:12" hidden="1" outlineLevel="1">
      <c r="A161" s="7" t="s">
        <v>160</v>
      </c>
      <c r="B161" s="19">
        <v>-9.2333333333333325</v>
      </c>
      <c r="C161" s="19">
        <v>-26.8</v>
      </c>
      <c r="D161" s="19">
        <v>8.3666666666666654</v>
      </c>
      <c r="E161" s="19">
        <v>13.8</v>
      </c>
      <c r="F161" s="19">
        <v>14.1</v>
      </c>
      <c r="G161" s="19">
        <v>3.3</v>
      </c>
      <c r="H161" s="19">
        <v>30.466666666666669</v>
      </c>
      <c r="I161" s="19">
        <v>32.799999999999997</v>
      </c>
      <c r="J161" s="19">
        <v>22.233333333333334</v>
      </c>
      <c r="K161" s="19">
        <v>33.799999999999997</v>
      </c>
      <c r="L161" s="19">
        <v>42.366666666666667</v>
      </c>
    </row>
    <row r="162" spans="1:12" hidden="1" outlineLevel="1">
      <c r="A162" s="7" t="s">
        <v>161</v>
      </c>
      <c r="B162" s="19">
        <v>-7.3</v>
      </c>
      <c r="C162" s="19">
        <v>-20.866666666666667</v>
      </c>
      <c r="D162" s="19">
        <v>6.3</v>
      </c>
      <c r="E162" s="19">
        <v>21.066666666666666</v>
      </c>
      <c r="F162" s="19">
        <v>29.833333333333332</v>
      </c>
      <c r="G162" s="19">
        <v>1.0666666666666667</v>
      </c>
      <c r="H162" s="19">
        <v>34.5</v>
      </c>
      <c r="I162" s="19">
        <v>33.433333333333337</v>
      </c>
      <c r="J162" s="19">
        <v>21.4</v>
      </c>
      <c r="K162" s="19">
        <v>32.766666666666673</v>
      </c>
      <c r="L162" s="19">
        <v>46.2</v>
      </c>
    </row>
    <row r="163" spans="1:12" hidden="1" outlineLevel="1">
      <c r="A163" s="7" t="s">
        <v>162</v>
      </c>
      <c r="B163" s="19">
        <v>-9.6</v>
      </c>
      <c r="C163" s="19">
        <v>-20.966666666666665</v>
      </c>
      <c r="D163" s="19">
        <v>1.8</v>
      </c>
      <c r="E163" s="19">
        <v>18</v>
      </c>
      <c r="F163" s="19">
        <v>31.733333333333331</v>
      </c>
      <c r="G163" s="19">
        <v>-0.66666666666666663</v>
      </c>
      <c r="H163" s="19">
        <v>21.566666666666663</v>
      </c>
      <c r="I163" s="19">
        <v>42.766666666666673</v>
      </c>
      <c r="J163" s="19">
        <v>37.966666666666669</v>
      </c>
      <c r="K163" s="19">
        <v>43.366666666666667</v>
      </c>
      <c r="L163" s="19">
        <v>47</v>
      </c>
    </row>
    <row r="164" spans="1:12" hidden="1" outlineLevel="1">
      <c r="A164" s="7" t="s">
        <v>163</v>
      </c>
      <c r="B164" s="19">
        <v>-1.8333333333333333</v>
      </c>
      <c r="C164" s="19">
        <v>-15.733333333333334</v>
      </c>
      <c r="D164" s="19">
        <v>12</v>
      </c>
      <c r="E164" s="19">
        <v>25.966666666666669</v>
      </c>
      <c r="F164" s="19">
        <v>29.066666666666666</v>
      </c>
      <c r="G164" s="19">
        <v>-8.0333333333333332</v>
      </c>
      <c r="H164" s="19">
        <v>40.833333333333329</v>
      </c>
      <c r="I164" s="19">
        <v>44.733333333333327</v>
      </c>
      <c r="J164" s="19">
        <v>41.266666666666666</v>
      </c>
      <c r="K164" s="19">
        <v>43.8</v>
      </c>
      <c r="L164" s="19">
        <v>49.133333333333333</v>
      </c>
    </row>
    <row r="165" spans="1:12" hidden="1" outlineLevel="1">
      <c r="A165" s="7" t="s">
        <v>164</v>
      </c>
      <c r="B165" s="19">
        <v>2.9333333333333331</v>
      </c>
      <c r="C165" s="19">
        <v>-11.766666666666666</v>
      </c>
      <c r="D165" s="19">
        <v>17.7</v>
      </c>
      <c r="E165" s="19">
        <v>24.6</v>
      </c>
      <c r="F165" s="19">
        <v>34.299999999999997</v>
      </c>
      <c r="G165" s="19">
        <v>-0.83333333333333348</v>
      </c>
      <c r="H165" s="19">
        <v>38.733333333333334</v>
      </c>
      <c r="I165" s="19">
        <v>42.3</v>
      </c>
      <c r="J165" s="19">
        <v>39.06666666666667</v>
      </c>
      <c r="K165" s="19">
        <v>45.1</v>
      </c>
      <c r="L165" s="19">
        <v>42.7</v>
      </c>
    </row>
    <row r="166" spans="1:12" hidden="1" outlineLevel="1">
      <c r="A166" s="7" t="s">
        <v>165</v>
      </c>
      <c r="B166" s="19">
        <v>-2</v>
      </c>
      <c r="C166" s="19">
        <v>-16.399999999999999</v>
      </c>
      <c r="D166" s="19">
        <v>12.433333333333332</v>
      </c>
      <c r="E166" s="19">
        <v>23.233333333333334</v>
      </c>
      <c r="F166" s="19">
        <v>34.366666666666667</v>
      </c>
      <c r="G166" s="19">
        <v>-1</v>
      </c>
      <c r="H166" s="19">
        <v>34.299999999999997</v>
      </c>
      <c r="I166" s="19">
        <v>42.766666666666673</v>
      </c>
      <c r="J166" s="19">
        <v>40.666666666666664</v>
      </c>
      <c r="K166" s="19">
        <v>42.733333333333327</v>
      </c>
      <c r="L166" s="19">
        <v>46.3</v>
      </c>
    </row>
    <row r="167" spans="1:12" hidden="1" outlineLevel="1">
      <c r="A167" s="7" t="s">
        <v>166</v>
      </c>
      <c r="B167" s="19">
        <v>-3.3333333333333335</v>
      </c>
      <c r="C167" s="19">
        <v>-17.899999999999999</v>
      </c>
      <c r="D167" s="19">
        <v>11.2</v>
      </c>
      <c r="E167" s="19">
        <v>21.966666666666665</v>
      </c>
      <c r="F167" s="19">
        <v>38.299999999999997</v>
      </c>
      <c r="G167" s="19">
        <v>6.4666666666666659</v>
      </c>
      <c r="H167" s="19">
        <v>34.033333333333331</v>
      </c>
      <c r="I167" s="19">
        <v>30.8</v>
      </c>
      <c r="J167" s="19">
        <v>25.566666666666663</v>
      </c>
      <c r="K167" s="19">
        <v>24.3</v>
      </c>
      <c r="L167" s="19">
        <v>42.533333333333331</v>
      </c>
    </row>
    <row r="168" spans="1:12" hidden="1" outlineLevel="1">
      <c r="A168" s="7" t="s">
        <v>167</v>
      </c>
      <c r="B168" s="19">
        <v>-12.4</v>
      </c>
      <c r="C168" s="19">
        <v>-22.666666666666668</v>
      </c>
      <c r="D168" s="19">
        <v>-2.1333333333333333</v>
      </c>
      <c r="E168" s="19">
        <v>18.833333333333332</v>
      </c>
      <c r="F168" s="19">
        <v>36.299999999999997</v>
      </c>
      <c r="G168" s="19">
        <v>8.4666666666666668</v>
      </c>
      <c r="H168" s="19">
        <v>28.733333333333334</v>
      </c>
      <c r="I168" s="19">
        <v>37.833333333333336</v>
      </c>
      <c r="J168" s="19">
        <v>30.5</v>
      </c>
      <c r="K168" s="19">
        <v>32.933333333333337</v>
      </c>
      <c r="L168" s="19">
        <v>50.1</v>
      </c>
    </row>
    <row r="169" spans="1:12" hidden="1" outlineLevel="1">
      <c r="A169" s="7" t="s">
        <v>168</v>
      </c>
      <c r="B169" s="19">
        <v>-3.8666666666666667</v>
      </c>
      <c r="C169" s="19">
        <v>-19.533333333333331</v>
      </c>
      <c r="D169" s="19">
        <v>11.766666666666666</v>
      </c>
      <c r="E169" s="19">
        <v>21.766666666666666</v>
      </c>
      <c r="F169" s="19">
        <v>29.3</v>
      </c>
      <c r="G169" s="19">
        <v>5.9333333333333336</v>
      </c>
      <c r="H169" s="19">
        <v>41.866666666666667</v>
      </c>
      <c r="I169" s="19">
        <v>41.966666666666661</v>
      </c>
      <c r="J169" s="19">
        <v>36.433333333333337</v>
      </c>
      <c r="K169" s="19">
        <v>42.2</v>
      </c>
      <c r="L169" s="19">
        <v>47.266666666666673</v>
      </c>
    </row>
    <row r="170" spans="1:12" hidden="1" outlineLevel="1">
      <c r="A170" s="7" t="s">
        <v>26</v>
      </c>
      <c r="B170" s="19">
        <v>-0.96666666666666667</v>
      </c>
      <c r="C170" s="19">
        <v>-22.966666666666669</v>
      </c>
      <c r="D170" s="19">
        <v>21.066666666666666</v>
      </c>
      <c r="E170" s="19">
        <v>19.366666666666664</v>
      </c>
      <c r="F170" s="19">
        <v>30.7</v>
      </c>
      <c r="G170" s="19">
        <v>2.9</v>
      </c>
      <c r="H170" s="19">
        <v>30.2</v>
      </c>
      <c r="I170" s="19">
        <v>30.8</v>
      </c>
      <c r="J170" s="19">
        <v>23.2</v>
      </c>
      <c r="K170" s="19">
        <v>28.366666666666664</v>
      </c>
      <c r="L170" s="19">
        <v>32.200000000000003</v>
      </c>
    </row>
    <row r="171" spans="1:12" hidden="1" outlineLevel="1">
      <c r="A171" s="7" t="s">
        <v>27</v>
      </c>
      <c r="B171" s="19">
        <v>-5.1333333333333329</v>
      </c>
      <c r="C171" s="19">
        <v>-23.2</v>
      </c>
      <c r="D171" s="19">
        <v>12.933333333333332</v>
      </c>
      <c r="E171" s="19">
        <v>27.033333333333331</v>
      </c>
      <c r="F171" s="19">
        <v>41.93333333333333</v>
      </c>
      <c r="G171" s="19">
        <v>3.7666666666666662</v>
      </c>
      <c r="H171" s="19">
        <v>42.9</v>
      </c>
      <c r="I171" s="19">
        <v>26.7</v>
      </c>
      <c r="J171" s="19">
        <v>15.9</v>
      </c>
      <c r="K171" s="19">
        <v>30.066666666666666</v>
      </c>
      <c r="L171" s="19">
        <v>34.1</v>
      </c>
    </row>
    <row r="172" spans="1:12" hidden="1" outlineLevel="1">
      <c r="A172" s="7" t="s">
        <v>28</v>
      </c>
      <c r="B172" s="19">
        <v>-6.9666666666666659</v>
      </c>
      <c r="C172" s="19">
        <v>-21.2</v>
      </c>
      <c r="D172" s="19">
        <v>7.3</v>
      </c>
      <c r="E172" s="19">
        <v>22</v>
      </c>
      <c r="F172" s="19">
        <v>38.5</v>
      </c>
      <c r="G172" s="19">
        <v>6.2333333333333334</v>
      </c>
      <c r="H172" s="19">
        <v>33.6</v>
      </c>
      <c r="I172" s="19">
        <v>21.3</v>
      </c>
      <c r="J172" s="19">
        <v>14.133333333333335</v>
      </c>
      <c r="K172" s="19">
        <v>18.733333333333334</v>
      </c>
      <c r="L172" s="19">
        <v>30.966666666666669</v>
      </c>
    </row>
    <row r="173" spans="1:12" hidden="1" outlineLevel="1">
      <c r="A173" s="7" t="s">
        <v>29</v>
      </c>
      <c r="B173" s="19">
        <v>-4.4333333333333336</v>
      </c>
      <c r="C173" s="19">
        <v>-21.466666666666665</v>
      </c>
      <c r="D173" s="19">
        <v>12.566666666666668</v>
      </c>
      <c r="E173" s="19">
        <v>21.433333333333334</v>
      </c>
      <c r="F173" s="19">
        <v>32.633333333333333</v>
      </c>
      <c r="G173" s="19">
        <v>7.4666666666666659</v>
      </c>
      <c r="H173" s="19">
        <v>39.166666666666664</v>
      </c>
      <c r="I173" s="19">
        <v>21.333333333333332</v>
      </c>
      <c r="J173" s="19">
        <v>9.8333333333333339</v>
      </c>
      <c r="K173" s="19">
        <v>22</v>
      </c>
      <c r="L173" s="19">
        <v>32.233333333333334</v>
      </c>
    </row>
    <row r="174" spans="1:12" hidden="1" outlineLevel="1">
      <c r="A174" s="7" t="s">
        <v>30</v>
      </c>
      <c r="B174" s="14">
        <v>-10.8</v>
      </c>
      <c r="C174" s="14">
        <v>-30.1</v>
      </c>
      <c r="D174" s="14">
        <v>8.5</v>
      </c>
      <c r="E174" s="14">
        <v>11.033333333333333</v>
      </c>
      <c r="F174" s="14">
        <v>17.266666666666669</v>
      </c>
      <c r="G174" s="14">
        <v>11.8</v>
      </c>
      <c r="H174" s="14">
        <v>27.633333333333336</v>
      </c>
      <c r="I174" s="14">
        <v>5.4</v>
      </c>
      <c r="J174" s="14">
        <v>0.8</v>
      </c>
      <c r="K174" s="14">
        <v>8.8333333333333339</v>
      </c>
      <c r="L174" s="14">
        <v>6.5333333333333323</v>
      </c>
    </row>
    <row r="175" spans="1:12" s="6" customFormat="1" hidden="1" outlineLevel="1">
      <c r="A175" s="325" t="s">
        <v>31</v>
      </c>
      <c r="B175" s="14">
        <v>-25.833333333333332</v>
      </c>
      <c r="C175" s="14">
        <v>-33.166666666666664</v>
      </c>
      <c r="D175" s="14">
        <v>-18.533333333333331</v>
      </c>
      <c r="E175" s="14">
        <v>-7.4666666666666659</v>
      </c>
      <c r="F175" s="14">
        <v>3.5666666666666664</v>
      </c>
      <c r="G175" s="14">
        <v>19.266666666666669</v>
      </c>
      <c r="H175" s="14">
        <v>-6.6333333333333329</v>
      </c>
      <c r="I175" s="14">
        <v>-2.2000000000000002</v>
      </c>
      <c r="J175" s="14">
        <v>-2.9</v>
      </c>
      <c r="K175" s="14">
        <v>2.6666666666666665</v>
      </c>
      <c r="L175" s="14">
        <v>-6.3666666666666671</v>
      </c>
    </row>
    <row r="176" spans="1:12" s="6" customFormat="1" hidden="1" outlineLevel="1">
      <c r="A176" s="325" t="s">
        <v>32</v>
      </c>
      <c r="B176" s="14">
        <v>-50.433333333333337</v>
      </c>
      <c r="C176" s="14">
        <v>-57.766666666666673</v>
      </c>
      <c r="D176" s="14">
        <v>-43.133333333333333</v>
      </c>
      <c r="E176" s="14">
        <v>-21.466666666666669</v>
      </c>
      <c r="F176" s="14">
        <v>-23.166666666666668</v>
      </c>
      <c r="G176" s="14">
        <v>18.5</v>
      </c>
      <c r="H176" s="14">
        <v>-22.7</v>
      </c>
      <c r="I176" s="14">
        <v>-20.933333333333334</v>
      </c>
      <c r="J176" s="14">
        <v>-27.633333333333336</v>
      </c>
      <c r="K176" s="14">
        <v>-22.3</v>
      </c>
      <c r="L176" s="14">
        <v>-12.8</v>
      </c>
    </row>
    <row r="177" spans="1:12" s="6" customFormat="1" hidden="1" outlineLevel="1">
      <c r="A177" s="7" t="s">
        <v>33</v>
      </c>
      <c r="B177" s="14">
        <v>-51.9</v>
      </c>
      <c r="C177" s="14">
        <v>-66.066666666666677</v>
      </c>
      <c r="D177" s="14">
        <v>-37.799999999999997</v>
      </c>
      <c r="E177" s="14">
        <v>-17.666666666666668</v>
      </c>
      <c r="F177" s="14">
        <v>-27.333333333333332</v>
      </c>
      <c r="G177" s="14">
        <v>13.766666666666666</v>
      </c>
      <c r="H177" s="14">
        <v>-12</v>
      </c>
      <c r="I177" s="14">
        <v>-14.666666666666666</v>
      </c>
      <c r="J177" s="14">
        <v>-22.966666666666665</v>
      </c>
      <c r="K177" s="14">
        <v>-12.9</v>
      </c>
      <c r="L177" s="14">
        <v>-8.2333333333333325</v>
      </c>
    </row>
    <row r="178" spans="1:12" s="6" customFormat="1" hidden="1" outlineLevel="1">
      <c r="A178" s="7" t="s">
        <v>34</v>
      </c>
      <c r="B178" s="14">
        <v>-45.133333333333333</v>
      </c>
      <c r="C178" s="14">
        <v>-65.933333333333337</v>
      </c>
      <c r="D178" s="14">
        <v>-24.333333333333332</v>
      </c>
      <c r="E178" s="14">
        <v>-12.533333333333333</v>
      </c>
      <c r="F178" s="14">
        <v>-27.533333333333335</v>
      </c>
      <c r="G178" s="14">
        <v>11.3</v>
      </c>
      <c r="H178" s="14">
        <v>1.3</v>
      </c>
      <c r="I178" s="14">
        <v>3.5</v>
      </c>
      <c r="J178" s="14">
        <v>-1.9333333333333329</v>
      </c>
      <c r="K178" s="14">
        <v>3.6666666666666665</v>
      </c>
      <c r="L178" s="14">
        <v>8.8000000000000007</v>
      </c>
    </row>
    <row r="179" spans="1:12" s="6" customFormat="1" hidden="1" outlineLevel="1">
      <c r="A179" s="7" t="s">
        <v>35</v>
      </c>
      <c r="B179" s="14">
        <v>-44.766666666666673</v>
      </c>
      <c r="C179" s="14">
        <v>-61.166666666666664</v>
      </c>
      <c r="D179" s="14">
        <v>-28.366666666666664</v>
      </c>
      <c r="E179" s="14">
        <v>-9.7666666666666657</v>
      </c>
      <c r="F179" s="14">
        <v>-26.5</v>
      </c>
      <c r="G179" s="14">
        <v>3.6</v>
      </c>
      <c r="H179" s="14">
        <v>0.8</v>
      </c>
      <c r="I179" s="14">
        <v>16.2</v>
      </c>
      <c r="J179" s="14">
        <v>13.433333333333332</v>
      </c>
      <c r="K179" s="14">
        <v>14.833333333333334</v>
      </c>
      <c r="L179" s="14">
        <v>20.3</v>
      </c>
    </row>
    <row r="180" spans="1:12" s="6" customFormat="1" hidden="1" outlineLevel="1">
      <c r="A180" s="7" t="s">
        <v>36</v>
      </c>
      <c r="B180" s="14">
        <v>-39.866666666666667</v>
      </c>
      <c r="C180" s="14">
        <v>-55.666666666666664</v>
      </c>
      <c r="D180" s="14">
        <v>-24.066666666666663</v>
      </c>
      <c r="E180" s="14">
        <v>-5</v>
      </c>
      <c r="F180" s="14">
        <v>-12.766666666666666</v>
      </c>
      <c r="G180" s="14">
        <v>3.4</v>
      </c>
      <c r="H180" s="14">
        <v>1.2666666666666666</v>
      </c>
      <c r="I180" s="14">
        <v>17.600000000000001</v>
      </c>
      <c r="J180" s="14">
        <v>14.4</v>
      </c>
      <c r="K180" s="14">
        <v>20.366666666666667</v>
      </c>
      <c r="L180" s="14">
        <v>17.966666666666669</v>
      </c>
    </row>
    <row r="181" spans="1:12" s="6" customFormat="1" hidden="1" outlineLevel="1">
      <c r="A181" s="7" t="s">
        <v>37</v>
      </c>
      <c r="B181" s="14">
        <v>-44.6</v>
      </c>
      <c r="C181" s="14">
        <v>-54.033333333333331</v>
      </c>
      <c r="D181" s="14">
        <v>-35.166666666666664</v>
      </c>
      <c r="E181" s="14">
        <v>1.9</v>
      </c>
      <c r="F181" s="14">
        <v>1.9333333333333333</v>
      </c>
      <c r="G181" s="14">
        <v>2.3666666666666667</v>
      </c>
      <c r="H181" s="14">
        <v>6.2333333333333334</v>
      </c>
      <c r="I181" s="14">
        <v>22.2</v>
      </c>
      <c r="J181" s="14">
        <v>19.5</v>
      </c>
      <c r="K181" s="14">
        <v>23.9</v>
      </c>
      <c r="L181" s="14">
        <v>23.166666666666668</v>
      </c>
    </row>
    <row r="182" spans="1:12" s="6" customFormat="1" hidden="1" outlineLevel="1">
      <c r="A182" s="483" t="s">
        <v>38</v>
      </c>
      <c r="B182" s="416">
        <v>-37.299999999999997</v>
      </c>
      <c r="C182" s="416">
        <v>-52.4</v>
      </c>
      <c r="D182" s="416">
        <v>-22.266666666666666</v>
      </c>
      <c r="E182" s="416">
        <v>15.1</v>
      </c>
      <c r="F182" s="416">
        <v>12.3</v>
      </c>
      <c r="G182" s="416">
        <v>-0.23333333333333336</v>
      </c>
      <c r="H182" s="416">
        <v>32.700000000000003</v>
      </c>
      <c r="I182" s="416">
        <v>25.733333333333334</v>
      </c>
      <c r="J182" s="416">
        <v>21.566666666666666</v>
      </c>
      <c r="K182" s="416">
        <v>20.766666666666666</v>
      </c>
      <c r="L182" s="416">
        <v>34.866666666666667</v>
      </c>
    </row>
    <row r="183" spans="1:12" s="6" customFormat="1" hidden="1" outlineLevel="1">
      <c r="A183" s="7" t="s">
        <v>667</v>
      </c>
      <c r="B183" s="14">
        <v>-41.133333333333333</v>
      </c>
      <c r="C183" s="14">
        <v>-50.56666666666667</v>
      </c>
      <c r="D183" s="14">
        <v>-31.766666666666669</v>
      </c>
      <c r="E183" s="14">
        <v>13.7</v>
      </c>
      <c r="F183" s="14">
        <v>21.333333333333332</v>
      </c>
      <c r="G183" s="14">
        <v>3.6</v>
      </c>
      <c r="H183" s="14">
        <v>23.433333333333334</v>
      </c>
      <c r="I183" s="14">
        <v>26</v>
      </c>
      <c r="J183" s="14">
        <v>25.1</v>
      </c>
      <c r="K183" s="14">
        <v>22.666666666666668</v>
      </c>
      <c r="L183" s="14">
        <v>30.266666666666666</v>
      </c>
    </row>
    <row r="184" spans="1:12" s="6" customFormat="1" hidden="1" outlineLevel="1">
      <c r="A184" s="7" t="s">
        <v>670</v>
      </c>
      <c r="B184" s="14">
        <v>-42.5</v>
      </c>
      <c r="C184" s="14">
        <v>-53.8</v>
      </c>
      <c r="D184" s="14">
        <v>-31.2</v>
      </c>
      <c r="E184" s="14">
        <v>19.966666666666669</v>
      </c>
      <c r="F184" s="14">
        <v>22.233333333333334</v>
      </c>
      <c r="G184" s="14">
        <v>4.4333333333333336</v>
      </c>
      <c r="H184" s="14">
        <v>42.1</v>
      </c>
      <c r="I184" s="14">
        <v>31.466666666666669</v>
      </c>
      <c r="J184" s="14">
        <v>30.933333333333334</v>
      </c>
      <c r="K184" s="14">
        <v>29.666666666666668</v>
      </c>
      <c r="L184" s="14">
        <v>33.799999999999997</v>
      </c>
    </row>
    <row r="185" spans="1:12" s="6" customFormat="1" hidden="1" outlineLevel="1">
      <c r="A185" s="7" t="s">
        <v>671</v>
      </c>
      <c r="B185" s="14">
        <v>-46.166666666666664</v>
      </c>
      <c r="C185" s="14">
        <v>-60.566666666666663</v>
      </c>
      <c r="D185" s="14">
        <v>-31.8</v>
      </c>
      <c r="E185" s="14">
        <v>17.166666666666668</v>
      </c>
      <c r="F185" s="14">
        <v>15.433333333333332</v>
      </c>
      <c r="G185" s="14">
        <v>6.0333333333333341</v>
      </c>
      <c r="H185" s="14">
        <v>42.1</v>
      </c>
      <c r="I185" s="14">
        <v>18.399999999999999</v>
      </c>
      <c r="J185" s="14">
        <v>20.566666666666666</v>
      </c>
      <c r="K185" s="14">
        <v>10.8</v>
      </c>
      <c r="L185" s="14">
        <v>23.9</v>
      </c>
    </row>
    <row r="186" spans="1:12" s="6" customFormat="1" hidden="1" outlineLevel="1">
      <c r="A186" s="483" t="s">
        <v>672</v>
      </c>
      <c r="B186" s="14">
        <v>-37.766666666666666</v>
      </c>
      <c r="C186" s="14">
        <v>-53.1</v>
      </c>
      <c r="D186" s="14">
        <v>-22.433333333333334</v>
      </c>
      <c r="E186" s="14">
        <v>7.1</v>
      </c>
      <c r="F186" s="14">
        <v>11.366666666666665</v>
      </c>
      <c r="G186" s="14">
        <v>12.1</v>
      </c>
      <c r="H186" s="14">
        <v>22.033333333333331</v>
      </c>
      <c r="I186" s="14">
        <v>20.433333333333334</v>
      </c>
      <c r="J186" s="14">
        <v>17.933333333333334</v>
      </c>
      <c r="K186" s="14">
        <v>14.533333333333333</v>
      </c>
      <c r="L186" s="14">
        <v>28.8</v>
      </c>
    </row>
    <row r="187" spans="1:12" s="6" customFormat="1" collapsed="1">
      <c r="A187" s="7" t="s">
        <v>741</v>
      </c>
      <c r="B187" s="627">
        <v>-45.966666666666669</v>
      </c>
      <c r="C187" s="454">
        <v>-60.433333333333337</v>
      </c>
      <c r="D187" s="454">
        <v>-31.433333333333334</v>
      </c>
      <c r="E187" s="454">
        <v>10.266666666666667</v>
      </c>
      <c r="F187" s="454">
        <v>4.4666666666666659</v>
      </c>
      <c r="G187" s="454">
        <v>7.3666666666666671</v>
      </c>
      <c r="H187" s="454">
        <v>33.766666666666666</v>
      </c>
      <c r="I187" s="454">
        <v>23.4</v>
      </c>
      <c r="J187" s="454">
        <v>22.233333333333334</v>
      </c>
      <c r="K187" s="454">
        <v>26.7</v>
      </c>
      <c r="L187" s="454">
        <v>21.266666666666666</v>
      </c>
    </row>
    <row r="188" spans="1:12" s="6" customFormat="1">
      <c r="A188" s="7" t="s">
        <v>742</v>
      </c>
      <c r="B188" s="14">
        <v>-36.799999999999997</v>
      </c>
      <c r="C188" s="14">
        <v>-48.533333333333331</v>
      </c>
      <c r="D188" s="14">
        <v>-25.066666666666666</v>
      </c>
      <c r="E188" s="14">
        <v>8.9333333333333336</v>
      </c>
      <c r="F188" s="14">
        <v>12.066666666666668</v>
      </c>
      <c r="G188" s="14">
        <v>7.5666666666666664</v>
      </c>
      <c r="H188" s="14">
        <v>22.366666666666664</v>
      </c>
      <c r="I188" s="14">
        <v>17.8</v>
      </c>
      <c r="J188" s="14">
        <v>11.166666666666666</v>
      </c>
      <c r="K188" s="14">
        <v>22.333333333333332</v>
      </c>
      <c r="L188" s="14">
        <v>19.899999999999999</v>
      </c>
    </row>
    <row r="189" spans="1:12" s="6" customFormat="1">
      <c r="A189" s="7" t="s">
        <v>739</v>
      </c>
      <c r="B189" s="14">
        <v>-41.6</v>
      </c>
      <c r="C189" s="14">
        <v>-57.9</v>
      </c>
      <c r="D189" s="14">
        <v>-25.366666666666664</v>
      </c>
      <c r="E189" s="14">
        <v>8.1333333333333329</v>
      </c>
      <c r="F189" s="14">
        <v>14.666666666666666</v>
      </c>
      <c r="G189" s="14">
        <v>8.1333333333333329</v>
      </c>
      <c r="H189" s="14">
        <v>17.766666666666666</v>
      </c>
      <c r="I189" s="14">
        <v>15.466666666666667</v>
      </c>
      <c r="J189" s="14">
        <v>15.133333333333335</v>
      </c>
      <c r="K189" s="14">
        <v>16.100000000000001</v>
      </c>
      <c r="L189" s="14">
        <v>15.1</v>
      </c>
    </row>
    <row r="190" spans="1:12" s="6" customFormat="1">
      <c r="A190" s="21" t="s">
        <v>740</v>
      </c>
      <c r="B190" s="23">
        <v>-56</v>
      </c>
      <c r="C190" s="23">
        <v>-76.566666666666663</v>
      </c>
      <c r="D190" s="23">
        <v>-35.43333333333333</v>
      </c>
      <c r="E190" s="23">
        <v>10.266666666666667</v>
      </c>
      <c r="F190" s="23">
        <v>14.1</v>
      </c>
      <c r="G190" s="23">
        <v>6.2666666666666666</v>
      </c>
      <c r="H190" s="23">
        <v>23.033333333333331</v>
      </c>
      <c r="I190" s="23">
        <v>11.566666666666668</v>
      </c>
      <c r="J190" s="23">
        <v>-2.8333333333333335</v>
      </c>
      <c r="K190" s="23">
        <v>18.233333333333334</v>
      </c>
      <c r="L190" s="23">
        <v>19.366666666666667</v>
      </c>
    </row>
    <row r="191" spans="1:12" ht="14.25" hidden="1" customHeight="1" outlineLevel="1">
      <c r="A191" s="7" t="s">
        <v>487</v>
      </c>
      <c r="B191" s="19">
        <v>-11.8</v>
      </c>
      <c r="C191" s="19">
        <v>-25.2</v>
      </c>
      <c r="D191" s="19">
        <v>1.6</v>
      </c>
      <c r="E191" s="19">
        <v>3.8</v>
      </c>
      <c r="F191" s="19">
        <v>1.2</v>
      </c>
      <c r="G191" s="19">
        <v>18.2</v>
      </c>
      <c r="H191" s="19">
        <v>28.4</v>
      </c>
      <c r="I191" s="19">
        <v>36.6</v>
      </c>
      <c r="J191" s="19">
        <v>17.100000000000001</v>
      </c>
      <c r="K191" s="19">
        <v>52.1</v>
      </c>
      <c r="L191" s="19">
        <v>40.4</v>
      </c>
    </row>
    <row r="192" spans="1:12" hidden="1" outlineLevel="1">
      <c r="A192" s="7" t="s">
        <v>488</v>
      </c>
      <c r="B192" s="19">
        <v>-18.100000000000001</v>
      </c>
      <c r="C192" s="19">
        <v>-30.4</v>
      </c>
      <c r="D192" s="19">
        <v>-5.9</v>
      </c>
      <c r="E192" s="19">
        <v>7.4</v>
      </c>
      <c r="F192" s="19">
        <v>-2.7</v>
      </c>
      <c r="G192" s="19">
        <v>9.3000000000000007</v>
      </c>
      <c r="H192" s="19">
        <v>34.200000000000003</v>
      </c>
      <c r="I192" s="19">
        <v>38.4</v>
      </c>
      <c r="J192" s="19">
        <v>29.5</v>
      </c>
      <c r="K192" s="19">
        <v>38.200000000000003</v>
      </c>
      <c r="L192" s="19">
        <v>47.5</v>
      </c>
    </row>
    <row r="193" spans="1:12" hidden="1" outlineLevel="1">
      <c r="A193" s="7" t="s">
        <v>489</v>
      </c>
      <c r="B193" s="19">
        <v>-12.1</v>
      </c>
      <c r="C193" s="19">
        <v>-23.9</v>
      </c>
      <c r="D193" s="19">
        <v>-0.4</v>
      </c>
      <c r="E193" s="19">
        <v>12.8</v>
      </c>
      <c r="F193" s="19">
        <v>-0.4</v>
      </c>
      <c r="G193" s="19">
        <v>6.8</v>
      </c>
      <c r="H193" s="19">
        <v>45.5</v>
      </c>
      <c r="I193" s="19">
        <v>30.4</v>
      </c>
      <c r="J193" s="19">
        <v>26.1</v>
      </c>
      <c r="K193" s="19">
        <v>32.700000000000003</v>
      </c>
      <c r="L193" s="19">
        <v>32.4</v>
      </c>
    </row>
    <row r="194" spans="1:12" hidden="1" outlineLevel="1">
      <c r="A194" s="7" t="s">
        <v>490</v>
      </c>
      <c r="B194" s="19">
        <v>-10.7</v>
      </c>
      <c r="C194" s="19">
        <v>-22.4</v>
      </c>
      <c r="D194" s="19">
        <v>0.9</v>
      </c>
      <c r="E194" s="19">
        <v>14.3</v>
      </c>
      <c r="F194" s="19">
        <v>16.3</v>
      </c>
      <c r="G194" s="19">
        <v>6.1</v>
      </c>
      <c r="H194" s="19">
        <v>32.700000000000003</v>
      </c>
      <c r="I194" s="19">
        <v>34.9</v>
      </c>
      <c r="J194" s="19">
        <v>32.799999999999997</v>
      </c>
      <c r="K194" s="19">
        <v>33.799999999999997</v>
      </c>
      <c r="L194" s="19">
        <v>38</v>
      </c>
    </row>
    <row r="195" spans="1:12" hidden="1" outlineLevel="1">
      <c r="A195" s="7" t="s">
        <v>255</v>
      </c>
      <c r="B195" s="19">
        <v>-11</v>
      </c>
      <c r="C195" s="19">
        <v>-25.7</v>
      </c>
      <c r="D195" s="19">
        <v>3.6</v>
      </c>
      <c r="E195" s="19">
        <v>12.2</v>
      </c>
      <c r="F195" s="19">
        <v>10.1</v>
      </c>
      <c r="G195" s="19">
        <v>3.2</v>
      </c>
      <c r="H195" s="19">
        <v>29.6</v>
      </c>
      <c r="I195" s="19">
        <v>34.1</v>
      </c>
      <c r="J195" s="19">
        <v>29.7</v>
      </c>
      <c r="K195" s="19">
        <v>29.7</v>
      </c>
      <c r="L195" s="19">
        <v>42.9</v>
      </c>
    </row>
    <row r="196" spans="1:12" hidden="1" outlineLevel="1">
      <c r="A196" s="7" t="s">
        <v>256</v>
      </c>
      <c r="B196" s="19">
        <v>-8.8000000000000007</v>
      </c>
      <c r="C196" s="19">
        <v>-23.6</v>
      </c>
      <c r="D196" s="19">
        <v>6.1</v>
      </c>
      <c r="E196" s="19">
        <v>20.6</v>
      </c>
      <c r="F196" s="19">
        <v>11.4</v>
      </c>
      <c r="G196" s="19">
        <v>3.9</v>
      </c>
      <c r="H196" s="19">
        <v>54.1</v>
      </c>
      <c r="I196" s="19">
        <v>32.1</v>
      </c>
      <c r="J196" s="19">
        <v>25.5</v>
      </c>
      <c r="K196" s="19">
        <v>26.5</v>
      </c>
      <c r="L196" s="19">
        <v>44.2</v>
      </c>
    </row>
    <row r="197" spans="1:12" hidden="1" outlineLevel="1">
      <c r="A197" s="7" t="s">
        <v>257</v>
      </c>
      <c r="B197" s="19">
        <v>-7</v>
      </c>
      <c r="C197" s="19">
        <v>-25.6</v>
      </c>
      <c r="D197" s="19">
        <v>11.6</v>
      </c>
      <c r="E197" s="19">
        <v>15.4</v>
      </c>
      <c r="F197" s="19">
        <v>9.6</v>
      </c>
      <c r="G197" s="19">
        <v>5</v>
      </c>
      <c r="H197" s="19">
        <v>41.4</v>
      </c>
      <c r="I197" s="19">
        <v>40.299999999999997</v>
      </c>
      <c r="J197" s="19">
        <v>34.9</v>
      </c>
      <c r="K197" s="19">
        <v>41.2</v>
      </c>
      <c r="L197" s="19">
        <v>44.7</v>
      </c>
    </row>
    <row r="198" spans="1:12" hidden="1" outlineLevel="1">
      <c r="A198" s="7" t="s">
        <v>491</v>
      </c>
      <c r="B198" s="19">
        <v>-11.4</v>
      </c>
      <c r="C198" s="19">
        <v>-34</v>
      </c>
      <c r="D198" s="19">
        <v>11.3</v>
      </c>
      <c r="E198" s="19">
        <v>11.5</v>
      </c>
      <c r="F198" s="19">
        <v>13.6</v>
      </c>
      <c r="G198" s="19">
        <v>1.6</v>
      </c>
      <c r="H198" s="19">
        <v>22.4</v>
      </c>
      <c r="I198" s="19">
        <v>31</v>
      </c>
      <c r="J198" s="19">
        <v>18.100000000000001</v>
      </c>
      <c r="K198" s="19">
        <v>32.4</v>
      </c>
      <c r="L198" s="19">
        <v>42.4</v>
      </c>
    </row>
    <row r="199" spans="1:12" hidden="1" outlineLevel="1">
      <c r="A199" s="7" t="s">
        <v>492</v>
      </c>
      <c r="B199" s="19">
        <v>-9.3000000000000007</v>
      </c>
      <c r="C199" s="19">
        <v>-20.8</v>
      </c>
      <c r="D199" s="19">
        <v>2.2000000000000002</v>
      </c>
      <c r="E199" s="19">
        <v>14.5</v>
      </c>
      <c r="F199" s="19">
        <v>19.100000000000001</v>
      </c>
      <c r="G199" s="19">
        <v>3.3</v>
      </c>
      <c r="H199" s="19">
        <v>27.6</v>
      </c>
      <c r="I199" s="19">
        <v>27.1</v>
      </c>
      <c r="J199" s="19">
        <v>13.7</v>
      </c>
      <c r="K199" s="19">
        <v>27.8</v>
      </c>
      <c r="L199" s="19">
        <v>40</v>
      </c>
    </row>
    <row r="200" spans="1:12" hidden="1" outlineLevel="1">
      <c r="A200" s="7" t="s">
        <v>493</v>
      </c>
      <c r="B200" s="19">
        <v>-9.6999999999999993</v>
      </c>
      <c r="C200" s="19">
        <v>-29.4</v>
      </c>
      <c r="D200" s="19">
        <v>9.9</v>
      </c>
      <c r="E200" s="19">
        <v>15.6</v>
      </c>
      <c r="F200" s="19">
        <v>15.8</v>
      </c>
      <c r="G200" s="19">
        <v>1</v>
      </c>
      <c r="H200" s="19">
        <v>32.1</v>
      </c>
      <c r="I200" s="19">
        <v>28.6</v>
      </c>
      <c r="J200" s="19">
        <v>14</v>
      </c>
      <c r="K200" s="19">
        <v>28.6</v>
      </c>
      <c r="L200" s="19">
        <v>43.3</v>
      </c>
    </row>
    <row r="201" spans="1:12" hidden="1" outlineLevel="1">
      <c r="A201" s="7" t="s">
        <v>494</v>
      </c>
      <c r="B201" s="19">
        <v>-5.6</v>
      </c>
      <c r="C201" s="19">
        <v>-16.3</v>
      </c>
      <c r="D201" s="19">
        <v>5.2</v>
      </c>
      <c r="E201" s="19">
        <v>22.5</v>
      </c>
      <c r="F201" s="19">
        <v>34.6</v>
      </c>
      <c r="G201" s="19">
        <v>0.9</v>
      </c>
      <c r="H201" s="19">
        <v>33.9</v>
      </c>
      <c r="I201" s="19">
        <v>31.3</v>
      </c>
      <c r="J201" s="19">
        <v>23.3</v>
      </c>
      <c r="K201" s="19">
        <v>31.3</v>
      </c>
      <c r="L201" s="19">
        <v>39.299999999999997</v>
      </c>
    </row>
    <row r="202" spans="1:12" hidden="1" outlineLevel="1">
      <c r="A202" s="7" t="s">
        <v>495</v>
      </c>
      <c r="B202" s="19">
        <v>-6.6</v>
      </c>
      <c r="C202" s="19">
        <v>-16.899999999999999</v>
      </c>
      <c r="D202" s="19">
        <v>3.8</v>
      </c>
      <c r="E202" s="19">
        <v>25.1</v>
      </c>
      <c r="F202" s="19">
        <v>39.1</v>
      </c>
      <c r="G202" s="19">
        <v>1.3</v>
      </c>
      <c r="H202" s="19">
        <v>37.5</v>
      </c>
      <c r="I202" s="19">
        <v>40.4</v>
      </c>
      <c r="J202" s="19">
        <v>26.9</v>
      </c>
      <c r="K202" s="19">
        <v>38.4</v>
      </c>
      <c r="L202" s="19">
        <v>56</v>
      </c>
    </row>
    <row r="203" spans="1:12" hidden="1" outlineLevel="1">
      <c r="A203" s="7" t="s">
        <v>496</v>
      </c>
      <c r="B203" s="19">
        <v>-10.6</v>
      </c>
      <c r="C203" s="19">
        <v>-19.399999999999999</v>
      </c>
      <c r="D203" s="19">
        <v>-1.8</v>
      </c>
      <c r="E203" s="19">
        <v>10.3</v>
      </c>
      <c r="F203" s="19">
        <v>24.4</v>
      </c>
      <c r="G203" s="19">
        <v>10.5</v>
      </c>
      <c r="H203" s="19">
        <v>16.8</v>
      </c>
      <c r="I203" s="19">
        <v>46.7</v>
      </c>
      <c r="J203" s="19">
        <v>40.700000000000003</v>
      </c>
      <c r="K203" s="19">
        <v>48.6</v>
      </c>
      <c r="L203" s="19">
        <v>51</v>
      </c>
    </row>
    <row r="204" spans="1:12" hidden="1" outlineLevel="1">
      <c r="A204" s="7" t="s">
        <v>497</v>
      </c>
      <c r="B204" s="19">
        <v>-11.1</v>
      </c>
      <c r="C204" s="19">
        <v>-20.7</v>
      </c>
      <c r="D204" s="19">
        <v>-1.4</v>
      </c>
      <c r="E204" s="19">
        <v>18</v>
      </c>
      <c r="F204" s="19">
        <v>30.2</v>
      </c>
      <c r="G204" s="19">
        <v>-5.7</v>
      </c>
      <c r="H204" s="19">
        <v>18</v>
      </c>
      <c r="I204" s="19">
        <v>41.2</v>
      </c>
      <c r="J204" s="19">
        <v>28.7</v>
      </c>
      <c r="K204" s="19">
        <v>55.1</v>
      </c>
      <c r="L204" s="19">
        <v>39.700000000000003</v>
      </c>
    </row>
    <row r="205" spans="1:12" hidden="1" outlineLevel="1">
      <c r="A205" s="7" t="s">
        <v>498</v>
      </c>
      <c r="B205" s="19">
        <v>-7.1</v>
      </c>
      <c r="C205" s="19">
        <v>-22.8</v>
      </c>
      <c r="D205" s="19">
        <v>8.6</v>
      </c>
      <c r="E205" s="19">
        <v>25.7</v>
      </c>
      <c r="F205" s="19">
        <v>40.6</v>
      </c>
      <c r="G205" s="19">
        <v>-6.8</v>
      </c>
      <c r="H205" s="19">
        <v>29.9</v>
      </c>
      <c r="I205" s="19">
        <v>40.4</v>
      </c>
      <c r="J205" s="19">
        <v>44.5</v>
      </c>
      <c r="K205" s="19">
        <v>26.4</v>
      </c>
      <c r="L205" s="19">
        <v>50.3</v>
      </c>
    </row>
    <row r="206" spans="1:12" hidden="1" outlineLevel="1">
      <c r="A206" s="7" t="s">
        <v>536</v>
      </c>
      <c r="B206" s="19">
        <v>-3</v>
      </c>
      <c r="C206" s="19">
        <v>-15.3</v>
      </c>
      <c r="D206" s="19">
        <v>9.3000000000000007</v>
      </c>
      <c r="E206" s="19">
        <v>23.8</v>
      </c>
      <c r="F206" s="19">
        <v>31</v>
      </c>
      <c r="G206" s="19">
        <v>-7.5</v>
      </c>
      <c r="H206" s="19">
        <v>32.9</v>
      </c>
      <c r="I206" s="19">
        <v>42.4</v>
      </c>
      <c r="J206" s="19">
        <v>35.200000000000003</v>
      </c>
      <c r="K206" s="19">
        <v>38.4</v>
      </c>
      <c r="L206" s="19">
        <v>53.6</v>
      </c>
    </row>
    <row r="207" spans="1:12" hidden="1" outlineLevel="1">
      <c r="A207" s="7" t="s">
        <v>267</v>
      </c>
      <c r="B207" s="19">
        <v>-1.9</v>
      </c>
      <c r="C207" s="19">
        <v>-16</v>
      </c>
      <c r="D207" s="19">
        <v>12.1</v>
      </c>
      <c r="E207" s="19">
        <v>24</v>
      </c>
      <c r="F207" s="19">
        <v>19.600000000000001</v>
      </c>
      <c r="G207" s="19">
        <v>-8</v>
      </c>
      <c r="H207" s="19">
        <v>44.3</v>
      </c>
      <c r="I207" s="19">
        <v>44.9</v>
      </c>
      <c r="J207" s="19">
        <v>42.3</v>
      </c>
      <c r="K207" s="19">
        <v>43.7</v>
      </c>
      <c r="L207" s="19">
        <v>48.6</v>
      </c>
    </row>
    <row r="208" spans="1:12" hidden="1" outlineLevel="1">
      <c r="A208" s="7" t="s">
        <v>268</v>
      </c>
      <c r="B208" s="19">
        <v>-0.6</v>
      </c>
      <c r="C208" s="19">
        <v>-15.9</v>
      </c>
      <c r="D208" s="19">
        <v>14.6</v>
      </c>
      <c r="E208" s="19">
        <v>30.1</v>
      </c>
      <c r="F208" s="19">
        <v>36.6</v>
      </c>
      <c r="G208" s="19">
        <v>-8.6</v>
      </c>
      <c r="H208" s="19">
        <v>45.3</v>
      </c>
      <c r="I208" s="19">
        <v>46.9</v>
      </c>
      <c r="J208" s="19">
        <v>46.3</v>
      </c>
      <c r="K208" s="19">
        <v>49.3</v>
      </c>
      <c r="L208" s="19">
        <v>45.2</v>
      </c>
    </row>
    <row r="209" spans="1:12" hidden="1" outlineLevel="1">
      <c r="A209" s="7" t="s">
        <v>269</v>
      </c>
      <c r="B209" s="19">
        <v>4.5999999999999996</v>
      </c>
      <c r="C209" s="19">
        <v>-12.1</v>
      </c>
      <c r="D209" s="19">
        <v>21.4</v>
      </c>
      <c r="E209" s="19">
        <v>28</v>
      </c>
      <c r="F209" s="19">
        <v>43.3</v>
      </c>
      <c r="G209" s="19">
        <v>1.5</v>
      </c>
      <c r="H209" s="19">
        <v>42.1</v>
      </c>
      <c r="I209" s="19">
        <v>48.4</v>
      </c>
      <c r="J209" s="19">
        <v>48.5</v>
      </c>
      <c r="K209" s="19">
        <v>51.1</v>
      </c>
      <c r="L209" s="19">
        <v>45.6</v>
      </c>
    </row>
    <row r="210" spans="1:12" hidden="1" outlineLevel="1">
      <c r="A210" s="7" t="s">
        <v>499</v>
      </c>
      <c r="B210" s="19">
        <v>4</v>
      </c>
      <c r="C210" s="19">
        <v>-11.3</v>
      </c>
      <c r="D210" s="19">
        <v>19.399999999999999</v>
      </c>
      <c r="E210" s="19">
        <v>24.6</v>
      </c>
      <c r="F210" s="19">
        <v>37.1</v>
      </c>
      <c r="G210" s="19">
        <v>2.4</v>
      </c>
      <c r="H210" s="19">
        <v>39.299999999999997</v>
      </c>
      <c r="I210" s="19">
        <v>46</v>
      </c>
      <c r="J210" s="19">
        <v>45.7</v>
      </c>
      <c r="K210" s="19">
        <v>50.1</v>
      </c>
      <c r="L210" s="19">
        <v>42</v>
      </c>
    </row>
    <row r="211" spans="1:12" hidden="1" outlineLevel="1">
      <c r="A211" s="7" t="s">
        <v>500</v>
      </c>
      <c r="B211" s="19">
        <v>0.2</v>
      </c>
      <c r="C211" s="19">
        <v>-11.9</v>
      </c>
      <c r="D211" s="19">
        <v>12.3</v>
      </c>
      <c r="E211" s="19">
        <v>21.2</v>
      </c>
      <c r="F211" s="19">
        <v>22.5</v>
      </c>
      <c r="G211" s="19">
        <v>-6.4</v>
      </c>
      <c r="H211" s="19">
        <v>34.799999999999997</v>
      </c>
      <c r="I211" s="19">
        <v>32.5</v>
      </c>
      <c r="J211" s="19">
        <v>23</v>
      </c>
      <c r="K211" s="19">
        <v>34.1</v>
      </c>
      <c r="L211" s="19">
        <v>40.5</v>
      </c>
    </row>
    <row r="212" spans="1:12" hidden="1" outlineLevel="1">
      <c r="A212" s="7" t="s">
        <v>501</v>
      </c>
      <c r="B212" s="19">
        <v>-3.8</v>
      </c>
      <c r="C212" s="19">
        <v>-20.2</v>
      </c>
      <c r="D212" s="19">
        <v>12.6</v>
      </c>
      <c r="E212" s="19">
        <v>20</v>
      </c>
      <c r="F212" s="19">
        <v>24.2</v>
      </c>
      <c r="G212" s="19">
        <v>-5.7</v>
      </c>
      <c r="H212" s="19">
        <v>30.1</v>
      </c>
      <c r="I212" s="19">
        <v>44.5</v>
      </c>
      <c r="J212" s="19">
        <v>41.8</v>
      </c>
      <c r="K212" s="19">
        <v>41.8</v>
      </c>
      <c r="L212" s="19">
        <v>50</v>
      </c>
    </row>
    <row r="213" spans="1:12" hidden="1" outlineLevel="1">
      <c r="A213" s="7" t="s">
        <v>502</v>
      </c>
      <c r="B213" s="19">
        <v>-2.8</v>
      </c>
      <c r="C213" s="19">
        <v>-21.3</v>
      </c>
      <c r="D213" s="19">
        <v>15.8</v>
      </c>
      <c r="E213" s="19">
        <v>28.7</v>
      </c>
      <c r="F213" s="19">
        <v>48.4</v>
      </c>
      <c r="G213" s="19">
        <v>-0.2</v>
      </c>
      <c r="H213" s="19">
        <v>37.4</v>
      </c>
      <c r="I213" s="19">
        <v>43.5</v>
      </c>
      <c r="J213" s="19">
        <v>40.4</v>
      </c>
      <c r="K213" s="19">
        <v>48.3</v>
      </c>
      <c r="L213" s="19">
        <v>41.7</v>
      </c>
    </row>
    <row r="214" spans="1:12" hidden="1" outlineLevel="1">
      <c r="A214" s="7" t="s">
        <v>503</v>
      </c>
      <c r="B214" s="19">
        <v>0.6</v>
      </c>
      <c r="C214" s="19">
        <v>-7.7</v>
      </c>
      <c r="D214" s="19">
        <v>8.9</v>
      </c>
      <c r="E214" s="19">
        <v>21</v>
      </c>
      <c r="F214" s="19">
        <v>30.5</v>
      </c>
      <c r="G214" s="19">
        <v>2.9</v>
      </c>
      <c r="H214" s="19">
        <v>35.4</v>
      </c>
      <c r="I214" s="19">
        <v>41.7</v>
      </c>
      <c r="J214" s="19">
        <v>39.799999999999997</v>
      </c>
      <c r="K214" s="19">
        <v>38.1</v>
      </c>
      <c r="L214" s="19">
        <v>47.2</v>
      </c>
    </row>
    <row r="215" spans="1:12" hidden="1" outlineLevel="1">
      <c r="A215" s="7" t="s">
        <v>504</v>
      </c>
      <c r="B215" s="19">
        <v>-3.7</v>
      </c>
      <c r="C215" s="19">
        <v>-15.8</v>
      </c>
      <c r="D215" s="19">
        <v>8.3000000000000007</v>
      </c>
      <c r="E215" s="19">
        <v>24.7</v>
      </c>
      <c r="F215" s="19">
        <v>45.5</v>
      </c>
      <c r="G215" s="19">
        <v>8</v>
      </c>
      <c r="H215" s="19">
        <v>36.6</v>
      </c>
      <c r="I215" s="19">
        <v>27.5</v>
      </c>
      <c r="J215" s="19">
        <v>22.2</v>
      </c>
      <c r="K215" s="19">
        <v>18.3</v>
      </c>
      <c r="L215" s="19">
        <v>42.1</v>
      </c>
    </row>
    <row r="216" spans="1:12" hidden="1" outlineLevel="1">
      <c r="A216" s="7" t="s">
        <v>505</v>
      </c>
      <c r="B216" s="19">
        <v>-1.6</v>
      </c>
      <c r="C216" s="19">
        <v>-18.2</v>
      </c>
      <c r="D216" s="19">
        <v>15</v>
      </c>
      <c r="E216" s="19">
        <v>21.4</v>
      </c>
      <c r="F216" s="19">
        <v>36.299999999999997</v>
      </c>
      <c r="G216" s="19">
        <v>7</v>
      </c>
      <c r="H216" s="19">
        <v>34.9</v>
      </c>
      <c r="I216" s="19">
        <v>27.9</v>
      </c>
      <c r="J216" s="19">
        <v>22.2</v>
      </c>
      <c r="K216" s="19">
        <v>20.9</v>
      </c>
      <c r="L216" s="19">
        <v>40.5</v>
      </c>
    </row>
    <row r="217" spans="1:12" hidden="1" outlineLevel="1">
      <c r="A217" s="7" t="s">
        <v>506</v>
      </c>
      <c r="B217" s="19">
        <v>-4.7</v>
      </c>
      <c r="C217" s="19">
        <v>-19.7</v>
      </c>
      <c r="D217" s="19">
        <v>10.3</v>
      </c>
      <c r="E217" s="19">
        <v>19.8</v>
      </c>
      <c r="F217" s="19">
        <v>33.1</v>
      </c>
      <c r="G217" s="19">
        <v>4.4000000000000004</v>
      </c>
      <c r="H217" s="19">
        <v>30.6</v>
      </c>
      <c r="I217" s="19">
        <v>37</v>
      </c>
      <c r="J217" s="19">
        <v>32.299999999999997</v>
      </c>
      <c r="K217" s="19">
        <v>33.700000000000003</v>
      </c>
      <c r="L217" s="19">
        <v>45</v>
      </c>
    </row>
    <row r="218" spans="1:12" hidden="1" outlineLevel="1">
      <c r="A218" s="7" t="s">
        <v>537</v>
      </c>
      <c r="B218" s="19">
        <v>-10.7</v>
      </c>
      <c r="C218" s="19">
        <v>-23.3</v>
      </c>
      <c r="D218" s="19">
        <v>1.9</v>
      </c>
      <c r="E218" s="19">
        <v>22.4</v>
      </c>
      <c r="F218" s="19">
        <v>42.6</v>
      </c>
      <c r="G218" s="19">
        <v>7.5</v>
      </c>
      <c r="H218" s="19">
        <v>32.200000000000003</v>
      </c>
      <c r="I218" s="19">
        <v>36.6</v>
      </c>
      <c r="J218" s="19">
        <v>28.9</v>
      </c>
      <c r="K218" s="19">
        <v>30</v>
      </c>
      <c r="L218" s="19">
        <v>51</v>
      </c>
    </row>
    <row r="219" spans="1:12" hidden="1" outlineLevel="1">
      <c r="A219" s="7" t="s">
        <v>279</v>
      </c>
      <c r="B219" s="19">
        <v>-10.6</v>
      </c>
      <c r="C219" s="19">
        <v>-20.6</v>
      </c>
      <c r="D219" s="19">
        <v>-0.6</v>
      </c>
      <c r="E219" s="19">
        <v>17.100000000000001</v>
      </c>
      <c r="F219" s="19">
        <v>34.1</v>
      </c>
      <c r="G219" s="19">
        <v>7.7</v>
      </c>
      <c r="H219" s="19">
        <v>24.8</v>
      </c>
      <c r="I219" s="19">
        <v>38.5</v>
      </c>
      <c r="J219" s="19">
        <v>33.4</v>
      </c>
      <c r="K219" s="19">
        <v>32.200000000000003</v>
      </c>
      <c r="L219" s="19">
        <v>49.9</v>
      </c>
    </row>
    <row r="220" spans="1:12" hidden="1" outlineLevel="1">
      <c r="A220" s="7" t="s">
        <v>280</v>
      </c>
      <c r="B220" s="19">
        <v>-15.9</v>
      </c>
      <c r="C220" s="19">
        <v>-24.1</v>
      </c>
      <c r="D220" s="19">
        <v>-7.7</v>
      </c>
      <c r="E220" s="19">
        <v>17</v>
      </c>
      <c r="F220" s="19">
        <v>32.200000000000003</v>
      </c>
      <c r="G220" s="19">
        <v>10.199999999999999</v>
      </c>
      <c r="H220" s="19">
        <v>29.2</v>
      </c>
      <c r="I220" s="19">
        <v>38.4</v>
      </c>
      <c r="J220" s="19">
        <v>29.2</v>
      </c>
      <c r="K220" s="19">
        <v>36.6</v>
      </c>
      <c r="L220" s="19">
        <v>49.4</v>
      </c>
    </row>
    <row r="221" spans="1:12" hidden="1" outlineLevel="1">
      <c r="A221" s="7" t="s">
        <v>281</v>
      </c>
      <c r="B221" s="19">
        <v>-9.1</v>
      </c>
      <c r="C221" s="19">
        <v>-22.6</v>
      </c>
      <c r="D221" s="19">
        <v>4.3</v>
      </c>
      <c r="E221" s="19">
        <v>16.399999999999999</v>
      </c>
      <c r="F221" s="19">
        <v>25.5</v>
      </c>
      <c r="G221" s="19">
        <v>3.7</v>
      </c>
      <c r="H221" s="19">
        <v>27.3</v>
      </c>
      <c r="I221" s="19">
        <v>46.5</v>
      </c>
      <c r="J221" s="19">
        <v>37</v>
      </c>
      <c r="K221" s="19">
        <v>46.6</v>
      </c>
      <c r="L221" s="19">
        <v>55.9</v>
      </c>
    </row>
    <row r="222" spans="1:12" hidden="1" outlineLevel="1">
      <c r="A222" s="7" t="s">
        <v>507</v>
      </c>
      <c r="B222" s="19">
        <v>2.9</v>
      </c>
      <c r="C222" s="19">
        <v>-11.2</v>
      </c>
      <c r="D222" s="19">
        <v>16.899999999999999</v>
      </c>
      <c r="E222" s="19">
        <v>22.9</v>
      </c>
      <c r="F222" s="19">
        <v>27.1</v>
      </c>
      <c r="G222" s="19">
        <v>7.3</v>
      </c>
      <c r="H222" s="19">
        <v>48.8</v>
      </c>
      <c r="I222" s="19">
        <v>44.1</v>
      </c>
      <c r="J222" s="19">
        <v>36.9</v>
      </c>
      <c r="K222" s="19">
        <v>47.7</v>
      </c>
      <c r="L222" s="19">
        <v>47.7</v>
      </c>
    </row>
    <row r="223" spans="1:12" hidden="1" outlineLevel="1">
      <c r="A223" s="7" t="s">
        <v>508</v>
      </c>
      <c r="B223" s="19">
        <v>-5.4</v>
      </c>
      <c r="C223" s="19">
        <v>-24.8</v>
      </c>
      <c r="D223" s="19">
        <v>14.1</v>
      </c>
      <c r="E223" s="19">
        <v>26</v>
      </c>
      <c r="F223" s="19">
        <v>35.299999999999997</v>
      </c>
      <c r="G223" s="19">
        <v>6.8</v>
      </c>
      <c r="H223" s="19">
        <v>49.5</v>
      </c>
      <c r="I223" s="19">
        <v>35.299999999999997</v>
      </c>
      <c r="J223" s="19">
        <v>35.4</v>
      </c>
      <c r="K223" s="19">
        <v>32.299999999999997</v>
      </c>
      <c r="L223" s="19">
        <v>38.200000000000003</v>
      </c>
    </row>
    <row r="224" spans="1:12" hidden="1" outlineLevel="1">
      <c r="A224" s="7" t="s">
        <v>418</v>
      </c>
      <c r="B224" s="19">
        <v>-0.2</v>
      </c>
      <c r="C224" s="19">
        <v>-22</v>
      </c>
      <c r="D224" s="19">
        <v>21.7</v>
      </c>
      <c r="E224" s="19">
        <v>18.899999999999999</v>
      </c>
      <c r="F224" s="19">
        <v>30.4</v>
      </c>
      <c r="G224" s="19">
        <v>4.3</v>
      </c>
      <c r="H224" s="19">
        <v>30.6</v>
      </c>
      <c r="I224" s="19">
        <v>29.7</v>
      </c>
      <c r="J224" s="19">
        <v>30.8</v>
      </c>
      <c r="K224" s="19">
        <v>25.8</v>
      </c>
      <c r="L224" s="19">
        <v>32.5</v>
      </c>
    </row>
    <row r="225" spans="1:12" hidden="1" outlineLevel="1">
      <c r="A225" s="7" t="s">
        <v>419</v>
      </c>
      <c r="B225" s="19">
        <v>1.2</v>
      </c>
      <c r="C225" s="19">
        <v>-22.1</v>
      </c>
      <c r="D225" s="19">
        <v>24.4</v>
      </c>
      <c r="E225" s="19">
        <v>19.5</v>
      </c>
      <c r="F225" s="19">
        <v>29.2</v>
      </c>
      <c r="G225" s="19">
        <v>2.6</v>
      </c>
      <c r="H225" s="19">
        <v>31.8</v>
      </c>
      <c r="I225" s="19">
        <v>29.3</v>
      </c>
      <c r="J225" s="19">
        <v>23</v>
      </c>
      <c r="K225" s="19">
        <v>33.299999999999997</v>
      </c>
      <c r="L225" s="19">
        <v>31.7</v>
      </c>
    </row>
    <row r="226" spans="1:12" hidden="1" outlineLevel="1">
      <c r="A226" s="7" t="s">
        <v>420</v>
      </c>
      <c r="B226" s="19">
        <v>-3.9</v>
      </c>
      <c r="C226" s="19">
        <v>-24.8</v>
      </c>
      <c r="D226" s="19">
        <v>17.100000000000001</v>
      </c>
      <c r="E226" s="19">
        <v>19.7</v>
      </c>
      <c r="F226" s="19">
        <v>32.5</v>
      </c>
      <c r="G226" s="19">
        <v>1.8</v>
      </c>
      <c r="H226" s="19">
        <v>28.2</v>
      </c>
      <c r="I226" s="19">
        <v>24.7</v>
      </c>
      <c r="J226" s="19">
        <v>15.8</v>
      </c>
      <c r="K226" s="19">
        <v>26</v>
      </c>
      <c r="L226" s="19">
        <v>32.4</v>
      </c>
    </row>
    <row r="227" spans="1:12" hidden="1" outlineLevel="1">
      <c r="A227" s="7" t="s">
        <v>421</v>
      </c>
      <c r="B227" s="19">
        <v>-10.9</v>
      </c>
      <c r="C227" s="19">
        <v>-26.4</v>
      </c>
      <c r="D227" s="19">
        <v>4.5</v>
      </c>
      <c r="E227" s="19">
        <v>25.4</v>
      </c>
      <c r="F227" s="19">
        <v>36.4</v>
      </c>
      <c r="G227" s="19">
        <v>3.5</v>
      </c>
      <c r="H227" s="19">
        <v>43.2</v>
      </c>
      <c r="I227" s="19">
        <v>31.2</v>
      </c>
      <c r="J227" s="19">
        <v>18.3</v>
      </c>
      <c r="K227" s="19">
        <v>37.9</v>
      </c>
      <c r="L227" s="19">
        <v>37.200000000000003</v>
      </c>
    </row>
    <row r="228" spans="1:12" hidden="1" outlineLevel="1">
      <c r="A228" s="7" t="s">
        <v>422</v>
      </c>
      <c r="B228" s="19">
        <v>-3.8</v>
      </c>
      <c r="C228" s="19">
        <v>-22.6</v>
      </c>
      <c r="D228" s="19">
        <v>15.1</v>
      </c>
      <c r="E228" s="19">
        <v>25.1</v>
      </c>
      <c r="F228" s="19">
        <v>37.799999999999997</v>
      </c>
      <c r="G228" s="19">
        <v>6.1</v>
      </c>
      <c r="H228" s="19">
        <v>43.7</v>
      </c>
      <c r="I228" s="19">
        <v>23</v>
      </c>
      <c r="J228" s="19">
        <v>8.9</v>
      </c>
      <c r="K228" s="19">
        <v>28.6</v>
      </c>
      <c r="L228" s="19">
        <v>31.6</v>
      </c>
    </row>
    <row r="229" spans="1:12" hidden="1" outlineLevel="1">
      <c r="A229" s="7" t="s">
        <v>423</v>
      </c>
      <c r="B229" s="19">
        <v>-0.7</v>
      </c>
      <c r="C229" s="19">
        <v>-20.6</v>
      </c>
      <c r="D229" s="19">
        <v>19.2</v>
      </c>
      <c r="E229" s="19">
        <v>30.6</v>
      </c>
      <c r="F229" s="19">
        <v>51.6</v>
      </c>
      <c r="G229" s="19">
        <v>1.7</v>
      </c>
      <c r="H229" s="19">
        <v>41.8</v>
      </c>
      <c r="I229" s="19">
        <v>25.9</v>
      </c>
      <c r="J229" s="19">
        <v>20.5</v>
      </c>
      <c r="K229" s="19">
        <v>23.7</v>
      </c>
      <c r="L229" s="19">
        <v>33.5</v>
      </c>
    </row>
    <row r="230" spans="1:12" hidden="1" outlineLevel="1">
      <c r="A230" s="7" t="s">
        <v>424</v>
      </c>
      <c r="B230" s="19">
        <v>-10.4</v>
      </c>
      <c r="C230" s="19">
        <v>-24.5</v>
      </c>
      <c r="D230" s="19">
        <v>3.7</v>
      </c>
      <c r="E230" s="19">
        <v>22.7</v>
      </c>
      <c r="F230" s="19">
        <v>40.299999999999997</v>
      </c>
      <c r="G230" s="19">
        <v>6.2</v>
      </c>
      <c r="H230" s="19">
        <v>33.799999999999997</v>
      </c>
      <c r="I230" s="19">
        <v>21.7</v>
      </c>
      <c r="J230" s="19">
        <v>16.100000000000001</v>
      </c>
      <c r="K230" s="19">
        <v>20.2</v>
      </c>
      <c r="L230" s="19">
        <v>28.6</v>
      </c>
    </row>
    <row r="231" spans="1:12" hidden="1" outlineLevel="1">
      <c r="A231" s="7" t="s">
        <v>291</v>
      </c>
      <c r="B231" s="19">
        <v>-7.6</v>
      </c>
      <c r="C231" s="19">
        <v>-22.1</v>
      </c>
      <c r="D231" s="19">
        <v>6.9</v>
      </c>
      <c r="E231" s="19">
        <v>22.5</v>
      </c>
      <c r="F231" s="19">
        <v>36.4</v>
      </c>
      <c r="G231" s="19">
        <v>6.3</v>
      </c>
      <c r="H231" s="19">
        <v>37.4</v>
      </c>
      <c r="I231" s="19">
        <v>19.100000000000001</v>
      </c>
      <c r="J231" s="19">
        <v>9.5</v>
      </c>
      <c r="K231" s="19">
        <v>18</v>
      </c>
      <c r="L231" s="19">
        <v>29.6</v>
      </c>
    </row>
    <row r="232" spans="1:12" hidden="1" outlineLevel="1">
      <c r="A232" s="7" t="s">
        <v>239</v>
      </c>
      <c r="B232" s="19">
        <v>-2.9</v>
      </c>
      <c r="C232" s="19">
        <v>-17</v>
      </c>
      <c r="D232" s="19">
        <v>11.3</v>
      </c>
      <c r="E232" s="19">
        <v>20.8</v>
      </c>
      <c r="F232" s="19">
        <v>38.799999999999997</v>
      </c>
      <c r="G232" s="19">
        <v>6.2</v>
      </c>
      <c r="H232" s="19">
        <v>29.6</v>
      </c>
      <c r="I232" s="19">
        <v>23.1</v>
      </c>
      <c r="J232" s="19">
        <v>16.8</v>
      </c>
      <c r="K232" s="19">
        <v>18</v>
      </c>
      <c r="L232" s="19">
        <v>34.700000000000003</v>
      </c>
    </row>
    <row r="233" spans="1:12" hidden="1" outlineLevel="1">
      <c r="A233" s="7" t="s">
        <v>240</v>
      </c>
      <c r="B233" s="19">
        <v>-4.7</v>
      </c>
      <c r="C233" s="19">
        <v>-18.7</v>
      </c>
      <c r="D233" s="19">
        <v>9.1999999999999993</v>
      </c>
      <c r="E233" s="19">
        <v>18.3</v>
      </c>
      <c r="F233" s="19">
        <v>31.1</v>
      </c>
      <c r="G233" s="19">
        <v>1.5</v>
      </c>
      <c r="H233" s="19">
        <v>25.3</v>
      </c>
      <c r="I233" s="19">
        <v>22.1</v>
      </c>
      <c r="J233" s="19">
        <v>5.7</v>
      </c>
      <c r="K233" s="19">
        <v>23</v>
      </c>
      <c r="L233" s="19">
        <v>37.6</v>
      </c>
    </row>
    <row r="234" spans="1:12" hidden="1" outlineLevel="1">
      <c r="A234" s="7" t="s">
        <v>334</v>
      </c>
      <c r="B234" s="19">
        <v>-4.8</v>
      </c>
      <c r="C234" s="19">
        <v>-19.899999999999999</v>
      </c>
      <c r="D234" s="19">
        <v>10.4</v>
      </c>
      <c r="E234" s="19">
        <v>21.7</v>
      </c>
      <c r="F234" s="19">
        <v>29.2</v>
      </c>
      <c r="G234" s="19">
        <v>9.1</v>
      </c>
      <c r="H234" s="19">
        <v>45.1</v>
      </c>
      <c r="I234" s="19">
        <v>19</v>
      </c>
      <c r="J234" s="19">
        <v>10.1</v>
      </c>
      <c r="K234" s="19">
        <v>18.600000000000001</v>
      </c>
      <c r="L234" s="19">
        <v>28.4</v>
      </c>
    </row>
    <row r="235" spans="1:12" hidden="1" outlineLevel="1">
      <c r="A235" s="7" t="s">
        <v>335</v>
      </c>
      <c r="B235" s="19">
        <v>-3.8</v>
      </c>
      <c r="C235" s="19">
        <v>-25.8</v>
      </c>
      <c r="D235" s="19">
        <v>18.100000000000001</v>
      </c>
      <c r="E235" s="19">
        <v>24.3</v>
      </c>
      <c r="F235" s="19">
        <v>37.6</v>
      </c>
      <c r="G235" s="19">
        <v>11.8</v>
      </c>
      <c r="H235" s="19">
        <v>47.1</v>
      </c>
      <c r="I235" s="19">
        <v>22.9</v>
      </c>
      <c r="J235" s="19">
        <v>13.7</v>
      </c>
      <c r="K235" s="19">
        <v>24.4</v>
      </c>
      <c r="L235" s="19">
        <v>30.7</v>
      </c>
    </row>
    <row r="236" spans="1:12" hidden="1" outlineLevel="1">
      <c r="A236" s="7" t="s">
        <v>336</v>
      </c>
      <c r="B236" s="19">
        <v>-11.4</v>
      </c>
      <c r="C236" s="19">
        <v>-26.9</v>
      </c>
      <c r="D236" s="19">
        <v>4.0999999999999996</v>
      </c>
      <c r="E236" s="19">
        <v>19.2</v>
      </c>
      <c r="F236" s="19">
        <v>28.4</v>
      </c>
      <c r="G236" s="19">
        <v>11.2</v>
      </c>
      <c r="H236" s="19">
        <v>40.6</v>
      </c>
      <c r="I236" s="19">
        <v>12.5</v>
      </c>
      <c r="J236" s="19">
        <v>11.8</v>
      </c>
      <c r="K236" s="19">
        <v>12.5</v>
      </c>
      <c r="L236" s="19">
        <v>13.1</v>
      </c>
    </row>
    <row r="237" spans="1:12" hidden="1" outlineLevel="1">
      <c r="A237" s="7" t="s">
        <v>337</v>
      </c>
      <c r="B237" s="19">
        <v>-10.5</v>
      </c>
      <c r="C237" s="19">
        <v>-30</v>
      </c>
      <c r="D237" s="19">
        <v>9</v>
      </c>
      <c r="E237" s="19">
        <v>10.3</v>
      </c>
      <c r="F237" s="19">
        <v>14.3</v>
      </c>
      <c r="G237" s="19">
        <v>11.5</v>
      </c>
      <c r="H237" s="19">
        <v>28.1</v>
      </c>
      <c r="I237" s="19">
        <v>3.7</v>
      </c>
      <c r="J237" s="19">
        <v>-5.8</v>
      </c>
      <c r="K237" s="19">
        <v>12.3</v>
      </c>
      <c r="L237" s="19">
        <v>4.5999999999999996</v>
      </c>
    </row>
    <row r="238" spans="1:12" hidden="1" outlineLevel="1">
      <c r="A238" s="7" t="s">
        <v>338</v>
      </c>
      <c r="B238" s="19">
        <v>-10.5</v>
      </c>
      <c r="C238" s="19">
        <v>-33.4</v>
      </c>
      <c r="D238" s="19">
        <v>12.4</v>
      </c>
      <c r="E238" s="19">
        <v>3.6</v>
      </c>
      <c r="F238" s="19">
        <v>9.1</v>
      </c>
      <c r="G238" s="19">
        <v>12.7</v>
      </c>
      <c r="H238" s="19">
        <v>14.2</v>
      </c>
      <c r="I238" s="19">
        <v>0</v>
      </c>
      <c r="J238" s="19">
        <v>-3.6</v>
      </c>
      <c r="K238" s="19">
        <v>1.7</v>
      </c>
      <c r="L238" s="19">
        <v>1.9</v>
      </c>
    </row>
    <row r="239" spans="1:12" hidden="1" outlineLevel="1">
      <c r="A239" s="7" t="s">
        <v>339</v>
      </c>
      <c r="B239" s="19">
        <v>-12.5</v>
      </c>
      <c r="C239" s="19">
        <v>-24</v>
      </c>
      <c r="D239" s="19">
        <v>-1</v>
      </c>
      <c r="E239" s="19">
        <v>6.2</v>
      </c>
      <c r="F239" s="19">
        <v>11.4</v>
      </c>
      <c r="G239" s="19">
        <v>16.100000000000001</v>
      </c>
      <c r="H239" s="19">
        <v>23.4</v>
      </c>
      <c r="I239" s="19">
        <v>6.3</v>
      </c>
      <c r="J239" s="19">
        <v>1.1000000000000001</v>
      </c>
      <c r="K239" s="19">
        <v>7</v>
      </c>
      <c r="L239" s="19">
        <v>10.8</v>
      </c>
    </row>
    <row r="240" spans="1:12" hidden="1" outlineLevel="1">
      <c r="A240" s="7" t="s">
        <v>425</v>
      </c>
      <c r="B240" s="19">
        <v>-28.3</v>
      </c>
      <c r="C240" s="19">
        <v>-35.9</v>
      </c>
      <c r="D240" s="19">
        <v>-20.7</v>
      </c>
      <c r="E240" s="19">
        <v>-5.9</v>
      </c>
      <c r="F240" s="19">
        <v>14.5</v>
      </c>
      <c r="G240" s="19">
        <v>23.6</v>
      </c>
      <c r="H240" s="19">
        <v>-8.5</v>
      </c>
      <c r="I240" s="19">
        <v>-0.5</v>
      </c>
      <c r="J240" s="19">
        <v>2.8</v>
      </c>
      <c r="K240" s="19">
        <v>6.6</v>
      </c>
      <c r="L240" s="19">
        <v>-10.9</v>
      </c>
    </row>
    <row r="241" spans="1:12" hidden="1" outlineLevel="1">
      <c r="A241" s="7" t="s">
        <v>426</v>
      </c>
      <c r="B241" s="19">
        <v>-36.700000000000003</v>
      </c>
      <c r="C241" s="19">
        <v>-39.6</v>
      </c>
      <c r="D241" s="19">
        <v>-33.9</v>
      </c>
      <c r="E241" s="19">
        <v>-22.7</v>
      </c>
      <c r="F241" s="19">
        <v>-15.2</v>
      </c>
      <c r="G241" s="19">
        <v>18.100000000000001</v>
      </c>
      <c r="H241" s="19">
        <v>-34.799999999999997</v>
      </c>
      <c r="I241" s="19">
        <v>-12.4</v>
      </c>
      <c r="J241" s="19">
        <v>-12.6</v>
      </c>
      <c r="K241" s="19">
        <v>-5.6</v>
      </c>
      <c r="L241" s="19">
        <v>-19</v>
      </c>
    </row>
    <row r="242" spans="1:12" hidden="1" outlineLevel="1">
      <c r="A242" s="7" t="s">
        <v>427</v>
      </c>
      <c r="B242" s="19">
        <v>-48.5</v>
      </c>
      <c r="C242" s="19">
        <v>-52.7</v>
      </c>
      <c r="D242" s="19">
        <v>-44.3</v>
      </c>
      <c r="E242" s="19">
        <v>-22</v>
      </c>
      <c r="F242" s="19">
        <v>-21.2</v>
      </c>
      <c r="G242" s="64">
        <v>18.2</v>
      </c>
      <c r="H242" s="19">
        <v>-26.7</v>
      </c>
      <c r="I242" s="19">
        <v>-19.7</v>
      </c>
      <c r="J242" s="19">
        <v>-28.9</v>
      </c>
      <c r="K242" s="19">
        <v>-21.5</v>
      </c>
      <c r="L242" s="19">
        <v>-8.6999999999999993</v>
      </c>
    </row>
    <row r="243" spans="1:12" hidden="1" outlineLevel="1">
      <c r="A243" s="7" t="s">
        <v>14</v>
      </c>
      <c r="B243" s="19">
        <v>-50.3</v>
      </c>
      <c r="C243" s="19">
        <v>-59</v>
      </c>
      <c r="D243" s="19">
        <v>-41.7</v>
      </c>
      <c r="E243" s="19">
        <v>-20.8</v>
      </c>
      <c r="F243" s="19">
        <v>-20</v>
      </c>
      <c r="G243" s="19">
        <v>20.5</v>
      </c>
      <c r="H243" s="19">
        <v>-21.8</v>
      </c>
      <c r="I243" s="19">
        <v>-24</v>
      </c>
      <c r="J243" s="19">
        <v>-28.3</v>
      </c>
      <c r="K243" s="19">
        <v>-30.2</v>
      </c>
      <c r="L243" s="19">
        <v>-13.5</v>
      </c>
    </row>
    <row r="244" spans="1:12" hidden="1" outlineLevel="1">
      <c r="A244" s="7" t="s">
        <v>15</v>
      </c>
      <c r="B244" s="19">
        <v>-52.5</v>
      </c>
      <c r="C244" s="19">
        <v>-61.6</v>
      </c>
      <c r="D244" s="19">
        <v>-43.4</v>
      </c>
      <c r="E244" s="19">
        <v>-21.6</v>
      </c>
      <c r="F244" s="19">
        <v>-28.3</v>
      </c>
      <c r="G244" s="19">
        <v>16.8</v>
      </c>
      <c r="H244" s="19">
        <v>-19.600000000000001</v>
      </c>
      <c r="I244" s="19">
        <v>-19.100000000000001</v>
      </c>
      <c r="J244" s="19">
        <v>-25.7</v>
      </c>
      <c r="K244" s="19">
        <v>-15.2</v>
      </c>
      <c r="L244" s="19">
        <v>-16.2</v>
      </c>
    </row>
    <row r="245" spans="1:12" hidden="1" outlineLevel="1">
      <c r="A245" s="7" t="s">
        <v>16</v>
      </c>
      <c r="B245" s="19">
        <v>-52.1</v>
      </c>
      <c r="C245" s="19">
        <v>-64</v>
      </c>
      <c r="D245" s="19">
        <v>-40.200000000000003</v>
      </c>
      <c r="E245" s="19">
        <v>-22.5</v>
      </c>
      <c r="F245" s="19">
        <v>-32.200000000000003</v>
      </c>
      <c r="G245" s="19">
        <v>12.5</v>
      </c>
      <c r="H245" s="19">
        <v>-23</v>
      </c>
      <c r="I245" s="19">
        <v>-21.5</v>
      </c>
      <c r="J245" s="19">
        <v>-27.7</v>
      </c>
      <c r="K245" s="19">
        <v>-27.1</v>
      </c>
      <c r="L245" s="19">
        <v>-9.9</v>
      </c>
    </row>
    <row r="246" spans="1:12" hidden="1" outlineLevel="1">
      <c r="A246" s="7" t="s">
        <v>428</v>
      </c>
      <c r="B246" s="19">
        <v>-51.1</v>
      </c>
      <c r="C246" s="19">
        <v>-66.3</v>
      </c>
      <c r="D246" s="19">
        <v>-36</v>
      </c>
      <c r="E246" s="19">
        <v>-15.3</v>
      </c>
      <c r="F246" s="19">
        <v>-27.3</v>
      </c>
      <c r="G246" s="19">
        <v>12.6</v>
      </c>
      <c r="H246" s="19">
        <v>-6.1</v>
      </c>
      <c r="I246" s="19">
        <v>-16.399999999999999</v>
      </c>
      <c r="J246" s="19">
        <v>-24.9</v>
      </c>
      <c r="K246" s="19">
        <v>-10.8</v>
      </c>
      <c r="L246" s="19">
        <v>-13.6</v>
      </c>
    </row>
    <row r="247" spans="1:12" hidden="1" outlineLevel="1">
      <c r="A247" s="7" t="s">
        <v>615</v>
      </c>
      <c r="B247" s="19">
        <v>-52.5</v>
      </c>
      <c r="C247" s="19">
        <v>-67.900000000000006</v>
      </c>
      <c r="D247" s="19">
        <v>-37.200000000000003</v>
      </c>
      <c r="E247" s="19">
        <v>-15.2</v>
      </c>
      <c r="F247" s="19">
        <v>-22.5</v>
      </c>
      <c r="G247" s="19">
        <v>16.2</v>
      </c>
      <c r="H247" s="19">
        <v>-6.9</v>
      </c>
      <c r="I247" s="19">
        <v>-6.1</v>
      </c>
      <c r="J247" s="19">
        <v>-16.3</v>
      </c>
      <c r="K247" s="19">
        <v>-0.8</v>
      </c>
      <c r="L247" s="19">
        <v>-1.2</v>
      </c>
    </row>
    <row r="248" spans="1:12" hidden="1" outlineLevel="1">
      <c r="A248" s="7" t="s">
        <v>430</v>
      </c>
      <c r="B248" s="19">
        <v>-47.7</v>
      </c>
      <c r="C248" s="19">
        <v>-64.7</v>
      </c>
      <c r="D248" s="19">
        <v>-30.7</v>
      </c>
      <c r="E248" s="19">
        <v>-12.5</v>
      </c>
      <c r="F248" s="19">
        <v>-21.3</v>
      </c>
      <c r="G248" s="19">
        <v>15.1</v>
      </c>
      <c r="H248" s="19">
        <v>-1</v>
      </c>
      <c r="I248" s="19">
        <v>-1.1000000000000001</v>
      </c>
      <c r="J248" s="19">
        <v>-9.6</v>
      </c>
      <c r="K248" s="19">
        <v>1.8</v>
      </c>
      <c r="L248" s="19">
        <v>4.5</v>
      </c>
    </row>
    <row r="249" spans="1:12" hidden="1" outlineLevel="1" collapsed="1">
      <c r="A249" s="7" t="s">
        <v>431</v>
      </c>
      <c r="B249" s="19">
        <v>-45.1</v>
      </c>
      <c r="C249" s="19">
        <v>-65.099999999999994</v>
      </c>
      <c r="D249" s="19">
        <v>-25.1</v>
      </c>
      <c r="E249" s="19">
        <v>-15</v>
      </c>
      <c r="F249" s="19">
        <v>-31.1</v>
      </c>
      <c r="G249" s="19">
        <v>12.5</v>
      </c>
      <c r="H249" s="19">
        <v>-1.4</v>
      </c>
      <c r="I249" s="19">
        <v>1.5</v>
      </c>
      <c r="J249" s="19">
        <v>-5.8</v>
      </c>
      <c r="K249" s="19">
        <v>5.8</v>
      </c>
      <c r="L249" s="19">
        <v>4.5</v>
      </c>
    </row>
    <row r="250" spans="1:12" hidden="1" outlineLevel="1">
      <c r="A250" s="7" t="s">
        <v>432</v>
      </c>
      <c r="B250" s="19">
        <v>-42.6</v>
      </c>
      <c r="C250" s="19">
        <v>-68</v>
      </c>
      <c r="D250" s="19">
        <v>-17.2</v>
      </c>
      <c r="E250" s="19">
        <v>-10.1</v>
      </c>
      <c r="F250" s="19">
        <v>-30.2</v>
      </c>
      <c r="G250" s="19">
        <v>6.3</v>
      </c>
      <c r="H250" s="19">
        <v>6.3</v>
      </c>
      <c r="I250" s="19">
        <v>10.1</v>
      </c>
      <c r="J250" s="19">
        <v>9.6</v>
      </c>
      <c r="K250" s="19">
        <v>3.4</v>
      </c>
      <c r="L250" s="19">
        <v>17.399999999999999</v>
      </c>
    </row>
    <row r="251" spans="1:12" hidden="1" outlineLevel="1">
      <c r="A251" s="7" t="s">
        <v>433</v>
      </c>
      <c r="B251" s="19">
        <v>-48.1</v>
      </c>
      <c r="C251" s="19">
        <v>-64.5</v>
      </c>
      <c r="D251" s="19">
        <v>-31.7</v>
      </c>
      <c r="E251" s="19">
        <v>-10.199999999999999</v>
      </c>
      <c r="F251" s="19">
        <v>-31.8</v>
      </c>
      <c r="G251" s="19">
        <v>3.2</v>
      </c>
      <c r="H251" s="19">
        <v>4.5</v>
      </c>
      <c r="I251" s="19">
        <v>14.5</v>
      </c>
      <c r="J251" s="19">
        <v>11.7</v>
      </c>
      <c r="K251" s="19">
        <v>9.6</v>
      </c>
      <c r="L251" s="19">
        <v>22.3</v>
      </c>
    </row>
    <row r="252" spans="1:12" hidden="1" outlineLevel="1">
      <c r="A252" s="7" t="s">
        <v>434</v>
      </c>
      <c r="B252" s="19">
        <v>-43</v>
      </c>
      <c r="C252" s="19">
        <v>-58.2</v>
      </c>
      <c r="D252" s="19">
        <v>-27.8</v>
      </c>
      <c r="E252" s="19">
        <v>-9.6</v>
      </c>
      <c r="F252" s="19">
        <v>-26.8</v>
      </c>
      <c r="G252" s="19">
        <v>1.2</v>
      </c>
      <c r="H252" s="19">
        <v>-0.8</v>
      </c>
      <c r="I252" s="19">
        <v>15.7</v>
      </c>
      <c r="J252" s="19">
        <v>11.6</v>
      </c>
      <c r="K252" s="19">
        <v>15.2</v>
      </c>
      <c r="L252" s="19">
        <v>20.2</v>
      </c>
    </row>
    <row r="253" spans="1:12" hidden="1" outlineLevel="1">
      <c r="A253" s="7" t="s">
        <v>435</v>
      </c>
      <c r="B253" s="19">
        <v>-43.2</v>
      </c>
      <c r="C253" s="19">
        <v>-60.8</v>
      </c>
      <c r="D253" s="19">
        <v>-25.6</v>
      </c>
      <c r="E253" s="19">
        <v>-9.5</v>
      </c>
      <c r="F253" s="19">
        <v>-20.9</v>
      </c>
      <c r="G253" s="19">
        <v>6.4</v>
      </c>
      <c r="H253" s="19">
        <v>-1.3</v>
      </c>
      <c r="I253" s="19">
        <v>18.399999999999999</v>
      </c>
      <c r="J253" s="19">
        <v>17</v>
      </c>
      <c r="K253" s="19">
        <v>19.7</v>
      </c>
      <c r="L253" s="19">
        <v>18.399999999999999</v>
      </c>
    </row>
    <row r="254" spans="1:12" hidden="1" outlineLevel="1">
      <c r="A254" s="7" t="s">
        <v>436</v>
      </c>
      <c r="B254" s="19">
        <v>-41.1</v>
      </c>
      <c r="C254" s="19">
        <v>-58.5</v>
      </c>
      <c r="D254" s="19">
        <v>-23.7</v>
      </c>
      <c r="E254" s="19">
        <v>-2.5</v>
      </c>
      <c r="F254" s="19">
        <v>-10.4</v>
      </c>
      <c r="G254" s="19">
        <v>3.2</v>
      </c>
      <c r="H254" s="19">
        <v>6.3</v>
      </c>
      <c r="I254" s="19">
        <v>16.7</v>
      </c>
      <c r="J254" s="19">
        <v>15.6</v>
      </c>
      <c r="K254" s="19">
        <v>21.4</v>
      </c>
      <c r="L254" s="19">
        <v>13.1</v>
      </c>
    </row>
    <row r="255" spans="1:12" hidden="1" outlineLevel="1">
      <c r="A255" s="7" t="s">
        <v>21</v>
      </c>
      <c r="B255" s="19">
        <v>-41.3</v>
      </c>
      <c r="C255" s="19">
        <v>-57.5</v>
      </c>
      <c r="D255" s="19">
        <v>-25.1</v>
      </c>
      <c r="E255" s="19">
        <v>-6.4</v>
      </c>
      <c r="F255" s="19">
        <v>-14.9</v>
      </c>
      <c r="G255" s="19">
        <v>2.8</v>
      </c>
      <c r="H255" s="19">
        <v>-1.5</v>
      </c>
      <c r="I255" s="19">
        <v>13</v>
      </c>
      <c r="J255" s="19">
        <v>7.3</v>
      </c>
      <c r="K255" s="19">
        <v>17.100000000000001</v>
      </c>
      <c r="L255" s="19">
        <v>14.5</v>
      </c>
    </row>
    <row r="256" spans="1:12" hidden="1" outlineLevel="1">
      <c r="A256" s="7" t="s">
        <v>22</v>
      </c>
      <c r="B256" s="19">
        <v>-37.200000000000003</v>
      </c>
      <c r="C256" s="19">
        <v>-51</v>
      </c>
      <c r="D256" s="19">
        <v>-23.4</v>
      </c>
      <c r="E256" s="19">
        <v>-6.1</v>
      </c>
      <c r="F256" s="19">
        <v>-13</v>
      </c>
      <c r="G256" s="19">
        <v>4.2</v>
      </c>
      <c r="H256" s="19">
        <v>-1</v>
      </c>
      <c r="I256" s="19">
        <v>23.1</v>
      </c>
      <c r="J256" s="19">
        <v>20.3</v>
      </c>
      <c r="K256" s="19">
        <v>22.6</v>
      </c>
      <c r="L256" s="19">
        <v>26.3</v>
      </c>
    </row>
    <row r="257" spans="1:12" hidden="1" outlineLevel="1">
      <c r="A257" s="7" t="s">
        <v>437</v>
      </c>
      <c r="B257" s="19">
        <v>-45.3</v>
      </c>
      <c r="C257" s="19">
        <v>-52.5</v>
      </c>
      <c r="D257" s="19">
        <v>-38.200000000000003</v>
      </c>
      <c r="E257" s="19">
        <v>-1.9</v>
      </c>
      <c r="F257" s="19">
        <v>-3.1</v>
      </c>
      <c r="G257" s="19">
        <v>2.2999999999999998</v>
      </c>
      <c r="H257" s="19">
        <v>-0.2</v>
      </c>
      <c r="I257" s="19">
        <v>22.6</v>
      </c>
      <c r="J257" s="19">
        <v>20.5</v>
      </c>
      <c r="K257" s="19">
        <v>23.9</v>
      </c>
      <c r="L257" s="19">
        <v>23.4</v>
      </c>
    </row>
    <row r="258" spans="1:12" hidden="1" outlineLevel="1">
      <c r="A258" s="7" t="s">
        <v>438</v>
      </c>
      <c r="B258" s="19">
        <v>-45.2</v>
      </c>
      <c r="C258" s="19">
        <v>-54.8</v>
      </c>
      <c r="D258" s="19">
        <v>-35.5</v>
      </c>
      <c r="E258" s="19">
        <v>3.8</v>
      </c>
      <c r="F258" s="19">
        <v>3.4</v>
      </c>
      <c r="G258" s="19">
        <v>0.1</v>
      </c>
      <c r="H258" s="19">
        <v>8.1</v>
      </c>
      <c r="I258" s="19">
        <v>22.7</v>
      </c>
      <c r="J258" s="19">
        <v>20.7</v>
      </c>
      <c r="K258" s="19">
        <v>24.6</v>
      </c>
      <c r="L258" s="19">
        <v>22.9</v>
      </c>
    </row>
    <row r="259" spans="1:12" hidden="1" outlineLevel="1">
      <c r="A259" s="7" t="s">
        <v>648</v>
      </c>
      <c r="B259" s="19">
        <v>-43.3</v>
      </c>
      <c r="C259" s="19">
        <v>-54.8</v>
      </c>
      <c r="D259" s="19">
        <v>-31.8</v>
      </c>
      <c r="E259" s="19">
        <v>3.8</v>
      </c>
      <c r="F259" s="19">
        <v>5.5</v>
      </c>
      <c r="G259" s="19">
        <v>4.7</v>
      </c>
      <c r="H259" s="19">
        <v>10.8</v>
      </c>
      <c r="I259" s="19">
        <v>21.3</v>
      </c>
      <c r="J259" s="19">
        <v>17.3</v>
      </c>
      <c r="K259" s="19">
        <v>23.2</v>
      </c>
      <c r="L259" s="19">
        <v>23.2</v>
      </c>
    </row>
    <row r="260" spans="1:12" hidden="1" outlineLevel="1">
      <c r="A260" s="7" t="s">
        <v>440</v>
      </c>
      <c r="B260" s="19">
        <v>-38.299999999999997</v>
      </c>
      <c r="C260" s="19">
        <v>-49.4</v>
      </c>
      <c r="D260" s="19">
        <v>-27.3</v>
      </c>
      <c r="E260" s="19">
        <v>12.1</v>
      </c>
      <c r="F260" s="19">
        <v>12.2</v>
      </c>
      <c r="G260" s="19">
        <v>0.7</v>
      </c>
      <c r="H260" s="19">
        <v>24.7</v>
      </c>
      <c r="I260" s="19">
        <v>24.1</v>
      </c>
      <c r="J260" s="19">
        <v>24.1</v>
      </c>
      <c r="K260" s="19">
        <v>18.8</v>
      </c>
      <c r="L260" s="19">
        <v>29.4</v>
      </c>
    </row>
    <row r="261" spans="1:12" hidden="1" outlineLevel="1">
      <c r="A261" s="7" t="s">
        <v>441</v>
      </c>
      <c r="B261" s="19">
        <v>-37</v>
      </c>
      <c r="C261" s="19">
        <v>-54</v>
      </c>
      <c r="D261" s="19">
        <v>-20</v>
      </c>
      <c r="E261" s="19">
        <v>15.1</v>
      </c>
      <c r="F261" s="19">
        <v>4.8</v>
      </c>
      <c r="G261" s="19">
        <v>-0.5</v>
      </c>
      <c r="H261" s="19">
        <v>39.9</v>
      </c>
      <c r="I261" s="19">
        <v>26.5</v>
      </c>
      <c r="J261" s="19">
        <v>21.3</v>
      </c>
      <c r="K261" s="19">
        <v>20.5</v>
      </c>
      <c r="L261" s="19">
        <v>37.6</v>
      </c>
    </row>
    <row r="262" spans="1:12" hidden="1" outlineLevel="1">
      <c r="A262" s="483" t="s">
        <v>442</v>
      </c>
      <c r="B262" s="416">
        <v>-36.6</v>
      </c>
      <c r="C262" s="416">
        <v>-53.8</v>
      </c>
      <c r="D262" s="416">
        <v>-19.5</v>
      </c>
      <c r="E262" s="416">
        <v>18.100000000000001</v>
      </c>
      <c r="F262" s="416">
        <v>19.899999999999999</v>
      </c>
      <c r="G262" s="416">
        <v>-0.9</v>
      </c>
      <c r="H262" s="416">
        <v>33.5</v>
      </c>
      <c r="I262" s="416">
        <v>26.6</v>
      </c>
      <c r="J262" s="416">
        <v>19.3</v>
      </c>
      <c r="K262" s="416">
        <v>23</v>
      </c>
      <c r="L262" s="416">
        <v>37.6</v>
      </c>
    </row>
    <row r="263" spans="1:12" hidden="1" outlineLevel="1">
      <c r="A263" s="6" t="s">
        <v>650</v>
      </c>
      <c r="B263" s="17">
        <v>-39.799999999999997</v>
      </c>
      <c r="C263" s="19">
        <v>-54.7</v>
      </c>
      <c r="D263" s="19">
        <v>-24.9</v>
      </c>
      <c r="E263" s="19">
        <v>18.899999999999999</v>
      </c>
      <c r="F263" s="19">
        <v>31.3</v>
      </c>
      <c r="G263" s="19">
        <v>-3.3</v>
      </c>
      <c r="H263" s="19">
        <v>22.1</v>
      </c>
      <c r="I263" s="19">
        <v>26.7</v>
      </c>
      <c r="J263" s="19">
        <v>23.5</v>
      </c>
      <c r="K263" s="19">
        <v>22.1</v>
      </c>
      <c r="L263" s="19">
        <v>34.5</v>
      </c>
    </row>
    <row r="264" spans="1:12" hidden="1" outlineLevel="1">
      <c r="A264" s="7" t="s">
        <v>653</v>
      </c>
      <c r="B264" s="19">
        <v>-39.9</v>
      </c>
      <c r="C264" s="19">
        <v>-48.6</v>
      </c>
      <c r="D264" s="19">
        <v>-31.3</v>
      </c>
      <c r="E264" s="19">
        <v>6.4</v>
      </c>
      <c r="F264" s="19">
        <v>7.9</v>
      </c>
      <c r="G264" s="19">
        <v>12.4</v>
      </c>
      <c r="H264" s="19">
        <v>23.7</v>
      </c>
      <c r="I264" s="19">
        <v>25</v>
      </c>
      <c r="J264" s="19">
        <v>23.8</v>
      </c>
      <c r="K264" s="19">
        <v>22.6</v>
      </c>
      <c r="L264" s="19">
        <v>28.6</v>
      </c>
    </row>
    <row r="265" spans="1:12" hidden="1" outlineLevel="1">
      <c r="A265" s="7" t="s">
        <v>654</v>
      </c>
      <c r="B265" s="19">
        <v>-43.7</v>
      </c>
      <c r="C265" s="19">
        <v>-48.4</v>
      </c>
      <c r="D265" s="19">
        <v>-39.1</v>
      </c>
      <c r="E265" s="19">
        <v>15.8</v>
      </c>
      <c r="F265" s="19">
        <v>24.8</v>
      </c>
      <c r="G265" s="19">
        <v>1.7</v>
      </c>
      <c r="H265" s="19">
        <v>24.5</v>
      </c>
      <c r="I265" s="19">
        <v>26.3</v>
      </c>
      <c r="J265" s="19">
        <v>28</v>
      </c>
      <c r="K265" s="19">
        <v>23.3</v>
      </c>
      <c r="L265" s="19">
        <v>27.7</v>
      </c>
    </row>
    <row r="266" spans="1:12" hidden="1" outlineLevel="1">
      <c r="A266" s="7" t="s">
        <v>655</v>
      </c>
      <c r="B266" s="19">
        <v>-41.7</v>
      </c>
      <c r="C266" s="19">
        <v>-52.4</v>
      </c>
      <c r="D266" s="19">
        <v>-31.1</v>
      </c>
      <c r="E266" s="19">
        <v>18.100000000000001</v>
      </c>
      <c r="F266" s="19">
        <v>20.8</v>
      </c>
      <c r="G266" s="19">
        <v>3.4</v>
      </c>
      <c r="H266" s="19">
        <v>36.9</v>
      </c>
      <c r="I266" s="19">
        <v>25.8</v>
      </c>
      <c r="J266" s="19">
        <v>25.1</v>
      </c>
      <c r="K266" s="19">
        <v>29</v>
      </c>
      <c r="L266" s="19">
        <v>23.4</v>
      </c>
    </row>
    <row r="267" spans="1:12" hidden="1" outlineLevel="1">
      <c r="A267" s="7" t="s">
        <v>656</v>
      </c>
      <c r="B267" s="19">
        <v>-41.6</v>
      </c>
      <c r="C267" s="19">
        <v>-50.8</v>
      </c>
      <c r="D267" s="19">
        <v>-32.299999999999997</v>
      </c>
      <c r="E267" s="19">
        <v>21.1</v>
      </c>
      <c r="F267" s="19">
        <v>26.9</v>
      </c>
      <c r="G267" s="19">
        <v>5.6</v>
      </c>
      <c r="H267" s="19">
        <v>41.9</v>
      </c>
      <c r="I267" s="19">
        <v>35.200000000000003</v>
      </c>
      <c r="J267" s="19">
        <v>33.299999999999997</v>
      </c>
      <c r="K267" s="19">
        <v>31</v>
      </c>
      <c r="L267" s="19">
        <v>41.1</v>
      </c>
    </row>
    <row r="268" spans="1:12" hidden="1" outlineLevel="1">
      <c r="A268" s="7" t="s">
        <v>657</v>
      </c>
      <c r="B268" s="19">
        <v>-44.2</v>
      </c>
      <c r="C268" s="19">
        <v>-58.2</v>
      </c>
      <c r="D268" s="19">
        <v>-30.2</v>
      </c>
      <c r="E268" s="19">
        <v>20.7</v>
      </c>
      <c r="F268" s="19">
        <v>19</v>
      </c>
      <c r="G268" s="19">
        <v>4.3</v>
      </c>
      <c r="H268" s="19">
        <v>47.5</v>
      </c>
      <c r="I268" s="19">
        <v>33.4</v>
      </c>
      <c r="J268" s="19">
        <v>34.4</v>
      </c>
      <c r="K268" s="19">
        <v>29</v>
      </c>
      <c r="L268" s="19">
        <v>36.9</v>
      </c>
    </row>
    <row r="269" spans="1:12" hidden="1" outlineLevel="1">
      <c r="A269" s="7" t="s">
        <v>717</v>
      </c>
      <c r="B269" s="19">
        <v>-45.7</v>
      </c>
      <c r="C269" s="19">
        <v>-61</v>
      </c>
      <c r="D269" s="19">
        <v>-30.4</v>
      </c>
      <c r="E269" s="19">
        <v>21.8</v>
      </c>
      <c r="F269" s="19">
        <v>15.9</v>
      </c>
      <c r="G269" s="19">
        <v>2.6</v>
      </c>
      <c r="H269" s="19">
        <v>52.1</v>
      </c>
      <c r="I269" s="19">
        <v>25</v>
      </c>
      <c r="J269" s="19">
        <v>26.9</v>
      </c>
      <c r="K269" s="19">
        <v>19.7</v>
      </c>
      <c r="L269" s="19">
        <v>28.3</v>
      </c>
    </row>
    <row r="270" spans="1:12" hidden="1" outlineLevel="1">
      <c r="A270" s="7" t="s">
        <v>658</v>
      </c>
      <c r="B270" s="19">
        <v>-47.1</v>
      </c>
      <c r="C270" s="19">
        <v>-60</v>
      </c>
      <c r="D270" s="19">
        <v>-34.299999999999997</v>
      </c>
      <c r="E270" s="19">
        <v>15.2</v>
      </c>
      <c r="F270" s="19">
        <v>13</v>
      </c>
      <c r="G270" s="19">
        <v>9.4</v>
      </c>
      <c r="H270" s="19">
        <v>42</v>
      </c>
      <c r="I270" s="19">
        <v>16.7</v>
      </c>
      <c r="J270" s="19">
        <v>19</v>
      </c>
      <c r="K270" s="19">
        <v>7.3</v>
      </c>
      <c r="L270" s="19">
        <v>23.9</v>
      </c>
    </row>
    <row r="271" spans="1:12" hidden="1" outlineLevel="1">
      <c r="A271" s="7" t="s">
        <v>724</v>
      </c>
      <c r="B271" s="19">
        <v>-45.7</v>
      </c>
      <c r="C271" s="19">
        <v>-60.7</v>
      </c>
      <c r="D271" s="19">
        <v>-30.7</v>
      </c>
      <c r="E271" s="19">
        <v>14.5</v>
      </c>
      <c r="F271" s="19">
        <v>17.399999999999999</v>
      </c>
      <c r="G271" s="19">
        <v>6.1</v>
      </c>
      <c r="H271" s="19">
        <v>32.200000000000003</v>
      </c>
      <c r="I271" s="19">
        <v>13.5</v>
      </c>
      <c r="J271" s="19">
        <v>15.8</v>
      </c>
      <c r="K271" s="19">
        <v>5.4</v>
      </c>
      <c r="L271" s="19">
        <v>19.5</v>
      </c>
    </row>
    <row r="272" spans="1:12" hidden="1" outlineLevel="1">
      <c r="A272" s="7" t="s">
        <v>652</v>
      </c>
      <c r="B272" s="19">
        <v>-37.9</v>
      </c>
      <c r="C272" s="19">
        <v>-53.3</v>
      </c>
      <c r="D272" s="19">
        <v>-22.5</v>
      </c>
      <c r="E272" s="19">
        <v>9.1999999999999993</v>
      </c>
      <c r="F272" s="19">
        <v>16.2</v>
      </c>
      <c r="G272" s="19">
        <v>14.4</v>
      </c>
      <c r="H272" s="19">
        <v>25.8</v>
      </c>
      <c r="I272" s="19">
        <v>12.2</v>
      </c>
      <c r="J272" s="19">
        <v>9.1999999999999993</v>
      </c>
      <c r="K272" s="19">
        <v>8.5</v>
      </c>
      <c r="L272" s="19">
        <v>19</v>
      </c>
    </row>
    <row r="273" spans="1:12" hidden="1" outlineLevel="1">
      <c r="A273" s="7" t="s">
        <v>651</v>
      </c>
      <c r="B273" s="14">
        <v>-35.6</v>
      </c>
      <c r="C273" s="14">
        <v>-51.1</v>
      </c>
      <c r="D273" s="14">
        <v>-20.100000000000001</v>
      </c>
      <c r="E273" s="14">
        <v>8.4</v>
      </c>
      <c r="F273" s="14">
        <v>15.6</v>
      </c>
      <c r="G273" s="14">
        <v>6.3</v>
      </c>
      <c r="H273" s="14">
        <v>15.8</v>
      </c>
      <c r="I273" s="14">
        <v>24.3</v>
      </c>
      <c r="J273" s="14">
        <v>16</v>
      </c>
      <c r="K273" s="14">
        <v>15.1</v>
      </c>
      <c r="L273" s="14">
        <v>41.7</v>
      </c>
    </row>
    <row r="274" spans="1:12" hidden="1" outlineLevel="1">
      <c r="A274" s="483" t="s">
        <v>660</v>
      </c>
      <c r="B274" s="416">
        <v>-39.799999999999997</v>
      </c>
      <c r="C274" s="416">
        <v>-54.9</v>
      </c>
      <c r="D274" s="416">
        <v>-24.7</v>
      </c>
      <c r="E274" s="416">
        <v>3.7</v>
      </c>
      <c r="F274" s="416">
        <v>2.2999999999999998</v>
      </c>
      <c r="G274" s="416">
        <v>15.6</v>
      </c>
      <c r="H274" s="416">
        <v>24.5</v>
      </c>
      <c r="I274" s="416">
        <v>24.8</v>
      </c>
      <c r="J274" s="416">
        <v>28.6</v>
      </c>
      <c r="K274" s="416">
        <v>20</v>
      </c>
      <c r="L274" s="416">
        <v>25.7</v>
      </c>
    </row>
    <row r="275" spans="1:12" hidden="1" outlineLevel="1">
      <c r="A275" s="619" t="s">
        <v>738</v>
      </c>
      <c r="B275" s="14">
        <v>-41.5</v>
      </c>
      <c r="C275" s="14">
        <v>-56.9</v>
      </c>
      <c r="D275" s="14">
        <v>-26</v>
      </c>
      <c r="E275" s="14">
        <v>4.7</v>
      </c>
      <c r="F275" s="14">
        <v>0</v>
      </c>
      <c r="G275" s="14">
        <v>7.7</v>
      </c>
      <c r="H275" s="14">
        <v>21.9</v>
      </c>
      <c r="I275" s="14">
        <v>22.2</v>
      </c>
      <c r="J275" s="14">
        <v>16</v>
      </c>
      <c r="K275" s="14">
        <v>35.1</v>
      </c>
      <c r="L275" s="14">
        <v>15.4</v>
      </c>
    </row>
    <row r="276" spans="1:12" collapsed="1">
      <c r="A276" s="7" t="s">
        <v>744</v>
      </c>
      <c r="B276" s="14">
        <v>-48.7</v>
      </c>
      <c r="C276" s="14">
        <v>-62.4</v>
      </c>
      <c r="D276" s="14">
        <v>-35</v>
      </c>
      <c r="E276" s="14">
        <v>11.9</v>
      </c>
      <c r="F276" s="14">
        <v>4.7</v>
      </c>
      <c r="G276" s="14">
        <v>4.4000000000000004</v>
      </c>
      <c r="H276" s="14">
        <v>35.5</v>
      </c>
      <c r="I276" s="14">
        <v>19.2</v>
      </c>
      <c r="J276" s="14">
        <v>24.7</v>
      </c>
      <c r="K276" s="14">
        <v>15.5</v>
      </c>
      <c r="L276" s="14">
        <v>17.399999999999999</v>
      </c>
    </row>
    <row r="277" spans="1:12">
      <c r="A277" s="7" t="s">
        <v>745</v>
      </c>
      <c r="B277" s="14">
        <v>-47.7</v>
      </c>
      <c r="C277" s="14">
        <v>-62</v>
      </c>
      <c r="D277" s="14">
        <v>-33.299999999999997</v>
      </c>
      <c r="E277" s="14">
        <v>14.2</v>
      </c>
      <c r="F277" s="14">
        <v>8.6999999999999993</v>
      </c>
      <c r="G277" s="14">
        <v>10</v>
      </c>
      <c r="H277" s="14">
        <v>43.9</v>
      </c>
      <c r="I277" s="14">
        <v>28.8</v>
      </c>
      <c r="J277" s="14">
        <v>26</v>
      </c>
      <c r="K277" s="14">
        <v>29.5</v>
      </c>
      <c r="L277" s="14">
        <v>31</v>
      </c>
    </row>
    <row r="278" spans="1:12">
      <c r="A278" s="7" t="s">
        <v>746</v>
      </c>
      <c r="B278" s="1">
        <v>-36.700000000000003</v>
      </c>
      <c r="C278" s="19">
        <v>-48.1</v>
      </c>
      <c r="D278" s="19">
        <v>-25.3</v>
      </c>
      <c r="E278" s="281">
        <v>12.5</v>
      </c>
      <c r="F278" s="19">
        <v>14</v>
      </c>
      <c r="G278" s="19">
        <v>9.8000000000000007</v>
      </c>
      <c r="H278" s="19">
        <v>33.4</v>
      </c>
      <c r="I278" s="281">
        <v>21.2</v>
      </c>
      <c r="J278" s="19">
        <v>22.9</v>
      </c>
      <c r="K278" s="19">
        <v>17.5</v>
      </c>
      <c r="L278" s="19">
        <v>23.1</v>
      </c>
    </row>
    <row r="279" spans="1:12">
      <c r="A279" s="7" t="s">
        <v>747</v>
      </c>
      <c r="B279" s="1">
        <v>-35.9</v>
      </c>
      <c r="C279" s="19">
        <v>-47</v>
      </c>
      <c r="D279" s="19">
        <v>-24.8</v>
      </c>
      <c r="E279" s="281">
        <v>9.5</v>
      </c>
      <c r="F279" s="19">
        <v>8.1999999999999993</v>
      </c>
      <c r="G279" s="19">
        <v>6.2</v>
      </c>
      <c r="H279" s="19">
        <v>26.5</v>
      </c>
      <c r="I279" s="281">
        <v>15.7</v>
      </c>
      <c r="J279" s="19">
        <v>5.6</v>
      </c>
      <c r="K279" s="19">
        <v>23.3</v>
      </c>
      <c r="L279" s="19">
        <v>18.3</v>
      </c>
    </row>
    <row r="280" spans="1:12">
      <c r="A280" s="7" t="s">
        <v>748</v>
      </c>
      <c r="B280" s="1">
        <v>-37.799999999999997</v>
      </c>
      <c r="C280" s="19">
        <v>-50.5</v>
      </c>
      <c r="D280" s="19">
        <v>-25.1</v>
      </c>
      <c r="E280" s="281">
        <v>4.8</v>
      </c>
      <c r="F280" s="19">
        <v>14</v>
      </c>
      <c r="G280" s="19">
        <v>6.7</v>
      </c>
      <c r="H280" s="19">
        <v>7.2</v>
      </c>
      <c r="I280" s="281">
        <v>16.5</v>
      </c>
      <c r="J280" s="19">
        <v>5</v>
      </c>
      <c r="K280" s="19">
        <v>26.2</v>
      </c>
      <c r="L280" s="19">
        <v>18.3</v>
      </c>
    </row>
    <row r="281" spans="1:12">
      <c r="A281" s="7" t="s">
        <v>749</v>
      </c>
      <c r="B281" s="1">
        <v>-37.799999999999997</v>
      </c>
      <c r="C281" s="19">
        <v>-50.2</v>
      </c>
      <c r="D281" s="19">
        <v>-25.5</v>
      </c>
      <c r="E281" s="281">
        <v>11.2</v>
      </c>
      <c r="F281" s="19">
        <v>15.6</v>
      </c>
      <c r="G281" s="19">
        <v>12.1</v>
      </c>
      <c r="H281" s="19">
        <v>30.1</v>
      </c>
      <c r="I281" s="281">
        <v>15.3</v>
      </c>
      <c r="J281" s="19">
        <v>15.2</v>
      </c>
      <c r="K281" s="19">
        <v>16.3</v>
      </c>
      <c r="L281" s="19">
        <v>14.2</v>
      </c>
    </row>
    <row r="282" spans="1:12">
      <c r="A282" s="7" t="s">
        <v>750</v>
      </c>
      <c r="B282" s="19">
        <v>-42</v>
      </c>
      <c r="C282" s="19">
        <v>-60.9</v>
      </c>
      <c r="D282" s="19">
        <v>-23.1</v>
      </c>
      <c r="E282" s="281">
        <v>6.1</v>
      </c>
      <c r="F282" s="19">
        <v>14.4</v>
      </c>
      <c r="G282" s="19">
        <v>6.7</v>
      </c>
      <c r="H282" s="19">
        <v>10.4</v>
      </c>
      <c r="I282" s="281">
        <v>15.6</v>
      </c>
      <c r="J282" s="19">
        <v>15.9</v>
      </c>
      <c r="K282" s="19">
        <v>13.8</v>
      </c>
      <c r="L282" s="19">
        <v>17.2</v>
      </c>
    </row>
    <row r="283" spans="1:12">
      <c r="A283" s="7" t="s">
        <v>763</v>
      </c>
      <c r="B283" s="19">
        <v>-45</v>
      </c>
      <c r="C283" s="19">
        <v>-62.6</v>
      </c>
      <c r="D283" s="19">
        <v>-27.5</v>
      </c>
      <c r="E283" s="281">
        <v>7.1</v>
      </c>
      <c r="F283" s="19">
        <v>14</v>
      </c>
      <c r="G283" s="19">
        <v>5.6</v>
      </c>
      <c r="H283" s="19">
        <v>12.8</v>
      </c>
      <c r="I283" s="281">
        <v>15.5</v>
      </c>
      <c r="J283" s="19">
        <v>14.3</v>
      </c>
      <c r="K283" s="19">
        <v>18.2</v>
      </c>
      <c r="L283" s="19">
        <v>13.9</v>
      </c>
    </row>
    <row r="284" spans="1:12">
      <c r="A284" s="7" t="s">
        <v>752</v>
      </c>
      <c r="B284" s="19">
        <v>-54.4</v>
      </c>
      <c r="C284" s="19">
        <v>-76.099999999999994</v>
      </c>
      <c r="D284" s="19">
        <v>-32.799999999999997</v>
      </c>
      <c r="E284" s="281">
        <v>10.4</v>
      </c>
      <c r="F284" s="19">
        <v>15.3</v>
      </c>
      <c r="G284" s="19">
        <v>5.9</v>
      </c>
      <c r="H284" s="19">
        <v>21.9</v>
      </c>
      <c r="I284" s="281">
        <v>10.5</v>
      </c>
      <c r="J284" s="19">
        <v>-0.1</v>
      </c>
      <c r="K284" s="19">
        <v>16.2</v>
      </c>
      <c r="L284" s="19">
        <v>15.5</v>
      </c>
    </row>
    <row r="285" spans="1:12">
      <c r="A285" s="7" t="s">
        <v>753</v>
      </c>
      <c r="B285" s="19">
        <v>-56.4</v>
      </c>
      <c r="C285" s="19">
        <v>-77.599999999999994</v>
      </c>
      <c r="D285" s="19">
        <v>-35.200000000000003</v>
      </c>
      <c r="E285" s="281">
        <v>9.6</v>
      </c>
      <c r="F285" s="19">
        <v>11.3</v>
      </c>
      <c r="G285" s="19">
        <v>6.2</v>
      </c>
      <c r="H285" s="19">
        <v>23.8</v>
      </c>
      <c r="I285" s="281">
        <v>11.2</v>
      </c>
      <c r="J285" s="19">
        <v>-5.6</v>
      </c>
      <c r="K285" s="19">
        <v>20.2</v>
      </c>
      <c r="L285" s="19">
        <v>19.100000000000001</v>
      </c>
    </row>
    <row r="286" spans="1:12">
      <c r="A286" s="483" t="s">
        <v>743</v>
      </c>
      <c r="B286" s="416">
        <v>-57.2</v>
      </c>
      <c r="C286" s="416">
        <v>-76</v>
      </c>
      <c r="D286" s="416">
        <v>-38.299999999999997</v>
      </c>
      <c r="E286" s="472">
        <v>10.8</v>
      </c>
      <c r="F286" s="416">
        <v>15.7</v>
      </c>
      <c r="G286" s="416">
        <v>6.7</v>
      </c>
      <c r="H286" s="416">
        <v>23.4</v>
      </c>
      <c r="I286" s="472">
        <v>13</v>
      </c>
      <c r="J286" s="416">
        <v>-2.8</v>
      </c>
      <c r="K286" s="416">
        <v>18.3</v>
      </c>
      <c r="L286" s="416">
        <v>23.5</v>
      </c>
    </row>
    <row r="287" spans="1:12">
      <c r="A287" s="7" t="s">
        <v>772</v>
      </c>
      <c r="B287" s="19">
        <v>-54.5</v>
      </c>
      <c r="C287" s="19">
        <v>-71.5</v>
      </c>
      <c r="D287" s="19">
        <v>-37.4</v>
      </c>
      <c r="E287" s="281">
        <v>6.7</v>
      </c>
      <c r="F287" s="19">
        <v>4.2</v>
      </c>
      <c r="G287" s="19">
        <v>10.9</v>
      </c>
      <c r="H287" s="19">
        <v>26.8</v>
      </c>
      <c r="I287" s="281">
        <v>4.9000000000000004</v>
      </c>
      <c r="J287" s="19">
        <v>-7.9</v>
      </c>
      <c r="K287" s="19">
        <v>11</v>
      </c>
      <c r="L287" s="19">
        <v>11.7</v>
      </c>
    </row>
    <row r="288" spans="1:12">
      <c r="A288" s="6"/>
      <c r="B288" s="643"/>
      <c r="C288" s="643"/>
      <c r="D288" s="643"/>
      <c r="E288" s="643"/>
      <c r="F288" s="643"/>
      <c r="G288" s="643"/>
      <c r="H288" s="643"/>
      <c r="I288" s="643"/>
      <c r="J288" s="643"/>
      <c r="K288" s="643"/>
      <c r="L288" s="643"/>
    </row>
    <row r="289" spans="1:9">
      <c r="C289" s="19"/>
      <c r="D289" s="19"/>
      <c r="E289" s="19"/>
    </row>
    <row r="290" spans="1:9">
      <c r="A290" s="1" t="s">
        <v>546</v>
      </c>
    </row>
    <row r="291" spans="1:9">
      <c r="A291" s="1" t="s">
        <v>628</v>
      </c>
    </row>
    <row r="292" spans="1:9">
      <c r="A292" s="1" t="s">
        <v>644</v>
      </c>
    </row>
    <row r="293" spans="1:9">
      <c r="A293" s="1" t="s">
        <v>547</v>
      </c>
    </row>
    <row r="294" spans="1:9">
      <c r="A294" s="1" t="s">
        <v>704</v>
      </c>
    </row>
    <row r="295" spans="1:9">
      <c r="A295" s="1" t="s">
        <v>705</v>
      </c>
    </row>
    <row r="296" spans="1:9">
      <c r="A296" s="286" t="s">
        <v>803</v>
      </c>
      <c r="B296" s="286"/>
      <c r="C296" s="286"/>
      <c r="D296" s="286"/>
      <c r="E296" s="286"/>
      <c r="F296" s="717"/>
      <c r="G296" s="717"/>
      <c r="H296" s="717"/>
      <c r="I296" s="286"/>
    </row>
    <row r="297" spans="1:9">
      <c r="A297" s="717" t="s">
        <v>804</v>
      </c>
      <c r="B297" s="717"/>
      <c r="C297" s="717"/>
      <c r="D297" s="717"/>
    </row>
    <row r="298" spans="1:9">
      <c r="A298" s="1" t="s">
        <v>731</v>
      </c>
    </row>
  </sheetData>
  <mergeCells count="8">
    <mergeCell ref="B148:D148"/>
    <mergeCell ref="E148:H148"/>
    <mergeCell ref="I148:L148"/>
    <mergeCell ref="C5:G5"/>
    <mergeCell ref="C6:F6"/>
    <mergeCell ref="B5:B7"/>
    <mergeCell ref="G6:G7"/>
    <mergeCell ref="H6:L6"/>
  </mergeCells>
  <phoneticPr fontId="2" type="noConversion"/>
  <pageMargins left="0.75" right="0.75" top="0.42" bottom="0.49" header="0.5" footer="0.5"/>
  <pageSetup paperSize="9" scale="6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T322"/>
  <sheetViews>
    <sheetView zoomScale="85" workbookViewId="0">
      <selection activeCell="P225" sqref="P225"/>
    </sheetView>
  </sheetViews>
  <sheetFormatPr defaultRowHeight="12.75" outlineLevelRow="1"/>
  <cols>
    <col min="1" max="1" width="14.625" style="1" customWidth="1"/>
    <col min="2" max="2" width="10.625" style="1" customWidth="1"/>
    <col min="3" max="3" width="9" style="1"/>
    <col min="4" max="4" width="11.75" style="1" customWidth="1"/>
    <col min="5" max="5" width="12.75" style="1" customWidth="1"/>
    <col min="6" max="6" width="15.5" style="1" customWidth="1"/>
    <col min="7" max="7" width="10.625" style="1" bestFit="1" customWidth="1"/>
    <col min="8" max="8" width="10.25" style="1" customWidth="1"/>
    <col min="9" max="9" width="12.625" style="1" customWidth="1"/>
    <col min="10" max="10" width="13.375" style="1" customWidth="1"/>
    <col min="11" max="15" width="12.25" style="1" customWidth="1"/>
    <col min="16" max="16" width="13.75" style="1" customWidth="1"/>
    <col min="17" max="16384" width="9" style="1"/>
  </cols>
  <sheetData>
    <row r="1" spans="1:17" ht="15">
      <c r="A1" s="57" t="s">
        <v>357</v>
      </c>
    </row>
    <row r="2" spans="1:17" ht="15.75">
      <c r="A2" s="58" t="s">
        <v>298</v>
      </c>
    </row>
    <row r="3" spans="1:17">
      <c r="A3" s="1" t="s">
        <v>759</v>
      </c>
    </row>
    <row r="4" spans="1:17">
      <c r="A4" s="6"/>
    </row>
    <row r="5" spans="1:17" ht="14.25">
      <c r="A5" s="6"/>
      <c r="B5" s="795" t="s">
        <v>399</v>
      </c>
      <c r="C5" s="928"/>
      <c r="D5" s="928"/>
      <c r="E5" s="928"/>
      <c r="F5" s="928"/>
      <c r="G5" s="928"/>
      <c r="H5" s="928"/>
      <c r="I5" s="928"/>
      <c r="J5" s="928"/>
      <c r="K5" s="928"/>
      <c r="L5" s="928"/>
      <c r="M5" s="928"/>
      <c r="N5" s="928"/>
      <c r="O5" s="929"/>
      <c r="P5" s="923" t="s">
        <v>400</v>
      </c>
    </row>
    <row r="6" spans="1:17" ht="12.75" customHeight="1">
      <c r="A6" s="7"/>
      <c r="B6" s="852" t="s">
        <v>401</v>
      </c>
      <c r="C6" s="927"/>
      <c r="D6" s="926" t="s">
        <v>352</v>
      </c>
      <c r="E6" s="926" t="s">
        <v>706</v>
      </c>
      <c r="F6" s="926" t="s">
        <v>603</v>
      </c>
      <c r="G6" s="926" t="s">
        <v>348</v>
      </c>
      <c r="H6" s="926" t="s">
        <v>319</v>
      </c>
      <c r="I6" s="926" t="s">
        <v>766</v>
      </c>
      <c r="J6" s="926" t="s">
        <v>579</v>
      </c>
      <c r="K6" s="926" t="s">
        <v>594</v>
      </c>
      <c r="L6" s="926" t="s">
        <v>595</v>
      </c>
      <c r="M6" s="926" t="s">
        <v>703</v>
      </c>
      <c r="N6" s="926" t="s">
        <v>349</v>
      </c>
      <c r="O6" s="926" t="s">
        <v>700</v>
      </c>
      <c r="P6" s="924"/>
    </row>
    <row r="7" spans="1:17" ht="52.5" customHeight="1">
      <c r="A7" s="552"/>
      <c r="B7" s="517" t="s">
        <v>238</v>
      </c>
      <c r="C7" s="517" t="s">
        <v>761</v>
      </c>
      <c r="D7" s="822"/>
      <c r="E7" s="822"/>
      <c r="F7" s="822"/>
      <c r="G7" s="822"/>
      <c r="H7" s="822"/>
      <c r="I7" s="822"/>
      <c r="J7" s="822"/>
      <c r="K7" s="822"/>
      <c r="L7" s="822" t="s">
        <v>595</v>
      </c>
      <c r="M7" s="822"/>
      <c r="N7" s="822"/>
      <c r="O7" s="822"/>
      <c r="P7" s="925"/>
    </row>
    <row r="8" spans="1:17">
      <c r="A8" s="236"/>
      <c r="B8" s="44">
        <v>1</v>
      </c>
      <c r="C8" s="44">
        <v>2</v>
      </c>
      <c r="D8" s="44">
        <v>3</v>
      </c>
      <c r="E8" s="44">
        <v>4</v>
      </c>
      <c r="F8" s="44">
        <v>5</v>
      </c>
      <c r="G8" s="44">
        <v>6</v>
      </c>
      <c r="H8" s="44">
        <v>7</v>
      </c>
      <c r="I8" s="45">
        <v>8</v>
      </c>
      <c r="J8" s="45">
        <v>9</v>
      </c>
      <c r="K8" s="45">
        <v>10</v>
      </c>
      <c r="L8" s="45">
        <v>11</v>
      </c>
      <c r="M8" s="45">
        <v>12</v>
      </c>
      <c r="N8" s="45">
        <v>13</v>
      </c>
      <c r="O8" s="45">
        <v>14</v>
      </c>
      <c r="P8" s="333">
        <v>15</v>
      </c>
    </row>
    <row r="9" spans="1:17" hidden="1" outlineLevel="1">
      <c r="A9" s="63">
        <v>1996</v>
      </c>
      <c r="B9" s="622">
        <v>2151.114</v>
      </c>
      <c r="C9" s="14">
        <v>2.0842883948986213</v>
      </c>
      <c r="D9" s="14">
        <v>2.0119327930258066</v>
      </c>
      <c r="E9" s="14">
        <v>2.9286212452803113</v>
      </c>
      <c r="F9" s="14">
        <v>-7.542171152985901</v>
      </c>
      <c r="G9" s="14">
        <v>2.348007934886482</v>
      </c>
      <c r="H9" s="14">
        <v>6.1417025235492702</v>
      </c>
      <c r="I9" s="14">
        <v>11.983482328476057</v>
      </c>
      <c r="J9" s="14">
        <v>1.6482115538719313</v>
      </c>
      <c r="K9" s="14">
        <v>9.6412848099617321</v>
      </c>
      <c r="L9" s="14">
        <v>-1.955732521372525</v>
      </c>
      <c r="M9" s="14">
        <v>11.01570217675139</v>
      </c>
      <c r="N9" s="14">
        <v>-4.1403009860324573</v>
      </c>
      <c r="O9" s="14">
        <v>-16.06594270200759</v>
      </c>
      <c r="P9" s="14">
        <v>11.3</v>
      </c>
      <c r="Q9" s="624"/>
    </row>
    <row r="10" spans="1:17" hidden="1" outlineLevel="1">
      <c r="A10" s="63">
        <v>1997</v>
      </c>
      <c r="B10" s="174">
        <v>2128.9059999999999</v>
      </c>
      <c r="C10" s="14">
        <v>-1.0323953077335659</v>
      </c>
      <c r="D10" s="14">
        <v>-1.5279539213472901</v>
      </c>
      <c r="E10" s="14">
        <v>4.6988813925640187</v>
      </c>
      <c r="F10" s="14">
        <v>-5.7810634154579077</v>
      </c>
      <c r="G10" s="14">
        <v>-4.5994114932383923E-2</v>
      </c>
      <c r="H10" s="14">
        <v>-1.2789829765670788</v>
      </c>
      <c r="I10" s="14">
        <v>-1.4653354901088704</v>
      </c>
      <c r="J10" s="14">
        <v>-1.4058851283154041</v>
      </c>
      <c r="K10" s="14">
        <v>11.205094088576303</v>
      </c>
      <c r="L10" s="14">
        <v>-2.9476562085257854</v>
      </c>
      <c r="M10" s="14">
        <v>-4.7122123835066247</v>
      </c>
      <c r="N10" s="14">
        <v>-0.31407415897001556</v>
      </c>
      <c r="O10" s="14">
        <v>4.7421956461600701</v>
      </c>
      <c r="P10" s="14">
        <v>11.8</v>
      </c>
      <c r="Q10" s="624"/>
    </row>
    <row r="11" spans="1:17" hidden="1" outlineLevel="1">
      <c r="A11" s="63">
        <v>1998</v>
      </c>
      <c r="B11" s="174">
        <v>2118.8739999999998</v>
      </c>
      <c r="C11" s="14">
        <v>-0.47122794524511846</v>
      </c>
      <c r="D11" s="14">
        <v>-1.1735851780823623</v>
      </c>
      <c r="E11" s="14">
        <v>7.1686307547035568</v>
      </c>
      <c r="F11" s="14">
        <v>-9.2212321908143196</v>
      </c>
      <c r="G11" s="14">
        <v>-3.6768621783991335</v>
      </c>
      <c r="H11" s="14">
        <v>-3.088101410697746</v>
      </c>
      <c r="I11" s="14">
        <v>3.0332166873265436</v>
      </c>
      <c r="J11" s="14">
        <v>4.694551291758799</v>
      </c>
      <c r="K11" s="14">
        <v>6.5428880722445228</v>
      </c>
      <c r="L11" s="14">
        <v>-7.5963734325215029</v>
      </c>
      <c r="M11" s="14">
        <v>11.947992015516192</v>
      </c>
      <c r="N11" s="14">
        <v>0.74979631408645275</v>
      </c>
      <c r="O11" s="14">
        <v>0.92337697957192688</v>
      </c>
      <c r="P11" s="14">
        <v>12.5</v>
      </c>
      <c r="Q11" s="624"/>
    </row>
    <row r="12" spans="1:17" hidden="1" outlineLevel="1">
      <c r="A12" s="63">
        <v>1999</v>
      </c>
      <c r="B12" s="174">
        <v>2065.1880000000001</v>
      </c>
      <c r="C12" s="14">
        <v>-2.5337042221481738</v>
      </c>
      <c r="D12" s="14">
        <v>-3.2677738041191162</v>
      </c>
      <c r="E12" s="14">
        <v>4.8295510006468305</v>
      </c>
      <c r="F12" s="14">
        <v>-11.64902802021993</v>
      </c>
      <c r="G12" s="14">
        <v>-4.7912833877064003</v>
      </c>
      <c r="H12" s="14">
        <v>-6.0541426518769441</v>
      </c>
      <c r="I12" s="14">
        <v>0.31472237408843284</v>
      </c>
      <c r="J12" s="14">
        <v>-3.3714236121155921</v>
      </c>
      <c r="K12" s="14">
        <v>3.1430691381626872</v>
      </c>
      <c r="L12" s="14">
        <v>-0.91162019771502401</v>
      </c>
      <c r="M12" s="14">
        <v>-3.7714936833897497</v>
      </c>
      <c r="N12" s="14">
        <v>1.1026360011916267</v>
      </c>
      <c r="O12" s="14">
        <v>3.5771801272244375</v>
      </c>
      <c r="P12" s="14">
        <v>16.2</v>
      </c>
      <c r="Q12" s="624"/>
    </row>
    <row r="13" spans="1:17" hidden="1" outlineLevel="1">
      <c r="A13" s="63">
        <v>2000</v>
      </c>
      <c r="B13" s="174">
        <v>2024.84825</v>
      </c>
      <c r="C13" s="14">
        <v>-1.9533209567361354</v>
      </c>
      <c r="D13" s="14">
        <v>-2.210336256492198</v>
      </c>
      <c r="E13" s="14">
        <v>0.4255947836084033</v>
      </c>
      <c r="F13" s="14">
        <v>-10.70019863791147</v>
      </c>
      <c r="G13" s="14">
        <v>-3.0358086610646922</v>
      </c>
      <c r="H13" s="14">
        <v>-7.1044506621614829</v>
      </c>
      <c r="I13" s="14">
        <v>-1.4238006615393033</v>
      </c>
      <c r="J13" s="14">
        <v>6.6338139490324011</v>
      </c>
      <c r="K13" s="14">
        <v>-3.4076253556360427</v>
      </c>
      <c r="L13" s="14">
        <v>13.029452177549445</v>
      </c>
      <c r="M13" s="14">
        <v>10.683737368226403</v>
      </c>
      <c r="N13" s="14">
        <v>-1.4999286420113549</v>
      </c>
      <c r="O13" s="14">
        <v>-2.5061706800380961</v>
      </c>
      <c r="P13" s="14">
        <v>18.600000000000001</v>
      </c>
      <c r="Q13" s="624"/>
    </row>
    <row r="14" spans="1:17" hidden="1" outlineLevel="1">
      <c r="A14" s="63">
        <v>2001</v>
      </c>
      <c r="B14" s="174">
        <v>2036.5129999999999</v>
      </c>
      <c r="C14" s="14">
        <v>0.57608020749209743</v>
      </c>
      <c r="D14" s="14">
        <v>0.28612562313936962</v>
      </c>
      <c r="E14" s="14">
        <v>3.1894363750774204</v>
      </c>
      <c r="F14" s="14">
        <v>-5.1611890972933878</v>
      </c>
      <c r="G14" s="14">
        <v>0.18960686454774134</v>
      </c>
      <c r="H14" s="14">
        <v>-1.7376666673500836</v>
      </c>
      <c r="I14" s="14">
        <v>3.8463298418411682</v>
      </c>
      <c r="J14" s="14">
        <v>1.0972165289998799</v>
      </c>
      <c r="K14" s="14">
        <v>-1.4076474574451652</v>
      </c>
      <c r="L14" s="14">
        <v>-0.3409090909091077</v>
      </c>
      <c r="M14" s="14">
        <v>1.3349033783352127</v>
      </c>
      <c r="N14" s="14">
        <v>-0.45835674698926709</v>
      </c>
      <c r="O14" s="14">
        <v>3.3649964615706693</v>
      </c>
      <c r="P14" s="14">
        <v>19.2</v>
      </c>
      <c r="Q14" s="624"/>
    </row>
    <row r="15" spans="1:17" hidden="1" outlineLevel="1">
      <c r="A15" s="63">
        <v>2002</v>
      </c>
      <c r="B15" s="174">
        <v>2038.4137499999999</v>
      </c>
      <c r="C15" s="14">
        <v>9.3333555936055745E-2</v>
      </c>
      <c r="D15" s="14">
        <v>-0.37482746037538561</v>
      </c>
      <c r="E15" s="14">
        <v>4.1941420027603158</v>
      </c>
      <c r="F15" s="14">
        <v>-7.9504356876451396</v>
      </c>
      <c r="G15" s="14">
        <v>-1.8069670019763748</v>
      </c>
      <c r="H15" s="14">
        <v>4.2835859513237438</v>
      </c>
      <c r="I15" s="14">
        <v>5.1761757709002154</v>
      </c>
      <c r="J15" s="14">
        <v>-9.8683077743402947</v>
      </c>
      <c r="K15" s="14">
        <v>-4.0892851066725768</v>
      </c>
      <c r="L15" s="14">
        <v>-9.6284903609026458</v>
      </c>
      <c r="M15" s="14">
        <v>-1.6657448560264072</v>
      </c>
      <c r="N15" s="14">
        <v>9.519276534959431E-3</v>
      </c>
      <c r="O15" s="14">
        <v>3.2086824874882893</v>
      </c>
      <c r="P15" s="14">
        <v>18.5</v>
      </c>
      <c r="Q15" s="624"/>
    </row>
    <row r="16" spans="1:17" hidden="1" outlineLevel="1">
      <c r="A16" s="63">
        <v>2003</v>
      </c>
      <c r="B16" s="174">
        <v>2060.4662499999999</v>
      </c>
      <c r="C16" s="14">
        <v>1.081846116864142</v>
      </c>
      <c r="D16" s="14">
        <v>0.22121211829994536</v>
      </c>
      <c r="E16" s="14">
        <v>8.289908197807037</v>
      </c>
      <c r="F16" s="14">
        <v>-8.734723220704538</v>
      </c>
      <c r="G16" s="14">
        <v>1.1557161915967527</v>
      </c>
      <c r="H16" s="14">
        <v>9.7643549022864136</v>
      </c>
      <c r="I16" s="14">
        <v>2.4786333211754226</v>
      </c>
      <c r="J16" s="14">
        <v>0.94531471461849037</v>
      </c>
      <c r="K16" s="14">
        <v>-1.5524777203837203</v>
      </c>
      <c r="L16" s="14">
        <v>7.1376173708920305</v>
      </c>
      <c r="M16" s="14">
        <v>-1.4642162906886966</v>
      </c>
      <c r="N16" s="14">
        <v>0.64060846736528276</v>
      </c>
      <c r="O16" s="14">
        <v>-2.9197284886083708</v>
      </c>
      <c r="P16" s="14">
        <v>17.399999999999999</v>
      </c>
      <c r="Q16" s="624"/>
    </row>
    <row r="17" spans="1:18" hidden="1" outlineLevel="1">
      <c r="A17" s="63">
        <v>2004</v>
      </c>
      <c r="B17" s="174">
        <v>2055.7262500000002</v>
      </c>
      <c r="C17" s="14">
        <v>-0.23004502015017181</v>
      </c>
      <c r="D17" s="14">
        <v>-2.3015115467354264</v>
      </c>
      <c r="E17" s="14">
        <v>15.826407713796982</v>
      </c>
      <c r="F17" s="14">
        <v>-3.8027031473569508</v>
      </c>
      <c r="G17" s="14">
        <v>-2.1575356476852079</v>
      </c>
      <c r="H17" s="14">
        <v>1.8183409074751467</v>
      </c>
      <c r="I17" s="14">
        <v>-0.55147589301000721</v>
      </c>
      <c r="J17" s="14">
        <v>-1.3009132643094574</v>
      </c>
      <c r="K17" s="14">
        <v>-2.6104880791074265</v>
      </c>
      <c r="L17" s="14">
        <v>-4.7203012666895034</v>
      </c>
      <c r="M17" s="14">
        <v>8.7473899696743871</v>
      </c>
      <c r="N17" s="14">
        <v>-1.1457114452372537</v>
      </c>
      <c r="O17" s="14">
        <v>14.349577260106528</v>
      </c>
      <c r="P17" s="14">
        <v>18.100000000000001</v>
      </c>
      <c r="Q17" s="624"/>
      <c r="R17" s="42"/>
    </row>
    <row r="18" spans="1:18" hidden="1" outlineLevel="1">
      <c r="A18" s="63">
        <v>2005</v>
      </c>
      <c r="B18" s="174">
        <v>2088.9090000000001</v>
      </c>
      <c r="C18" s="14">
        <v>1.6141619050688263</v>
      </c>
      <c r="D18" s="14">
        <v>1.0945084589866241</v>
      </c>
      <c r="E18" s="14">
        <v>5.0117111046939868</v>
      </c>
      <c r="F18" s="14">
        <v>-1.478594583669107</v>
      </c>
      <c r="G18" s="14">
        <v>9.9635583751648937E-2</v>
      </c>
      <c r="H18" s="14">
        <v>8.839105401108597</v>
      </c>
      <c r="I18" s="14">
        <v>2.4703508566597918</v>
      </c>
      <c r="J18" s="14">
        <v>5.3031661893775777</v>
      </c>
      <c r="K18" s="14">
        <v>1.4046149519707569</v>
      </c>
      <c r="L18" s="14">
        <v>10.724654344764147</v>
      </c>
      <c r="M18" s="14">
        <v>10.305791835862351</v>
      </c>
      <c r="N18" s="14">
        <v>-1.8638626032666963</v>
      </c>
      <c r="O18" s="14">
        <v>-3.7583480269830147</v>
      </c>
      <c r="P18" s="14">
        <v>16.2</v>
      </c>
      <c r="Q18" s="624"/>
      <c r="R18" s="42"/>
    </row>
    <row r="19" spans="1:18" hidden="1" outlineLevel="1">
      <c r="A19" s="63">
        <v>2006</v>
      </c>
      <c r="B19" s="174">
        <v>2132.3872500000002</v>
      </c>
      <c r="C19" s="14">
        <v>2.0813855462348982</v>
      </c>
      <c r="D19" s="14">
        <v>1.770733112523331</v>
      </c>
      <c r="E19" s="14">
        <v>4.0366996503756809</v>
      </c>
      <c r="F19" s="14">
        <v>-9.6080757283647387</v>
      </c>
      <c r="G19" s="14">
        <v>1.7125562755775121</v>
      </c>
      <c r="H19" s="14">
        <v>4.8126160714432729</v>
      </c>
      <c r="I19" s="14">
        <v>4.885591154452996</v>
      </c>
      <c r="J19" s="14">
        <v>8.6360726221872568</v>
      </c>
      <c r="K19" s="14">
        <v>6.2959773470341105</v>
      </c>
      <c r="L19" s="14">
        <v>1.3032191069574139</v>
      </c>
      <c r="M19" s="14">
        <v>1.390837183853094</v>
      </c>
      <c r="N19" s="14">
        <v>0.59696281282167263</v>
      </c>
      <c r="O19" s="14">
        <v>-1.8775688675120108</v>
      </c>
      <c r="P19" s="14">
        <v>13.3</v>
      </c>
      <c r="Q19" s="624"/>
      <c r="R19" s="42"/>
    </row>
    <row r="20" spans="1:18" hidden="1" outlineLevel="1">
      <c r="A20" s="63">
        <v>2007</v>
      </c>
      <c r="B20" s="174">
        <v>2176.9679999999998</v>
      </c>
      <c r="C20" s="14">
        <v>2.0906498104413345</v>
      </c>
      <c r="D20" s="14">
        <v>1.4960356608587801</v>
      </c>
      <c r="E20" s="14">
        <v>5.7517646229597403</v>
      </c>
      <c r="F20" s="14">
        <v>-3.6473836896333864</v>
      </c>
      <c r="G20" s="14">
        <v>1.266268865524836</v>
      </c>
      <c r="H20" s="14">
        <v>3.9718760789729828</v>
      </c>
      <c r="I20" s="14">
        <v>3.3162862382018403</v>
      </c>
      <c r="J20" s="14">
        <v>4.3135049796165532</v>
      </c>
      <c r="K20" s="14">
        <v>4.4503642268161343</v>
      </c>
      <c r="L20" s="14">
        <v>13.145148890369526</v>
      </c>
      <c r="M20" s="14">
        <v>7.6144584207275727</v>
      </c>
      <c r="N20" s="14">
        <v>0.3735077158163449</v>
      </c>
      <c r="O20" s="14">
        <v>-8.0109266240653056</v>
      </c>
      <c r="P20" s="14">
        <v>11.031018485596476</v>
      </c>
      <c r="Q20" s="624"/>
      <c r="R20" s="42"/>
    </row>
    <row r="21" spans="1:18" collapsed="1">
      <c r="A21" s="63">
        <v>2008</v>
      </c>
      <c r="B21" s="174">
        <v>2247.1392500000002</v>
      </c>
      <c r="C21" s="14">
        <v>3.2233477938123087</v>
      </c>
      <c r="D21" s="14">
        <v>2.0299644085204136</v>
      </c>
      <c r="E21" s="14">
        <v>10.275465503136942</v>
      </c>
      <c r="F21" s="14">
        <v>-1.1475647468109855</v>
      </c>
      <c r="G21" s="14">
        <v>3.2068507475834167</v>
      </c>
      <c r="H21" s="14">
        <v>9.2747340329183174</v>
      </c>
      <c r="I21" s="14">
        <v>3.7233468003965271</v>
      </c>
      <c r="J21" s="14">
        <v>5.699417411315892</v>
      </c>
      <c r="K21" s="14">
        <v>8.1238127165046592</v>
      </c>
      <c r="L21" s="14">
        <v>-10.571554760313916</v>
      </c>
      <c r="M21" s="14">
        <v>3.3260314916781795</v>
      </c>
      <c r="N21" s="14">
        <v>0.77314509451701952</v>
      </c>
      <c r="O21" s="14">
        <v>6.2060078768002569</v>
      </c>
      <c r="P21" s="14">
        <v>9.6</v>
      </c>
      <c r="Q21" s="624"/>
      <c r="R21" s="42"/>
    </row>
    <row r="22" spans="1:18">
      <c r="A22" s="63">
        <v>2009</v>
      </c>
      <c r="B22" s="174">
        <v>2203.1579999999999</v>
      </c>
      <c r="C22" s="14">
        <v>-1.9572107069021172</v>
      </c>
      <c r="D22" s="14">
        <v>-3.2691684108127248</v>
      </c>
      <c r="E22" s="14">
        <v>5.2159115847187252</v>
      </c>
      <c r="F22" s="14">
        <v>-5.170222645844035</v>
      </c>
      <c r="G22" s="14">
        <v>-10.266582553718109</v>
      </c>
      <c r="H22" s="14">
        <v>3.5815518584618502</v>
      </c>
      <c r="I22" s="14">
        <v>2.3934907130467309E-3</v>
      </c>
      <c r="J22" s="14">
        <v>2.7970656310070154</v>
      </c>
      <c r="K22" s="14">
        <v>0.35503246358486251</v>
      </c>
      <c r="L22" s="14">
        <v>-0.90163104042143516</v>
      </c>
      <c r="M22" s="14">
        <v>4.2465405000378098</v>
      </c>
      <c r="N22" s="14">
        <v>0.27885503437505577</v>
      </c>
      <c r="O22" s="14">
        <v>7.5351213282247613</v>
      </c>
      <c r="P22" s="14">
        <v>12.1</v>
      </c>
      <c r="Q22" s="624"/>
      <c r="R22" s="42"/>
    </row>
    <row r="23" spans="1:18">
      <c r="A23" s="63">
        <v>2010</v>
      </c>
      <c r="B23" s="174">
        <v>2169.8220000000001</v>
      </c>
      <c r="C23" s="14">
        <v>-1.5131007399378547</v>
      </c>
      <c r="D23" s="14">
        <v>-1.5720097693493074</v>
      </c>
      <c r="E23" s="14">
        <v>-1.216990267360373</v>
      </c>
      <c r="F23" s="14">
        <v>-5.8270943133641708</v>
      </c>
      <c r="G23" s="14">
        <v>-3.6093882140657598</v>
      </c>
      <c r="H23" s="14">
        <v>-1.9779692209212385</v>
      </c>
      <c r="I23" s="14">
        <v>-1.5437225699932355</v>
      </c>
      <c r="J23" s="14">
        <v>-4.2169134483284836</v>
      </c>
      <c r="K23" s="14">
        <v>-2.7308633599069765</v>
      </c>
      <c r="L23" s="14">
        <v>10.514209773052528</v>
      </c>
      <c r="M23" s="14">
        <v>1.0324016923580075</v>
      </c>
      <c r="N23" s="14">
        <v>0.76258024090603271</v>
      </c>
      <c r="O23" s="14">
        <v>-1.4608076009501048</v>
      </c>
      <c r="P23" s="14">
        <v>14.4</v>
      </c>
      <c r="Q23" s="624"/>
      <c r="R23" s="42"/>
    </row>
    <row r="24" spans="1:18">
      <c r="A24" s="63">
        <v>2011</v>
      </c>
      <c r="B24" s="174">
        <v>2208.3127500000001</v>
      </c>
      <c r="C24" s="14">
        <v>1.7739127910031414</v>
      </c>
      <c r="D24" s="14">
        <v>2.5153466832753111</v>
      </c>
      <c r="E24" s="14">
        <v>-1.9395638629283525</v>
      </c>
      <c r="F24" s="14">
        <v>6.8417235669926413E-3</v>
      </c>
      <c r="G24" s="14">
        <v>3.4184126090847542</v>
      </c>
      <c r="H24" s="14">
        <v>-2.6464297958717253</v>
      </c>
      <c r="I24" s="14">
        <v>1.9955628569674104</v>
      </c>
      <c r="J24" s="14">
        <v>8.3429618709908766</v>
      </c>
      <c r="K24" s="14">
        <v>1.0662149369737648</v>
      </c>
      <c r="L24" s="14">
        <v>6.6093150178067788</v>
      </c>
      <c r="M24" s="14">
        <v>6.7112236639427891</v>
      </c>
      <c r="N24" s="14">
        <v>-1.1358749942114912</v>
      </c>
      <c r="O24" s="14">
        <v>0.70593501954235194</v>
      </c>
      <c r="P24" s="14">
        <v>13.5</v>
      </c>
      <c r="Q24" s="624"/>
    </row>
    <row r="25" spans="1:18">
      <c r="A25" s="112">
        <v>2012</v>
      </c>
      <c r="B25" s="446">
        <v>2209.4317500000002</v>
      </c>
      <c r="C25" s="23">
        <v>5.0672170416078188E-2</v>
      </c>
      <c r="D25" s="55" t="s">
        <v>241</v>
      </c>
      <c r="E25" s="55" t="s">
        <v>241</v>
      </c>
      <c r="F25" s="55" t="s">
        <v>241</v>
      </c>
      <c r="G25" s="55" t="s">
        <v>241</v>
      </c>
      <c r="H25" s="55" t="s">
        <v>241</v>
      </c>
      <c r="I25" s="55" t="s">
        <v>241</v>
      </c>
      <c r="J25" s="55" t="s">
        <v>241</v>
      </c>
      <c r="K25" s="55" t="s">
        <v>241</v>
      </c>
      <c r="L25" s="55" t="s">
        <v>241</v>
      </c>
      <c r="M25" s="55" t="s">
        <v>241</v>
      </c>
      <c r="N25" s="55" t="s">
        <v>241</v>
      </c>
      <c r="O25" s="55" t="s">
        <v>241</v>
      </c>
      <c r="P25" s="55" t="s">
        <v>241</v>
      </c>
      <c r="Q25" s="624"/>
    </row>
    <row r="26" spans="1:18" hidden="1" outlineLevel="1">
      <c r="A26" s="237" t="s">
        <v>122</v>
      </c>
      <c r="B26" s="175">
        <v>2100.0749999999998</v>
      </c>
      <c r="C26" s="14">
        <v>1.8317421479620464</v>
      </c>
      <c r="D26" s="14">
        <v>1.6315647868851357</v>
      </c>
      <c r="E26" s="14">
        <v>4.1639573544027115</v>
      </c>
      <c r="F26" s="14">
        <v>-7.2706923584749887</v>
      </c>
      <c r="G26" s="14">
        <v>2.1382628282749465</v>
      </c>
      <c r="H26" s="14">
        <v>2.7496492989812253</v>
      </c>
      <c r="I26" s="14">
        <v>6.5618376443541422</v>
      </c>
      <c r="J26" s="14">
        <v>5.5053859740776829</v>
      </c>
      <c r="K26" s="14">
        <v>10.172665642907972</v>
      </c>
      <c r="L26" s="14">
        <v>5.7855126999059223</v>
      </c>
      <c r="M26" s="14">
        <v>18.657378442230282</v>
      </c>
      <c r="N26" s="14">
        <v>-2.6801227074952578</v>
      </c>
      <c r="O26" s="14">
        <v>-10.931438605088005</v>
      </c>
      <c r="P26" s="14">
        <v>12.3</v>
      </c>
    </row>
    <row r="27" spans="1:18" hidden="1" outlineLevel="1">
      <c r="A27" s="237" t="s">
        <v>123</v>
      </c>
      <c r="B27" s="175">
        <v>2153.0389999999998</v>
      </c>
      <c r="C27" s="14">
        <v>2.6046233673150141</v>
      </c>
      <c r="D27" s="14">
        <v>2.5453649767424764</v>
      </c>
      <c r="E27" s="14">
        <v>3.2949346257479419</v>
      </c>
      <c r="F27" s="14">
        <v>-6.5768767485234605</v>
      </c>
      <c r="G27" s="14">
        <v>2.1210881047691004</v>
      </c>
      <c r="H27" s="14">
        <v>6.5249977956088685</v>
      </c>
      <c r="I27" s="14">
        <v>15.135555703286769</v>
      </c>
      <c r="J27" s="14">
        <v>0.52679293362407975</v>
      </c>
      <c r="K27" s="14">
        <v>10.170442589605116</v>
      </c>
      <c r="L27" s="14">
        <v>-8.06847241793227</v>
      </c>
      <c r="M27" s="14">
        <v>5.8436389218009595</v>
      </c>
      <c r="N27" s="14">
        <v>-3.5962879471943836</v>
      </c>
      <c r="O27" s="14">
        <v>-11.711101069438172</v>
      </c>
      <c r="P27" s="14">
        <v>11.2</v>
      </c>
    </row>
    <row r="28" spans="1:18" hidden="1" outlineLevel="1">
      <c r="A28" s="237" t="s">
        <v>124</v>
      </c>
      <c r="B28" s="175">
        <v>2190.4369999999999</v>
      </c>
      <c r="C28" s="14">
        <v>1.7781604410064915</v>
      </c>
      <c r="D28" s="14">
        <v>1.7126561008114578</v>
      </c>
      <c r="E28" s="14">
        <v>2.5544416114839237</v>
      </c>
      <c r="F28" s="14">
        <v>-8.8690191924875563</v>
      </c>
      <c r="G28" s="14">
        <v>3.0722228934662752</v>
      </c>
      <c r="H28" s="14">
        <v>6.7484577335630718</v>
      </c>
      <c r="I28" s="14">
        <v>11.339258637180123</v>
      </c>
      <c r="J28" s="14">
        <v>0.67863606057719039</v>
      </c>
      <c r="K28" s="14">
        <v>9.3645031045363396</v>
      </c>
      <c r="L28" s="14">
        <v>-3.2489473410614949</v>
      </c>
      <c r="M28" s="14">
        <v>9.456079168872904</v>
      </c>
      <c r="N28" s="14">
        <v>-4.6609518280084075</v>
      </c>
      <c r="O28" s="14">
        <v>-19.046774765481445</v>
      </c>
      <c r="P28" s="14">
        <v>10.9</v>
      </c>
    </row>
    <row r="29" spans="1:18" hidden="1" outlineLevel="1">
      <c r="A29" s="237" t="s">
        <v>125</v>
      </c>
      <c r="B29" s="175">
        <v>2160.9050000000002</v>
      </c>
      <c r="C29" s="14">
        <v>2.1257842314826689</v>
      </c>
      <c r="D29" s="14">
        <v>2.1585907835138158</v>
      </c>
      <c r="E29" s="14">
        <v>1.7476348911276176</v>
      </c>
      <c r="F29" s="14">
        <v>-7.3928191924145779</v>
      </c>
      <c r="G29" s="14">
        <v>2.0470447881785248</v>
      </c>
      <c r="H29" s="14">
        <v>8.3083655709453836</v>
      </c>
      <c r="I29" s="14">
        <v>15.02354834569168</v>
      </c>
      <c r="J29" s="14">
        <v>4.7940936765940023E-3</v>
      </c>
      <c r="K29" s="14">
        <v>8.9483182936833714</v>
      </c>
      <c r="L29" s="14">
        <v>-2.2723743464982675</v>
      </c>
      <c r="M29" s="14">
        <v>10.20599934313762</v>
      </c>
      <c r="N29" s="14">
        <v>-5.5958316339695102</v>
      </c>
      <c r="O29" s="14">
        <v>-21.0448010698763</v>
      </c>
      <c r="P29" s="14">
        <v>10.9</v>
      </c>
    </row>
    <row r="30" spans="1:18" hidden="1" outlineLevel="1">
      <c r="A30" s="237" t="s">
        <v>126</v>
      </c>
      <c r="B30" s="175">
        <v>2102.819</v>
      </c>
      <c r="C30" s="14">
        <v>0.13066200016666585</v>
      </c>
      <c r="D30" s="14">
        <v>-0.10335347042301635</v>
      </c>
      <c r="E30" s="14">
        <v>2.7908318905102192</v>
      </c>
      <c r="F30" s="14">
        <v>-4.3739675512122318</v>
      </c>
      <c r="G30" s="14">
        <v>1.3807400703038013</v>
      </c>
      <c r="H30" s="14">
        <v>4.1114592658907867</v>
      </c>
      <c r="I30" s="14">
        <v>2.1239747662785646</v>
      </c>
      <c r="J30" s="14">
        <v>-3.5369016741334462</v>
      </c>
      <c r="K30" s="14">
        <v>18.069012408635075</v>
      </c>
      <c r="L30" s="14">
        <v>-8.794031915419211</v>
      </c>
      <c r="M30" s="14">
        <v>-9.8529145582321433</v>
      </c>
      <c r="N30" s="14">
        <v>-0.63371966940555069</v>
      </c>
      <c r="O30" s="14">
        <v>1.0934348065285207</v>
      </c>
      <c r="P30" s="14">
        <v>12</v>
      </c>
    </row>
    <row r="31" spans="1:18" hidden="1" outlineLevel="1">
      <c r="A31" s="237" t="s">
        <v>127</v>
      </c>
      <c r="B31" s="175">
        <v>2125.681</v>
      </c>
      <c r="C31" s="14">
        <v>-1.2706690403657177</v>
      </c>
      <c r="D31" s="14">
        <v>-1.7126360334301722</v>
      </c>
      <c r="E31" s="14">
        <v>3.8405200838018061</v>
      </c>
      <c r="F31" s="14">
        <v>-7.2556369478078722</v>
      </c>
      <c r="G31" s="14">
        <v>0.74186438236931451</v>
      </c>
      <c r="H31" s="14">
        <v>-2.3908065005656312</v>
      </c>
      <c r="I31" s="14">
        <v>-3.5723832640099147</v>
      </c>
      <c r="J31" s="14">
        <v>1.1406844106463865</v>
      </c>
      <c r="K31" s="14">
        <v>11.701789011268843</v>
      </c>
      <c r="L31" s="14">
        <v>5.2512063582174306</v>
      </c>
      <c r="M31" s="14">
        <v>1.5199615199615266</v>
      </c>
      <c r="N31" s="14">
        <v>-1.6995076580461301</v>
      </c>
      <c r="O31" s="14">
        <v>6.4126076942762325</v>
      </c>
      <c r="P31" s="14">
        <v>11.4</v>
      </c>
    </row>
    <row r="32" spans="1:18" hidden="1" outlineLevel="1">
      <c r="A32" s="237" t="s">
        <v>128</v>
      </c>
      <c r="B32" s="175">
        <v>2143.5770000000002</v>
      </c>
      <c r="C32" s="14">
        <v>-2.1392991444173077</v>
      </c>
      <c r="D32" s="14">
        <v>-2.7741312913449718</v>
      </c>
      <c r="E32" s="14">
        <v>5.3222397540627213</v>
      </c>
      <c r="F32" s="14">
        <v>-6.250648568997363</v>
      </c>
      <c r="G32" s="14">
        <v>-1.7246943839724622</v>
      </c>
      <c r="H32" s="14">
        <v>-4.2900467271473133</v>
      </c>
      <c r="I32" s="14">
        <v>-2.8570351032312402</v>
      </c>
      <c r="J32" s="14">
        <v>-3.1314301932309974</v>
      </c>
      <c r="K32" s="14">
        <v>9.3072317190457028</v>
      </c>
      <c r="L32" s="14">
        <v>-5.9477756286266867</v>
      </c>
      <c r="M32" s="14">
        <v>-6.8200774004136946</v>
      </c>
      <c r="N32" s="14">
        <v>0.4435220260963888</v>
      </c>
      <c r="O32" s="14">
        <v>4.7207565953210491</v>
      </c>
      <c r="P32" s="14">
        <v>12</v>
      </c>
    </row>
    <row r="33" spans="1:16" hidden="1" outlineLevel="1">
      <c r="A33" s="237" t="s">
        <v>129</v>
      </c>
      <c r="B33" s="175">
        <v>2143.5469999999996</v>
      </c>
      <c r="C33" s="14">
        <v>-0.80327455394846936</v>
      </c>
      <c r="D33" s="14">
        <v>-1.4617109066237504</v>
      </c>
      <c r="E33" s="14">
        <v>6.8169387778851132</v>
      </c>
      <c r="F33" s="14">
        <v>-5.1127305224716366</v>
      </c>
      <c r="G33" s="14">
        <v>-0.5036603130518813</v>
      </c>
      <c r="H33" s="14">
        <v>-1.9304662432493132</v>
      </c>
      <c r="I33" s="14">
        <v>-1.3101195738946103</v>
      </c>
      <c r="J33" s="14">
        <v>4.793863854260394E-3</v>
      </c>
      <c r="K33" s="14">
        <v>6.4965965905668241</v>
      </c>
      <c r="L33" s="14">
        <v>-1.3718220338983116</v>
      </c>
      <c r="M33" s="14">
        <v>-3.1117807266616353</v>
      </c>
      <c r="N33" s="14">
        <v>0.6603773584905781</v>
      </c>
      <c r="O33" s="14">
        <v>6.4766784527111412</v>
      </c>
      <c r="P33" s="14">
        <v>11.8</v>
      </c>
    </row>
    <row r="34" spans="1:16" hidden="1" outlineLevel="1">
      <c r="A34" s="237" t="s">
        <v>130</v>
      </c>
      <c r="B34" s="175">
        <v>2119.634</v>
      </c>
      <c r="C34" s="14">
        <v>0.79964086305098192</v>
      </c>
      <c r="D34" s="14">
        <v>0.21962646387390805</v>
      </c>
      <c r="E34" s="14">
        <v>7.2073104357042581</v>
      </c>
      <c r="F34" s="14">
        <v>-8.1627667556579411</v>
      </c>
      <c r="G34" s="14">
        <v>-1.8520119391349397</v>
      </c>
      <c r="H34" s="14">
        <v>-2.1311205222463485</v>
      </c>
      <c r="I34" s="14">
        <v>5.190029972478797</v>
      </c>
      <c r="J34" s="14">
        <v>5.1381080420435126</v>
      </c>
      <c r="K34" s="14">
        <v>5.8911603800748651</v>
      </c>
      <c r="L34" s="14">
        <v>-9.9669573695899203</v>
      </c>
      <c r="M34" s="14">
        <v>10.495071977930849</v>
      </c>
      <c r="N34" s="14">
        <v>0.56964229814514056</v>
      </c>
      <c r="O34" s="14">
        <v>12.249155347951302</v>
      </c>
      <c r="P34" s="14">
        <v>12.6</v>
      </c>
    </row>
    <row r="35" spans="1:16" hidden="1" outlineLevel="1">
      <c r="A35" s="237" t="s">
        <v>131</v>
      </c>
      <c r="B35" s="175">
        <v>2119.768</v>
      </c>
      <c r="C35" s="14">
        <v>-0.27816967832896466</v>
      </c>
      <c r="D35" s="14">
        <v>-1.0037258508951084</v>
      </c>
      <c r="E35" s="14">
        <v>7.66390540525353</v>
      </c>
      <c r="F35" s="14">
        <v>-8.036279857167699</v>
      </c>
      <c r="G35" s="14">
        <v>-4.3138290846651728</v>
      </c>
      <c r="H35" s="14">
        <v>-0.52365270730571467</v>
      </c>
      <c r="I35" s="14">
        <v>4.3609589496795422</v>
      </c>
      <c r="J35" s="14">
        <v>4.0100250626566378</v>
      </c>
      <c r="K35" s="14">
        <v>5.5799373040752442</v>
      </c>
      <c r="L35" s="14">
        <v>-8.8457389428263156</v>
      </c>
      <c r="M35" s="14">
        <v>10.833627662965299</v>
      </c>
      <c r="N35" s="14">
        <v>0.52195428568890634</v>
      </c>
      <c r="O35" s="14">
        <v>0.70742900659332975</v>
      </c>
      <c r="P35" s="14">
        <v>12.1</v>
      </c>
    </row>
    <row r="36" spans="1:16" hidden="1" outlineLevel="1">
      <c r="A36" s="237" t="s">
        <v>132</v>
      </c>
      <c r="B36" s="175">
        <v>2112.8539999999998</v>
      </c>
      <c r="C36" s="14">
        <v>-1.4332585206876161</v>
      </c>
      <c r="D36" s="14">
        <v>-2.252322710980124</v>
      </c>
      <c r="E36" s="14">
        <v>7.453618733830254</v>
      </c>
      <c r="F36" s="14">
        <v>-9.7097158037468603</v>
      </c>
      <c r="G36" s="14">
        <v>-4.544715207864428</v>
      </c>
      <c r="H36" s="14">
        <v>-3.7683761032461689</v>
      </c>
      <c r="I36" s="14">
        <v>0.88279318957297903</v>
      </c>
      <c r="J36" s="14">
        <v>5.4081109456258929</v>
      </c>
      <c r="K36" s="14">
        <v>6.9168109442851744</v>
      </c>
      <c r="L36" s="14">
        <v>-4.0616966580977021</v>
      </c>
      <c r="M36" s="14">
        <v>14.805001834960933</v>
      </c>
      <c r="N36" s="14">
        <v>-0.18567515095858766</v>
      </c>
      <c r="O36" s="14">
        <v>-3.8786219484371429</v>
      </c>
      <c r="P36" s="14">
        <v>12.7</v>
      </c>
    </row>
    <row r="37" spans="1:16" hidden="1" outlineLevel="1">
      <c r="A37" s="237" t="s">
        <v>133</v>
      </c>
      <c r="B37" s="175">
        <v>2123.2399999999998</v>
      </c>
      <c r="C37" s="14">
        <v>-0.94735501484217366</v>
      </c>
      <c r="D37" s="14">
        <v>-1.6328352802218546</v>
      </c>
      <c r="E37" s="14">
        <v>6.3709949777217787</v>
      </c>
      <c r="F37" s="14">
        <v>-10.995029214267021</v>
      </c>
      <c r="G37" s="14">
        <v>-3.9735222852027192</v>
      </c>
      <c r="H37" s="14">
        <v>-5.7566210230103252</v>
      </c>
      <c r="I37" s="14">
        <v>1.7948043306667216</v>
      </c>
      <c r="J37" s="14">
        <v>4.2399693207420626</v>
      </c>
      <c r="K37" s="14">
        <v>7.7660567323736558</v>
      </c>
      <c r="L37" s="14">
        <v>-7.3250631008001506</v>
      </c>
      <c r="M37" s="14">
        <v>11.748120300751893</v>
      </c>
      <c r="N37" s="14">
        <v>2.0723664041902623</v>
      </c>
      <c r="O37" s="14">
        <v>-3.7721216941737907</v>
      </c>
      <c r="P37" s="14">
        <v>12.5</v>
      </c>
    </row>
    <row r="38" spans="1:16" hidden="1" outlineLevel="1">
      <c r="A38" s="237" t="s">
        <v>134</v>
      </c>
      <c r="B38" s="175">
        <v>2102.9080000000004</v>
      </c>
      <c r="C38" s="14">
        <v>-0.78909849530623433</v>
      </c>
      <c r="D38" s="14">
        <v>-1.3873156606256458</v>
      </c>
      <c r="E38" s="14">
        <v>5.3889111556448768</v>
      </c>
      <c r="F38" s="14">
        <v>-10.880153015016504</v>
      </c>
      <c r="G38" s="14">
        <v>-3.061923887490309</v>
      </c>
      <c r="H38" s="14">
        <v>-4.3704284030254001</v>
      </c>
      <c r="I38" s="14">
        <v>1.5960680881714353</v>
      </c>
      <c r="J38" s="14">
        <v>-1.2438389286710532</v>
      </c>
      <c r="K38" s="14">
        <v>7.0616706547748578</v>
      </c>
      <c r="L38" s="14">
        <v>2.7194512965525348</v>
      </c>
      <c r="M38" s="14">
        <v>-0.95124475590773727</v>
      </c>
      <c r="N38" s="14">
        <v>3.2183111867111478</v>
      </c>
      <c r="O38" s="14">
        <v>4.0724804557299592</v>
      </c>
      <c r="P38" s="14">
        <v>15.3</v>
      </c>
    </row>
    <row r="39" spans="1:16" hidden="1" outlineLevel="1">
      <c r="A39" s="237" t="s">
        <v>135</v>
      </c>
      <c r="B39" s="175">
        <v>2081.9549999999999</v>
      </c>
      <c r="C39" s="14">
        <v>-1.7838272867596885</v>
      </c>
      <c r="D39" s="14">
        <v>-2.4223716194385219</v>
      </c>
      <c r="E39" s="14">
        <v>4.6430901735613901</v>
      </c>
      <c r="F39" s="14">
        <v>-11.181615921489723</v>
      </c>
      <c r="G39" s="14">
        <v>-3.6510148203723958</v>
      </c>
      <c r="H39" s="14">
        <v>-5.2839839448726451</v>
      </c>
      <c r="I39" s="14">
        <v>0.74568505697297383</v>
      </c>
      <c r="J39" s="14">
        <v>-3.6167747914735884</v>
      </c>
      <c r="K39" s="14">
        <v>5.2580436190887525</v>
      </c>
      <c r="L39" s="14">
        <v>-2.7100591715976492</v>
      </c>
      <c r="M39" s="14">
        <v>-5.0847589364133086</v>
      </c>
      <c r="N39" s="14">
        <v>2.5310386428064788</v>
      </c>
      <c r="O39" s="14">
        <v>4.1789381517153572</v>
      </c>
      <c r="P39" s="14">
        <v>15.8</v>
      </c>
    </row>
    <row r="40" spans="1:16" hidden="1" outlineLevel="1">
      <c r="A40" s="237" t="s">
        <v>136</v>
      </c>
      <c r="B40" s="175">
        <v>2051.7289999999998</v>
      </c>
      <c r="C40" s="14">
        <v>-2.893006331720045</v>
      </c>
      <c r="D40" s="14">
        <v>-3.6322003003420775</v>
      </c>
      <c r="E40" s="14">
        <v>4.4028295819933163</v>
      </c>
      <c r="F40" s="14">
        <v>-11.148638294481444</v>
      </c>
      <c r="G40" s="14">
        <v>-5.5747862311608287</v>
      </c>
      <c r="H40" s="14">
        <v>-3.1641276391283526</v>
      </c>
      <c r="I40" s="14">
        <v>-0.10711193303900757</v>
      </c>
      <c r="J40" s="14">
        <v>-3.3795052348744576</v>
      </c>
      <c r="K40" s="14">
        <v>1.1998938147066838</v>
      </c>
      <c r="L40" s="14">
        <v>-0.28581636298676472</v>
      </c>
      <c r="M40" s="14">
        <v>-3.3058108982605461</v>
      </c>
      <c r="N40" s="14">
        <v>0.11121036176866994</v>
      </c>
      <c r="O40" s="14">
        <v>2.3558034654640494</v>
      </c>
      <c r="P40" s="14">
        <v>16.7</v>
      </c>
    </row>
    <row r="41" spans="1:16" hidden="1" outlineLevel="1">
      <c r="A41" s="237" t="s">
        <v>137</v>
      </c>
      <c r="B41" s="175">
        <v>2024.16</v>
      </c>
      <c r="C41" s="14">
        <v>-4.6664531564967149</v>
      </c>
      <c r="D41" s="14">
        <v>-5.6355363850532285</v>
      </c>
      <c r="E41" s="14">
        <v>4.9012177511031894</v>
      </c>
      <c r="F41" s="14">
        <v>-13.476122356998701</v>
      </c>
      <c r="G41" s="14">
        <v>-6.8941462475094966</v>
      </c>
      <c r="H41" s="14">
        <v>-11.392875256266478</v>
      </c>
      <c r="I41" s="14">
        <v>-0.98902671653810614</v>
      </c>
      <c r="J41" s="14">
        <v>-5.2240693476811373</v>
      </c>
      <c r="K41" s="14">
        <v>-0.77417661724184939</v>
      </c>
      <c r="L41" s="14">
        <v>-3.2566494755751307</v>
      </c>
      <c r="M41" s="14">
        <v>-5.665570762290713</v>
      </c>
      <c r="N41" s="14">
        <v>-1.4023683871798198</v>
      </c>
      <c r="O41" s="14">
        <v>3.7216126299258292</v>
      </c>
      <c r="P41" s="14">
        <v>17.100000000000001</v>
      </c>
    </row>
    <row r="42" spans="1:16" hidden="1" outlineLevel="1">
      <c r="A42" s="237" t="s">
        <v>138</v>
      </c>
      <c r="B42" s="175">
        <v>1988.1319999999998</v>
      </c>
      <c r="C42" s="14">
        <v>-5.4579658263699855</v>
      </c>
      <c r="D42" s="14">
        <v>-6.1733778524310452</v>
      </c>
      <c r="E42" s="14">
        <v>1.4553088347891219</v>
      </c>
      <c r="F42" s="14">
        <v>-13.639012464999936</v>
      </c>
      <c r="G42" s="14">
        <v>-7.0142601317641322</v>
      </c>
      <c r="H42" s="14">
        <v>-12.390512066642174</v>
      </c>
      <c r="I42" s="14">
        <v>-3.5108607937544036</v>
      </c>
      <c r="J42" s="14">
        <v>0.51321891847351253</v>
      </c>
      <c r="K42" s="14">
        <v>-5.168516496076009</v>
      </c>
      <c r="L42" s="14">
        <v>8.5515140865694406</v>
      </c>
      <c r="M42" s="14">
        <v>5.4687437682962923</v>
      </c>
      <c r="N42" s="14">
        <v>-3.1978151731636615</v>
      </c>
      <c r="O42" s="14">
        <v>-22.411149284729916</v>
      </c>
      <c r="P42" s="14">
        <v>18.899999999999999</v>
      </c>
    </row>
    <row r="43" spans="1:16" hidden="1" outlineLevel="1">
      <c r="A43" s="237" t="s">
        <v>139</v>
      </c>
      <c r="B43" s="175">
        <v>2007.2159999999999</v>
      </c>
      <c r="C43" s="14">
        <v>-3.5898470428035125</v>
      </c>
      <c r="D43" s="14">
        <v>-3.9869039614985127</v>
      </c>
      <c r="E43" s="14">
        <v>0.13667880480880967</v>
      </c>
      <c r="F43" s="14">
        <v>-10.957992190019979</v>
      </c>
      <c r="G43" s="14">
        <v>-4.4141839094408652</v>
      </c>
      <c r="H43" s="14">
        <v>-6.9280790837564865</v>
      </c>
      <c r="I43" s="14">
        <v>-4.467361200464893</v>
      </c>
      <c r="J43" s="14">
        <v>4.5265511190172987</v>
      </c>
      <c r="K43" s="14">
        <v>-5.0158990665709382</v>
      </c>
      <c r="L43" s="14">
        <v>18.252037465028593</v>
      </c>
      <c r="M43" s="14">
        <v>12.659171122775675</v>
      </c>
      <c r="N43" s="14">
        <v>-1.7683972795214231</v>
      </c>
      <c r="O43" s="14">
        <v>-23.586491442542794</v>
      </c>
      <c r="P43" s="14">
        <v>18.899999999999999</v>
      </c>
    </row>
    <row r="44" spans="1:16" hidden="1" outlineLevel="1">
      <c r="A44" s="237" t="s">
        <v>140</v>
      </c>
      <c r="B44" s="175">
        <v>2037.625</v>
      </c>
      <c r="C44" s="14">
        <v>-0.68742021972686018</v>
      </c>
      <c r="D44" s="14">
        <v>-0.77488268040390551</v>
      </c>
      <c r="E44" s="14">
        <v>0.10939571188544051</v>
      </c>
      <c r="F44" s="14">
        <v>-9.6217394603768156</v>
      </c>
      <c r="G44" s="14">
        <v>-1.3087543030775919</v>
      </c>
      <c r="H44" s="14">
        <v>-9.9120003502473537</v>
      </c>
      <c r="I44" s="14">
        <v>1.3132605931931209</v>
      </c>
      <c r="J44" s="14">
        <v>7.2902931939683242</v>
      </c>
      <c r="K44" s="14">
        <v>-2.2532920623262243</v>
      </c>
      <c r="L44" s="14">
        <v>9.5664636331064088</v>
      </c>
      <c r="M44" s="14">
        <v>8.9929768825744389</v>
      </c>
      <c r="N44" s="14">
        <v>-0.98015159559044207</v>
      </c>
      <c r="O44" s="14">
        <v>8.4314066515933206</v>
      </c>
      <c r="P44" s="14">
        <v>18.5</v>
      </c>
    </row>
    <row r="45" spans="1:16" hidden="1" outlineLevel="1">
      <c r="A45" s="237" t="s">
        <v>141</v>
      </c>
      <c r="B45" s="175">
        <v>2066.42</v>
      </c>
      <c r="C45" s="14">
        <v>2.0877796221642626</v>
      </c>
      <c r="D45" s="14">
        <v>2.3194495058843643</v>
      </c>
      <c r="E45" s="14">
        <v>3.0266196076240703E-2</v>
      </c>
      <c r="F45" s="14">
        <v>-8.4748833627757278</v>
      </c>
      <c r="G45" s="14">
        <v>0.82538313909827821</v>
      </c>
      <c r="H45" s="14">
        <v>1.3737282533335531</v>
      </c>
      <c r="I45" s="14">
        <v>1.0895196836293621</v>
      </c>
      <c r="J45" s="14">
        <v>14.403551760110659</v>
      </c>
      <c r="K45" s="14">
        <v>-1.0790796085691454</v>
      </c>
      <c r="L45" s="14">
        <v>15.938903863432174</v>
      </c>
      <c r="M45" s="14">
        <v>15.727022207813263</v>
      </c>
      <c r="N45" s="14">
        <v>3.6988444374941309E-3</v>
      </c>
      <c r="O45" s="14">
        <v>28.634896601187364</v>
      </c>
      <c r="P45" s="14">
        <v>18</v>
      </c>
    </row>
    <row r="46" spans="1:16" hidden="1" outlineLevel="1">
      <c r="A46" s="237" t="s">
        <v>142</v>
      </c>
      <c r="B46" s="175">
        <v>2017.9849999999999</v>
      </c>
      <c r="C46" s="14">
        <v>1.5015602585744006</v>
      </c>
      <c r="D46" s="14">
        <v>1.384522718286334</v>
      </c>
      <c r="E46" s="14">
        <v>2.5474937399728219</v>
      </c>
      <c r="F46" s="14">
        <v>-6.2844587811260482</v>
      </c>
      <c r="G46" s="14">
        <v>0.97643307009673208</v>
      </c>
      <c r="H46" s="14">
        <v>1.1500983176753437</v>
      </c>
      <c r="I46" s="14">
        <v>4.1959492751744136</v>
      </c>
      <c r="J46" s="14">
        <v>4.215950345473729</v>
      </c>
      <c r="K46" s="14">
        <v>-1.1087899726819899</v>
      </c>
      <c r="L46" s="14">
        <v>1.9478767603734042</v>
      </c>
      <c r="M46" s="14">
        <v>3.7088857460502425</v>
      </c>
      <c r="N46" s="14">
        <v>-0.29770131585297577</v>
      </c>
      <c r="O46" s="14">
        <v>14.93007780251672</v>
      </c>
      <c r="P46" s="14">
        <v>19.7</v>
      </c>
    </row>
    <row r="47" spans="1:16" hidden="1" outlineLevel="1">
      <c r="A47" s="237" t="s">
        <v>143</v>
      </c>
      <c r="B47" s="175">
        <v>2046.4549999999999</v>
      </c>
      <c r="C47" s="14">
        <v>1.9548967325888214</v>
      </c>
      <c r="D47" s="14">
        <v>1.7928869088477626</v>
      </c>
      <c r="E47" s="14">
        <v>3.4128043677518463</v>
      </c>
      <c r="F47" s="14">
        <v>-3.7234862498458483</v>
      </c>
      <c r="G47" s="14">
        <v>1.2495084667158949</v>
      </c>
      <c r="H47" s="14">
        <v>-2.4772342654524806</v>
      </c>
      <c r="I47" s="14">
        <v>5.1712945789836198</v>
      </c>
      <c r="J47" s="14">
        <v>3.969458626558108</v>
      </c>
      <c r="K47" s="14">
        <v>-0.20788336933044604</v>
      </c>
      <c r="L47" s="14">
        <v>-2.6281952373605151</v>
      </c>
      <c r="M47" s="14">
        <v>1.4740943187765367</v>
      </c>
      <c r="N47" s="14">
        <v>-0.27905140074149415</v>
      </c>
      <c r="O47" s="14">
        <v>36.853814618538166</v>
      </c>
      <c r="P47" s="14">
        <v>19.2</v>
      </c>
    </row>
    <row r="48" spans="1:16" hidden="1" outlineLevel="1">
      <c r="A48" s="237" t="s">
        <v>144</v>
      </c>
      <c r="B48" s="175">
        <v>2051.4029999999998</v>
      </c>
      <c r="C48" s="14">
        <v>0.67617937549842111</v>
      </c>
      <c r="D48" s="14">
        <v>0.38272634602911637</v>
      </c>
      <c r="E48" s="14">
        <v>3.3260318476038009</v>
      </c>
      <c r="F48" s="14">
        <v>-4.7280277239210449</v>
      </c>
      <c r="G48" s="14">
        <v>0.57676634693750373</v>
      </c>
      <c r="H48" s="14">
        <v>0.65931217702612344</v>
      </c>
      <c r="I48" s="14">
        <v>2.2054629570948663</v>
      </c>
      <c r="J48" s="14">
        <v>1.8121285248246011</v>
      </c>
      <c r="K48" s="14">
        <v>-1.9187934412151435</v>
      </c>
      <c r="L48" s="14">
        <v>2.0710704163941642</v>
      </c>
      <c r="M48" s="14">
        <v>3.0154173941348716</v>
      </c>
      <c r="N48" s="14">
        <v>0.15408737024220898</v>
      </c>
      <c r="O48" s="14">
        <v>0.30297629656033109</v>
      </c>
      <c r="P48" s="14">
        <v>19</v>
      </c>
    </row>
    <row r="49" spans="1:16" hidden="1" outlineLevel="1">
      <c r="A49" s="237" t="s">
        <v>145</v>
      </c>
      <c r="B49" s="175">
        <v>2030.2090000000003</v>
      </c>
      <c r="C49" s="14">
        <v>-1.7523543132567312</v>
      </c>
      <c r="D49" s="14">
        <v>-2.3263384705633996</v>
      </c>
      <c r="E49" s="14">
        <v>3.4619908155248993</v>
      </c>
      <c r="F49" s="14">
        <v>-6.0419347388564404</v>
      </c>
      <c r="G49" s="14">
        <v>-1.9936344388581944</v>
      </c>
      <c r="H49" s="14">
        <v>-5.9890573059978038</v>
      </c>
      <c r="I49" s="14">
        <v>3.8780767334604178</v>
      </c>
      <c r="J49" s="14">
        <v>-5.053439647128684</v>
      </c>
      <c r="K49" s="14">
        <v>-2.384899203251166</v>
      </c>
      <c r="L49" s="14">
        <v>-2.5211820624095935</v>
      </c>
      <c r="M49" s="14">
        <v>-2.5885253249663833</v>
      </c>
      <c r="N49" s="14">
        <v>-1.3870153605152069</v>
      </c>
      <c r="O49" s="14">
        <v>-21.882695494602487</v>
      </c>
      <c r="P49" s="14">
        <v>18.7</v>
      </c>
    </row>
    <row r="50" spans="1:16" hidden="1" outlineLevel="1">
      <c r="A50" s="237" t="s">
        <v>146</v>
      </c>
      <c r="B50" s="175">
        <v>2008.8869999999999</v>
      </c>
      <c r="C50" s="14">
        <v>-0.45084576941852106</v>
      </c>
      <c r="D50" s="14">
        <v>-0.9260214396552584</v>
      </c>
      <c r="E50" s="14">
        <v>3.7475143291611772</v>
      </c>
      <c r="F50" s="14">
        <v>-6.457391227993142</v>
      </c>
      <c r="G50" s="14">
        <v>-2.4164219571715932</v>
      </c>
      <c r="H50" s="14">
        <v>1.0955495459690212</v>
      </c>
      <c r="I50" s="14">
        <v>5.529422500974789</v>
      </c>
      <c r="J50" s="14">
        <v>-10.455107315428705</v>
      </c>
      <c r="K50" s="14">
        <v>-2.1720290326075116</v>
      </c>
      <c r="L50" s="14">
        <v>-10.013760982322424</v>
      </c>
      <c r="M50" s="14">
        <v>-1.7873941674506</v>
      </c>
      <c r="N50" s="14">
        <v>-1.9581093539933363</v>
      </c>
      <c r="O50" s="14">
        <v>6.0033521255523254</v>
      </c>
      <c r="P50" s="14">
        <v>19.399999999999999</v>
      </c>
    </row>
    <row r="51" spans="1:16" hidden="1" outlineLevel="1">
      <c r="A51" s="237" t="s">
        <v>147</v>
      </c>
      <c r="B51" s="175">
        <v>2045.9449999999999</v>
      </c>
      <c r="C51" s="14">
        <v>-2.4921144124846251E-2</v>
      </c>
      <c r="D51" s="14">
        <v>-0.46615838073589089</v>
      </c>
      <c r="E51" s="14">
        <v>3.883523206242927</v>
      </c>
      <c r="F51" s="14">
        <v>-9.1591747856508192</v>
      </c>
      <c r="G51" s="14">
        <v>-2.1808150278044423</v>
      </c>
      <c r="H51" s="14">
        <v>5.484398757189112</v>
      </c>
      <c r="I51" s="14">
        <v>6.0070330131737819</v>
      </c>
      <c r="J51" s="14">
        <v>-10.518049902672104</v>
      </c>
      <c r="K51" s="14">
        <v>-4.7155263371479634</v>
      </c>
      <c r="L51" s="14">
        <v>-9.8668920346503199</v>
      </c>
      <c r="M51" s="14">
        <v>-2.4168361938053522</v>
      </c>
      <c r="N51" s="14">
        <v>0.39444911320445897</v>
      </c>
      <c r="O51" s="14">
        <v>-3.3791805943704674</v>
      </c>
      <c r="P51" s="14">
        <v>18.600000000000001</v>
      </c>
    </row>
    <row r="52" spans="1:16" hidden="1" outlineLevel="1">
      <c r="A52" s="237" t="s">
        <v>148</v>
      </c>
      <c r="B52" s="175">
        <v>2062.3340000000003</v>
      </c>
      <c r="C52" s="14">
        <v>0.53285483154701296</v>
      </c>
      <c r="D52" s="14">
        <v>0.13315297223826406</v>
      </c>
      <c r="E52" s="14">
        <v>4.0393117115744985</v>
      </c>
      <c r="F52" s="14">
        <v>-7.5425439861551808</v>
      </c>
      <c r="G52" s="14">
        <v>-1.5645452845477621</v>
      </c>
      <c r="H52" s="14">
        <v>3.9026038816827082</v>
      </c>
      <c r="I52" s="14">
        <v>5.3223372811640957</v>
      </c>
      <c r="J52" s="14">
        <v>-9.3448919126522583</v>
      </c>
      <c r="K52" s="14">
        <v>-4.4462077268250084</v>
      </c>
      <c r="L52" s="14">
        <v>-8.7355830841520827</v>
      </c>
      <c r="M52" s="14">
        <v>-0.98672871423646313</v>
      </c>
      <c r="N52" s="14">
        <v>1.2139328996734235</v>
      </c>
      <c r="O52" s="14">
        <v>4.0458422174840081</v>
      </c>
      <c r="P52" s="14">
        <v>18.2</v>
      </c>
    </row>
    <row r="53" spans="1:16" hidden="1" outlineLevel="1">
      <c r="A53" s="237" t="s">
        <v>149</v>
      </c>
      <c r="B53" s="175">
        <v>2036.489</v>
      </c>
      <c r="C53" s="14">
        <v>0.30932775886618913</v>
      </c>
      <c r="D53" s="14">
        <v>-0.24738698187880459</v>
      </c>
      <c r="E53" s="14">
        <v>5.0838423622082303</v>
      </c>
      <c r="F53" s="14">
        <v>-8.5645811203483504</v>
      </c>
      <c r="G53" s="14">
        <v>-1.0662646257342629</v>
      </c>
      <c r="H53" s="14">
        <v>6.5761536184071332</v>
      </c>
      <c r="I53" s="14">
        <v>3.8678687069574806</v>
      </c>
      <c r="J53" s="14">
        <v>-9.1617716034217125</v>
      </c>
      <c r="K53" s="14">
        <v>-5.0369761709120837</v>
      </c>
      <c r="L53" s="14">
        <v>-9.8897604409582556</v>
      </c>
      <c r="M53" s="14">
        <v>-1.471730127688943</v>
      </c>
      <c r="N53" s="14">
        <v>0.415007335988264</v>
      </c>
      <c r="O53" s="14">
        <v>6.8797335342400459</v>
      </c>
      <c r="P53" s="14">
        <v>17.899999999999999</v>
      </c>
    </row>
    <row r="54" spans="1:16" hidden="1" outlineLevel="1">
      <c r="A54" s="237" t="s">
        <v>150</v>
      </c>
      <c r="B54" s="175">
        <v>2034.66</v>
      </c>
      <c r="C54" s="14">
        <v>1.2829492151624322</v>
      </c>
      <c r="D54" s="14">
        <v>0.86229455986617154</v>
      </c>
      <c r="E54" s="14">
        <v>4.8321706245744878</v>
      </c>
      <c r="F54" s="14">
        <v>-7.0664876890294863</v>
      </c>
      <c r="G54" s="14">
        <v>1.3306240049619049</v>
      </c>
      <c r="H54" s="14">
        <v>5.6662308027587471</v>
      </c>
      <c r="I54" s="14">
        <v>2.1245735129950702</v>
      </c>
      <c r="J54" s="14">
        <v>2.2287478352533725</v>
      </c>
      <c r="K54" s="14">
        <v>-4.0667737113116686</v>
      </c>
      <c r="L54" s="14">
        <v>9.4930008234325243</v>
      </c>
      <c r="M54" s="14">
        <v>0.12622887522645954</v>
      </c>
      <c r="N54" s="14">
        <v>1.5698992301995247</v>
      </c>
      <c r="O54" s="14">
        <v>0.58112076223331144</v>
      </c>
      <c r="P54" s="14">
        <v>18.399999999999999</v>
      </c>
    </row>
    <row r="55" spans="1:16" hidden="1" outlineLevel="1">
      <c r="A55" s="237" t="s">
        <v>151</v>
      </c>
      <c r="B55" s="175">
        <v>2065.8920000000003</v>
      </c>
      <c r="C55" s="14">
        <v>0.97495289462816004</v>
      </c>
      <c r="D55" s="14">
        <v>0.20106125374806538</v>
      </c>
      <c r="E55" s="14">
        <v>7.5429965176182492</v>
      </c>
      <c r="F55" s="14">
        <v>-8.7554639029892769</v>
      </c>
      <c r="G55" s="14">
        <v>1.1921654645902464</v>
      </c>
      <c r="H55" s="14">
        <v>6.8090840011594054</v>
      </c>
      <c r="I55" s="14">
        <v>2.2676051317191508</v>
      </c>
      <c r="J55" s="14">
        <v>1.6092749610659354</v>
      </c>
      <c r="K55" s="14">
        <v>-0.26121521862577879</v>
      </c>
      <c r="L55" s="14">
        <v>8.9545241443975669</v>
      </c>
      <c r="M55" s="14">
        <v>-6.8266901563532656E-2</v>
      </c>
      <c r="N55" s="14">
        <v>0.20598179909762848</v>
      </c>
      <c r="O55" s="14">
        <v>0.20795130158610675</v>
      </c>
      <c r="P55" s="14">
        <v>17</v>
      </c>
    </row>
    <row r="56" spans="1:16" hidden="1" outlineLevel="1">
      <c r="A56" s="237" t="s">
        <v>152</v>
      </c>
      <c r="B56" s="175">
        <v>2078.8739999999998</v>
      </c>
      <c r="C56" s="14">
        <v>0.80200394310520551</v>
      </c>
      <c r="D56" s="14">
        <v>-0.27370694213433922</v>
      </c>
      <c r="E56" s="14">
        <v>9.884564840126103</v>
      </c>
      <c r="F56" s="14">
        <v>-8.6812596405483617</v>
      </c>
      <c r="G56" s="14">
        <v>0.73613221884497193</v>
      </c>
      <c r="H56" s="14">
        <v>12.390997939996581</v>
      </c>
      <c r="I56" s="14">
        <v>2.3227882879346851</v>
      </c>
      <c r="J56" s="14">
        <v>-0.13314934514731647</v>
      </c>
      <c r="K56" s="14">
        <v>0</v>
      </c>
      <c r="L56" s="14">
        <v>6.0320617832904304</v>
      </c>
      <c r="M56" s="14">
        <v>-2.4391836024196039</v>
      </c>
      <c r="N56" s="14">
        <v>0.38956854117360251</v>
      </c>
      <c r="O56" s="14">
        <v>-8.2466656420239985</v>
      </c>
      <c r="P56" s="14">
        <v>17</v>
      </c>
    </row>
    <row r="57" spans="1:16" hidden="1" outlineLevel="1">
      <c r="A57" s="237" t="s">
        <v>153</v>
      </c>
      <c r="B57" s="175">
        <v>2062.4389999999999</v>
      </c>
      <c r="C57" s="14">
        <v>1.2742519110095856</v>
      </c>
      <c r="D57" s="14">
        <v>0.10988550514801432</v>
      </c>
      <c r="E57" s="14">
        <v>10.753513508660888</v>
      </c>
      <c r="F57" s="14">
        <v>-10.477653497191682</v>
      </c>
      <c r="G57" s="14">
        <v>1.3709786404728703</v>
      </c>
      <c r="H57" s="14">
        <v>13.872639674892227</v>
      </c>
      <c r="I57" s="14">
        <v>3.2028230416533177</v>
      </c>
      <c r="J57" s="14">
        <v>0.12293771975117807</v>
      </c>
      <c r="K57" s="14">
        <v>-1.8084277926797654</v>
      </c>
      <c r="L57" s="14">
        <v>4.0701093988942461</v>
      </c>
      <c r="M57" s="14">
        <v>-3.4340088002860654</v>
      </c>
      <c r="N57" s="14">
        <v>0.41483017889551377</v>
      </c>
      <c r="O57" s="14">
        <v>-3.3649922089485784</v>
      </c>
      <c r="P57" s="14">
        <v>17.399999999999999</v>
      </c>
    </row>
    <row r="58" spans="1:16" hidden="1" outlineLevel="1">
      <c r="A58" s="237" t="s">
        <v>154</v>
      </c>
      <c r="B58" s="175">
        <v>2027.5719999999999</v>
      </c>
      <c r="C58" s="14">
        <v>-0.34836287143798472</v>
      </c>
      <c r="D58" s="14">
        <v>-2.2138449215543403</v>
      </c>
      <c r="E58" s="14">
        <v>14.795362781255534</v>
      </c>
      <c r="F58" s="14">
        <v>-4.7150086361019277</v>
      </c>
      <c r="G58" s="14">
        <v>-2.2626052700411208</v>
      </c>
      <c r="H58" s="14">
        <v>7.8122598856347878</v>
      </c>
      <c r="I58" s="14">
        <v>-1.2668922169747674</v>
      </c>
      <c r="J58" s="14">
        <v>-4.271930470648897</v>
      </c>
      <c r="K58" s="14">
        <v>-3.572562260121785</v>
      </c>
      <c r="L58" s="14">
        <v>-9.185646755479155</v>
      </c>
      <c r="M58" s="14">
        <v>4.3642377230321756</v>
      </c>
      <c r="N58" s="14">
        <v>-0.1005380442588546</v>
      </c>
      <c r="O58" s="14">
        <v>13.2252664244008</v>
      </c>
      <c r="P58" s="14">
        <v>19.3</v>
      </c>
    </row>
    <row r="59" spans="1:16" hidden="1" outlineLevel="1">
      <c r="A59" s="237" t="s">
        <v>155</v>
      </c>
      <c r="B59" s="175">
        <v>2048.3890000000001</v>
      </c>
      <c r="C59" s="14">
        <v>-0.84723693203710582</v>
      </c>
      <c r="D59" s="14">
        <v>-2.9342932919222307</v>
      </c>
      <c r="E59" s="14">
        <v>15.656421931322441</v>
      </c>
      <c r="F59" s="14">
        <v>-5.9418372176130418</v>
      </c>
      <c r="G59" s="14">
        <v>-1.8655331187990924</v>
      </c>
      <c r="H59" s="14">
        <v>-0.87278594741280813</v>
      </c>
      <c r="I59" s="14">
        <v>-2.0273515263716604</v>
      </c>
      <c r="J59" s="14">
        <v>-1.875729855975095</v>
      </c>
      <c r="K59" s="14">
        <v>-4.6487132771578104</v>
      </c>
      <c r="L59" s="14">
        <v>-6.4759036144578346</v>
      </c>
      <c r="M59" s="14">
        <v>7.0436398627852839</v>
      </c>
      <c r="N59" s="14">
        <v>-0.41811450476829748</v>
      </c>
      <c r="O59" s="14">
        <v>12.907729167845744</v>
      </c>
      <c r="P59" s="14">
        <v>18.5</v>
      </c>
    </row>
    <row r="60" spans="1:16" hidden="1" outlineLevel="1">
      <c r="A60" s="237" t="s">
        <v>156</v>
      </c>
      <c r="B60" s="175">
        <v>2076.6459999999997</v>
      </c>
      <c r="C60" s="14">
        <v>-0.10717340252463714</v>
      </c>
      <c r="D60" s="14">
        <v>-2.2707102522383309</v>
      </c>
      <c r="E60" s="14">
        <v>16.471509888406644</v>
      </c>
      <c r="F60" s="14">
        <v>-2.826912127538435</v>
      </c>
      <c r="G60" s="14">
        <v>-2.4653525337133004</v>
      </c>
      <c r="H60" s="14">
        <v>2.8823229469564353</v>
      </c>
      <c r="I60" s="14">
        <v>0.35328234202025044</v>
      </c>
      <c r="J60" s="14">
        <v>-1.0787355764569071</v>
      </c>
      <c r="K60" s="14">
        <v>-1.443174984966916</v>
      </c>
      <c r="L60" s="14">
        <v>-2.80306792473651</v>
      </c>
      <c r="M60" s="14">
        <v>10.481670644036541</v>
      </c>
      <c r="N60" s="14">
        <v>-2.4790918629825285</v>
      </c>
      <c r="O60" s="14">
        <v>13.776801667659328</v>
      </c>
      <c r="P60" s="14">
        <v>17.5</v>
      </c>
    </row>
    <row r="61" spans="1:16" hidden="1" outlineLevel="1">
      <c r="A61" s="237" t="s">
        <v>157</v>
      </c>
      <c r="B61" s="175">
        <v>2070.2979999999998</v>
      </c>
      <c r="C61" s="14">
        <v>0.38105369419409385</v>
      </c>
      <c r="D61" s="14">
        <v>-1.7810220746940786</v>
      </c>
      <c r="E61" s="14">
        <v>16.291237740131237</v>
      </c>
      <c r="F61" s="14">
        <v>-1.5615280667510376</v>
      </c>
      <c r="G61" s="14">
        <v>-2.035847474573842</v>
      </c>
      <c r="H61" s="14">
        <v>-1.865934326360744</v>
      </c>
      <c r="I61" s="14">
        <v>0.71759055172439901</v>
      </c>
      <c r="J61" s="14">
        <v>2.0259816802141302</v>
      </c>
      <c r="K61" s="14">
        <v>-0.72553166490422427</v>
      </c>
      <c r="L61" s="14">
        <v>-0.14129083305076051</v>
      </c>
      <c r="M61" s="14">
        <v>13.203612045188365</v>
      </c>
      <c r="N61" s="14">
        <v>-1.5907608957274846</v>
      </c>
      <c r="O61" s="14">
        <v>17.464583253349716</v>
      </c>
      <c r="P61" s="14">
        <v>17.100000000000001</v>
      </c>
    </row>
    <row r="62" spans="1:16" hidden="1" outlineLevel="1">
      <c r="A62" s="237" t="s">
        <v>158</v>
      </c>
      <c r="B62" s="175">
        <v>2063.4939999999997</v>
      </c>
      <c r="C62" s="14">
        <v>1.7716756790880765</v>
      </c>
      <c r="D62" s="14">
        <v>0.34266584998914595</v>
      </c>
      <c r="E62" s="14">
        <v>11.653335519407079</v>
      </c>
      <c r="F62" s="14">
        <v>-4.4405575873217771</v>
      </c>
      <c r="G62" s="14">
        <v>1.8727778172225555</v>
      </c>
      <c r="H62" s="14">
        <v>8.8876052153820524</v>
      </c>
      <c r="I62" s="14">
        <v>1.9678969271102318</v>
      </c>
      <c r="J62" s="14">
        <v>6.6938524274832645</v>
      </c>
      <c r="K62" s="14">
        <v>3.0974113422115721</v>
      </c>
      <c r="L62" s="14">
        <v>7.9143499349343358</v>
      </c>
      <c r="M62" s="14">
        <v>9.8492869374907031</v>
      </c>
      <c r="N62" s="14">
        <v>-2.5018247771559885</v>
      </c>
      <c r="O62" s="14">
        <v>0.62747926433466716</v>
      </c>
      <c r="P62" s="14">
        <v>17.5</v>
      </c>
    </row>
    <row r="63" spans="1:16" hidden="1" outlineLevel="1">
      <c r="A63" s="237" t="s">
        <v>159</v>
      </c>
      <c r="B63" s="175">
        <v>2079.7280000000001</v>
      </c>
      <c r="C63" s="14">
        <v>1.5299340115573727</v>
      </c>
      <c r="D63" s="14">
        <v>0.787122911837983</v>
      </c>
      <c r="E63" s="14">
        <v>6.4596342759146097</v>
      </c>
      <c r="F63" s="14">
        <v>-0.96216049699644657</v>
      </c>
      <c r="G63" s="14">
        <v>-0.84749713138266713</v>
      </c>
      <c r="H63" s="14">
        <v>12.234841478302698</v>
      </c>
      <c r="I63" s="14">
        <v>3.4080554397047678</v>
      </c>
      <c r="J63" s="14">
        <v>3.2876304762849315</v>
      </c>
      <c r="K63" s="14">
        <v>1.379310344827573</v>
      </c>
      <c r="L63" s="14">
        <v>5.9408787669657386</v>
      </c>
      <c r="M63" s="14">
        <v>6.8944457406365416</v>
      </c>
      <c r="N63" s="14">
        <v>-1.4115714602561837</v>
      </c>
      <c r="O63" s="14">
        <v>-5.3718524954468734</v>
      </c>
      <c r="P63" s="14">
        <v>16.2</v>
      </c>
    </row>
    <row r="64" spans="1:16" hidden="1" outlineLevel="1">
      <c r="A64" s="237" t="s">
        <v>160</v>
      </c>
      <c r="B64" s="175">
        <v>2100.0129999999999</v>
      </c>
      <c r="C64" s="14">
        <v>1.1252278915135463</v>
      </c>
      <c r="D64" s="14">
        <v>0.9179028901477011</v>
      </c>
      <c r="E64" s="14">
        <v>2.4582656544044852</v>
      </c>
      <c r="F64" s="14">
        <v>-3.7245730022167862</v>
      </c>
      <c r="G64" s="14">
        <v>-0.21894883078100236</v>
      </c>
      <c r="H64" s="14">
        <v>4.6735293920661292</v>
      </c>
      <c r="I64" s="14">
        <v>3.1012655808637817</v>
      </c>
      <c r="J64" s="14">
        <v>4.7614379885803686</v>
      </c>
      <c r="K64" s="14">
        <v>-0.84255788953772992</v>
      </c>
      <c r="L64" s="14">
        <v>10.468350837354507</v>
      </c>
      <c r="M64" s="14">
        <v>9.4704259471099022</v>
      </c>
      <c r="N64" s="14">
        <v>-2.2268176029817965</v>
      </c>
      <c r="O64" s="14">
        <v>-4.191068215278932</v>
      </c>
      <c r="P64" s="14">
        <v>15.6</v>
      </c>
    </row>
    <row r="65" spans="1:20" hidden="1" outlineLevel="1">
      <c r="A65" s="237" t="s">
        <v>161</v>
      </c>
      <c r="B65" s="175">
        <v>2112.4010000000003</v>
      </c>
      <c r="C65" s="14">
        <v>2.0336685829769721</v>
      </c>
      <c r="D65" s="14">
        <v>2.3261134453427985</v>
      </c>
      <c r="E65" s="14">
        <v>0.21607530572944711</v>
      </c>
      <c r="F65" s="14">
        <v>3.5234131566905802</v>
      </c>
      <c r="G65" s="14">
        <v>-0.37978355381430617</v>
      </c>
      <c r="H65" s="14">
        <v>9.9509908374174216</v>
      </c>
      <c r="I65" s="14">
        <v>1.429903518620705</v>
      </c>
      <c r="J65" s="14">
        <v>6.4867857314783635</v>
      </c>
      <c r="K65" s="14">
        <v>2.0445601680622474</v>
      </c>
      <c r="L65" s="14">
        <v>18.376818156092625</v>
      </c>
      <c r="M65" s="14">
        <v>14.881715262202277</v>
      </c>
      <c r="N65" s="14">
        <v>-1.3249759863388988</v>
      </c>
      <c r="O65" s="14">
        <v>-5.7229703229180302</v>
      </c>
      <c r="P65" s="14">
        <v>15.3</v>
      </c>
    </row>
    <row r="66" spans="1:20" hidden="1" outlineLevel="1">
      <c r="A66" s="237" t="s">
        <v>162</v>
      </c>
      <c r="B66" s="175">
        <v>2103.4489999999996</v>
      </c>
      <c r="C66" s="14">
        <v>1.9362789521074433</v>
      </c>
      <c r="D66" s="14">
        <v>1.8828394210888604</v>
      </c>
      <c r="E66" s="14">
        <v>2.2683807719068483</v>
      </c>
      <c r="F66" s="14">
        <v>-10.816897033700883</v>
      </c>
      <c r="G66" s="14">
        <v>-0.28396398714744464</v>
      </c>
      <c r="H66" s="14">
        <v>4.852388990320037</v>
      </c>
      <c r="I66" s="14">
        <v>4.7494795758614998</v>
      </c>
      <c r="J66" s="14">
        <v>9.1464147496454302</v>
      </c>
      <c r="K66" s="14">
        <v>1.8664731494920375</v>
      </c>
      <c r="L66" s="14">
        <v>5.0866038149528663</v>
      </c>
      <c r="M66" s="14">
        <v>4.6561270958393521</v>
      </c>
      <c r="N66" s="14">
        <v>1.488660364474498</v>
      </c>
      <c r="O66" s="14">
        <v>0.48380160550458129</v>
      </c>
      <c r="P66" s="14">
        <v>14.9</v>
      </c>
    </row>
    <row r="67" spans="1:20" hidden="1" outlineLevel="1">
      <c r="A67" s="237" t="s">
        <v>163</v>
      </c>
      <c r="B67" s="175">
        <v>2122.8019999999997</v>
      </c>
      <c r="C67" s="14">
        <v>2.0711362255063932</v>
      </c>
      <c r="D67" s="14">
        <v>1.6868004409848112</v>
      </c>
      <c r="E67" s="14">
        <v>4.4858909798922895</v>
      </c>
      <c r="F67" s="14">
        <v>-8.7798606502986161</v>
      </c>
      <c r="G67" s="14">
        <v>1.1979393634737932</v>
      </c>
      <c r="H67" s="14">
        <v>3.8044445616417448</v>
      </c>
      <c r="I67" s="14">
        <v>6.1147524375861479</v>
      </c>
      <c r="J67" s="14">
        <v>10.415516455027714</v>
      </c>
      <c r="K67" s="14">
        <v>7.3092440439379374</v>
      </c>
      <c r="L67" s="14">
        <v>4.7174420498344034</v>
      </c>
      <c r="M67" s="14">
        <v>4.2940689336406166</v>
      </c>
      <c r="N67" s="14">
        <v>-1.5645359961332161</v>
      </c>
      <c r="O67" s="14">
        <v>-0.35137903026449635</v>
      </c>
      <c r="P67" s="14">
        <v>13.5</v>
      </c>
    </row>
    <row r="68" spans="1:20" hidden="1" outlineLevel="1">
      <c r="A68" s="237" t="s">
        <v>164</v>
      </c>
      <c r="B68" s="175">
        <v>2147.6620000000003</v>
      </c>
      <c r="C68" s="14">
        <v>2.2689859538965038</v>
      </c>
      <c r="D68" s="14">
        <v>1.8679602742777632</v>
      </c>
      <c r="E68" s="14">
        <v>4.8086962290966966</v>
      </c>
      <c r="F68" s="14">
        <v>-9.4150344365889822</v>
      </c>
      <c r="G68" s="14">
        <v>2.8104170591454221</v>
      </c>
      <c r="H68" s="14">
        <v>4.5064528719599224</v>
      </c>
      <c r="I68" s="14">
        <v>4.394909771718261</v>
      </c>
      <c r="J68" s="14">
        <v>8.5637426900584899</v>
      </c>
      <c r="K68" s="14">
        <v>7.5742037563362601</v>
      </c>
      <c r="L68" s="14">
        <v>0.40598180790381377</v>
      </c>
      <c r="M68" s="14">
        <v>0.50404465097982154</v>
      </c>
      <c r="N68" s="14">
        <v>1.3147477880523439</v>
      </c>
      <c r="O68" s="14">
        <v>-3.915107225788816</v>
      </c>
      <c r="P68" s="14">
        <v>12.8</v>
      </c>
      <c r="R68" s="6"/>
      <c r="S68" s="6"/>
      <c r="T68" s="6"/>
    </row>
    <row r="69" spans="1:20" hidden="1" outlineLevel="1">
      <c r="A69" s="237" t="s">
        <v>165</v>
      </c>
      <c r="B69" s="175">
        <v>2155.636</v>
      </c>
      <c r="C69" s="14">
        <v>2.0467231363741689</v>
      </c>
      <c r="D69" s="14">
        <v>1.6474284925177329</v>
      </c>
      <c r="E69" s="14">
        <v>4.5806570523406691</v>
      </c>
      <c r="F69" s="14">
        <v>-9.5022100610397899</v>
      </c>
      <c r="G69" s="14">
        <v>3.132352544688203</v>
      </c>
      <c r="H69" s="14">
        <v>6.0723514211885998</v>
      </c>
      <c r="I69" s="14">
        <v>4.3093485227127672</v>
      </c>
      <c r="J69" s="14">
        <v>6.55048484437512</v>
      </c>
      <c r="K69" s="14">
        <v>8.4580143818139675</v>
      </c>
      <c r="L69" s="14">
        <v>-4.1690571811053729</v>
      </c>
      <c r="M69" s="14">
        <v>-3.3317451278892634</v>
      </c>
      <c r="N69" s="14">
        <v>1.2012573656162289</v>
      </c>
      <c r="O69" s="14">
        <v>-3.5916103310799201</v>
      </c>
      <c r="P69" s="14">
        <v>12</v>
      </c>
      <c r="R69" s="6"/>
      <c r="S69" s="6"/>
      <c r="T69" s="6"/>
    </row>
    <row r="70" spans="1:20" hidden="1" outlineLevel="1">
      <c r="A70" s="237" t="s">
        <v>166</v>
      </c>
      <c r="B70" s="175">
        <v>2147.8209999999999</v>
      </c>
      <c r="C70" s="14">
        <v>2.1094877983730811</v>
      </c>
      <c r="D70" s="14">
        <v>1.7526789924801705</v>
      </c>
      <c r="E70" s="14">
        <v>4.3185291292175094</v>
      </c>
      <c r="F70" s="14">
        <v>-2.8036569438397834</v>
      </c>
      <c r="G70" s="14">
        <v>1.2837170625227259</v>
      </c>
      <c r="H70" s="14">
        <v>1.7675506610245151</v>
      </c>
      <c r="I70" s="14">
        <v>3.1906448628318458</v>
      </c>
      <c r="J70" s="14">
        <v>5.6974849138880472</v>
      </c>
      <c r="K70" s="14">
        <v>5.4626278745048609</v>
      </c>
      <c r="L70" s="14">
        <v>16.633632380554971</v>
      </c>
      <c r="M70" s="14">
        <v>9.5314914395203658</v>
      </c>
      <c r="N70" s="14">
        <v>0.39744188697719096</v>
      </c>
      <c r="O70" s="14">
        <v>-9.9914404935981906</v>
      </c>
      <c r="P70" s="14">
        <v>11.524073942385906</v>
      </c>
      <c r="R70" s="237"/>
      <c r="S70" s="14"/>
      <c r="T70" s="6"/>
    </row>
    <row r="71" spans="1:20" hidden="1" outlineLevel="1">
      <c r="A71" s="237" t="s">
        <v>167</v>
      </c>
      <c r="B71" s="175">
        <v>2163.7889999999998</v>
      </c>
      <c r="C71" s="14">
        <v>1.9307971256857854</v>
      </c>
      <c r="D71" s="14">
        <v>1.4741590524163684</v>
      </c>
      <c r="E71" s="14">
        <v>4.7229632807368063</v>
      </c>
      <c r="F71" s="14">
        <v>-6.020686519663542</v>
      </c>
      <c r="G71" s="14">
        <v>1.9299286349877747</v>
      </c>
      <c r="H71" s="14">
        <v>4.7268547332054851</v>
      </c>
      <c r="I71" s="14">
        <v>2.4694182303553589</v>
      </c>
      <c r="J71" s="14">
        <v>3.4827601200052385</v>
      </c>
      <c r="K71" s="14">
        <v>4.5089052937786249</v>
      </c>
      <c r="L71" s="14">
        <v>11.145671332296516</v>
      </c>
      <c r="M71" s="14">
        <v>5.7859684110746201</v>
      </c>
      <c r="N71" s="14">
        <v>0.90874737230355151</v>
      </c>
      <c r="O71" s="14">
        <v>-7.9383361389208886</v>
      </c>
      <c r="P71" s="14">
        <v>11.1</v>
      </c>
      <c r="R71" s="237"/>
      <c r="S71" s="14"/>
      <c r="T71" s="6"/>
    </row>
    <row r="72" spans="1:20" hidden="1" outlineLevel="1">
      <c r="A72" s="324" t="s">
        <v>168</v>
      </c>
      <c r="B72" s="571">
        <v>2191.5259999999998</v>
      </c>
      <c r="C72" s="14">
        <v>2.0424070454289023</v>
      </c>
      <c r="D72" s="14">
        <v>1.3805578739863478</v>
      </c>
      <c r="E72" s="14">
        <v>6.1163159507974427</v>
      </c>
      <c r="F72" s="14">
        <v>-1.6829964727619</v>
      </c>
      <c r="G72" s="14">
        <v>1.0072964421772923</v>
      </c>
      <c r="H72" s="14">
        <v>4.6880548582624186</v>
      </c>
      <c r="I72" s="14">
        <v>3.137218692624316</v>
      </c>
      <c r="J72" s="14">
        <v>4.0378358578785338</v>
      </c>
      <c r="K72" s="14">
        <v>4.758402789126734</v>
      </c>
      <c r="L72" s="14">
        <v>11.915242092332875</v>
      </c>
      <c r="M72" s="14">
        <v>6.9906546628828607</v>
      </c>
      <c r="N72" s="14">
        <v>0.13199142055766799</v>
      </c>
      <c r="O72" s="14">
        <v>-6.5482007996446185</v>
      </c>
      <c r="P72" s="14">
        <v>11.2</v>
      </c>
      <c r="R72" s="237"/>
      <c r="S72" s="14"/>
      <c r="T72" s="6"/>
    </row>
    <row r="73" spans="1:20" s="286" customFormat="1" hidden="1" outlineLevel="1">
      <c r="A73" s="324" t="s">
        <v>26</v>
      </c>
      <c r="B73" s="571">
        <v>2204.7359999999999</v>
      </c>
      <c r="C73" s="42">
        <v>2.2777500468539387</v>
      </c>
      <c r="D73" s="42">
        <v>1.3820099875627108</v>
      </c>
      <c r="E73" s="42">
        <v>7.8027060908659536</v>
      </c>
      <c r="F73" s="42">
        <v>-4.0480980567733695</v>
      </c>
      <c r="G73" s="42">
        <v>0.86060559585348528</v>
      </c>
      <c r="H73" s="42">
        <v>4.5785627283800352</v>
      </c>
      <c r="I73" s="42">
        <v>4.4671234034746305</v>
      </c>
      <c r="J73" s="42">
        <v>4.0624535946880656</v>
      </c>
      <c r="K73" s="42">
        <v>3.1412912712204246</v>
      </c>
      <c r="L73" s="42">
        <v>12.931550588704837</v>
      </c>
      <c r="M73" s="42">
        <v>8.1488026543566292</v>
      </c>
      <c r="N73" s="42">
        <v>5.766884279339024E-2</v>
      </c>
      <c r="O73" s="42">
        <v>-7.5676939120428557</v>
      </c>
      <c r="P73" s="42">
        <v>10.3</v>
      </c>
      <c r="R73" s="237"/>
      <c r="S73" s="42"/>
      <c r="T73" s="241"/>
    </row>
    <row r="74" spans="1:20" s="286" customFormat="1" ht="12" hidden="1" customHeight="1" outlineLevel="1">
      <c r="A74" s="324" t="s">
        <v>27</v>
      </c>
      <c r="B74" s="571">
        <v>2214.8449999999998</v>
      </c>
      <c r="C74" s="42">
        <v>3.1205579980827025</v>
      </c>
      <c r="D74" s="42">
        <v>2.1642909628465361</v>
      </c>
      <c r="E74" s="42">
        <v>8.8952903430896271</v>
      </c>
      <c r="F74" s="42">
        <v>2.6644143279456216</v>
      </c>
      <c r="G74" s="42">
        <v>4.9029287696053672</v>
      </c>
      <c r="H74" s="42">
        <v>10.224176448559533</v>
      </c>
      <c r="I74" s="42">
        <v>3.2718436815271161</v>
      </c>
      <c r="J74" s="42">
        <v>2.1815681453545324</v>
      </c>
      <c r="K74" s="42">
        <v>8.3436908943528749</v>
      </c>
      <c r="L74" s="42">
        <v>-11.605026608827885</v>
      </c>
      <c r="M74" s="42">
        <v>-0.40685961932383918</v>
      </c>
      <c r="N74" s="42">
        <v>-0.28075940855725889</v>
      </c>
      <c r="O74" s="42">
        <v>6.6151560178306283</v>
      </c>
      <c r="P74" s="42">
        <v>10.5</v>
      </c>
      <c r="R74" s="237"/>
      <c r="S74" s="42"/>
      <c r="T74" s="241"/>
    </row>
    <row r="75" spans="1:20" s="286" customFormat="1" hidden="1" outlineLevel="1">
      <c r="A75" s="324" t="s">
        <v>28</v>
      </c>
      <c r="B75" s="571">
        <v>2235.317</v>
      </c>
      <c r="C75" s="42">
        <v>3.305682762968118</v>
      </c>
      <c r="D75" s="42">
        <v>2.222138198317424</v>
      </c>
      <c r="E75" s="42">
        <v>9.7256003891649243</v>
      </c>
      <c r="F75" s="42">
        <v>-1.7307064330031778</v>
      </c>
      <c r="G75" s="42">
        <v>3.8260418364860698</v>
      </c>
      <c r="H75" s="42">
        <v>7.1550286528607501</v>
      </c>
      <c r="I75" s="42">
        <v>3.7981225609112954</v>
      </c>
      <c r="J75" s="42">
        <v>6.9306722689075571</v>
      </c>
      <c r="K75" s="42">
        <v>7.2974108502704667</v>
      </c>
      <c r="L75" s="42">
        <v>-12.705223880597018</v>
      </c>
      <c r="M75" s="42">
        <v>4.8707684072104342</v>
      </c>
      <c r="N75" s="42">
        <v>0.85593898771818999</v>
      </c>
      <c r="O75" s="42">
        <v>4.2074872485805059</v>
      </c>
      <c r="P75" s="42">
        <v>10.1</v>
      </c>
      <c r="Q75" s="281"/>
      <c r="R75" s="237"/>
      <c r="S75" s="42"/>
      <c r="T75" s="241"/>
    </row>
    <row r="76" spans="1:20" s="286" customFormat="1" hidden="1" outlineLevel="1">
      <c r="A76" s="324" t="s">
        <v>29</v>
      </c>
      <c r="B76" s="571">
        <v>2272.4340000000002</v>
      </c>
      <c r="C76" s="42">
        <v>3.691856724492439</v>
      </c>
      <c r="D76" s="42">
        <v>2.4826750381736105</v>
      </c>
      <c r="E76" s="42">
        <v>10.802622242595277</v>
      </c>
      <c r="F76" s="42">
        <v>-3.5375048404364406</v>
      </c>
      <c r="G76" s="42">
        <v>3.4373374845151403</v>
      </c>
      <c r="H76" s="42">
        <v>9.4738196471076463</v>
      </c>
      <c r="I76" s="42">
        <v>3.8105026840345602</v>
      </c>
      <c r="J76" s="42">
        <v>6.7350108729418992</v>
      </c>
      <c r="K76" s="42">
        <v>7.9873118223655126</v>
      </c>
      <c r="L76" s="42">
        <v>-7.2944297082228218</v>
      </c>
      <c r="M76" s="42">
        <v>6.6162095418843592</v>
      </c>
      <c r="N76" s="42">
        <v>1.4325991834642338</v>
      </c>
      <c r="O76" s="42">
        <v>6.1304430500094895</v>
      </c>
      <c r="P76" s="42">
        <v>9</v>
      </c>
      <c r="R76" s="237"/>
      <c r="S76" s="42"/>
      <c r="T76" s="241"/>
    </row>
    <row r="77" spans="1:20" s="286" customFormat="1" hidden="1" outlineLevel="1">
      <c r="A77" s="324" t="s">
        <v>30</v>
      </c>
      <c r="B77" s="282">
        <v>2265.9610000000002</v>
      </c>
      <c r="C77" s="42">
        <v>2.776976472466572</v>
      </c>
      <c r="D77" s="42">
        <v>1.2582542692479279</v>
      </c>
      <c r="E77" s="42">
        <v>11.586580874414778</v>
      </c>
      <c r="F77" s="42">
        <v>-1.630105441764627</v>
      </c>
      <c r="G77" s="42">
        <v>0.70966961570361775</v>
      </c>
      <c r="H77" s="42">
        <v>10.255768178059384</v>
      </c>
      <c r="I77" s="42">
        <v>4.0025206220978049</v>
      </c>
      <c r="J77" s="42">
        <v>6.9270599747217148</v>
      </c>
      <c r="K77" s="42">
        <v>8.8646967340590948</v>
      </c>
      <c r="L77" s="42">
        <v>-10.695352535783712</v>
      </c>
      <c r="M77" s="42">
        <v>2.328192302348171</v>
      </c>
      <c r="N77" s="42">
        <v>1.1030876216968011</v>
      </c>
      <c r="O77" s="42">
        <v>7.9013402322550377</v>
      </c>
      <c r="P77" s="42">
        <v>8.6999999999999993</v>
      </c>
      <c r="R77" s="237"/>
      <c r="S77" s="42"/>
      <c r="T77" s="241"/>
    </row>
    <row r="78" spans="1:20" s="286" customFormat="1" hidden="1" outlineLevel="1">
      <c r="A78" s="324" t="s">
        <v>31</v>
      </c>
      <c r="B78" s="282">
        <v>2217.8850000000002</v>
      </c>
      <c r="C78" s="42">
        <v>0.13725565445888321</v>
      </c>
      <c r="D78" s="42">
        <v>-1.5908630946215254</v>
      </c>
      <c r="E78" s="42">
        <v>9.9280129528531518</v>
      </c>
      <c r="F78" s="42">
        <v>-8.4177854231330116</v>
      </c>
      <c r="G78" s="42">
        <v>-5.5004461416757096</v>
      </c>
      <c r="H78" s="42">
        <v>7.4780479518255589</v>
      </c>
      <c r="I78" s="42">
        <v>3.8911778506135732</v>
      </c>
      <c r="J78" s="42">
        <v>4.8144371941272226</v>
      </c>
      <c r="K78" s="42">
        <v>3.8655294528405477</v>
      </c>
      <c r="L78" s="42">
        <v>-3.4453101285034791</v>
      </c>
      <c r="M78" s="42">
        <v>1.2289648138704763</v>
      </c>
      <c r="N78" s="42">
        <v>-0.32263250260115228</v>
      </c>
      <c r="O78" s="42">
        <v>5.5004273980748337</v>
      </c>
      <c r="P78" s="42">
        <v>10.5</v>
      </c>
      <c r="R78" s="241"/>
      <c r="S78" s="42"/>
      <c r="T78" s="241"/>
    </row>
    <row r="79" spans="1:20" s="286" customFormat="1" hidden="1" outlineLevel="1">
      <c r="A79" s="324" t="s">
        <v>32</v>
      </c>
      <c r="B79" s="282">
        <v>2216.5039999999999</v>
      </c>
      <c r="C79" s="42">
        <v>-0.84162559493799449</v>
      </c>
      <c r="D79" s="42">
        <v>-2.1827627896752659</v>
      </c>
      <c r="E79" s="42">
        <v>6.5611209468781055</v>
      </c>
      <c r="F79" s="42">
        <v>1.7833407177669329</v>
      </c>
      <c r="G79" s="42">
        <v>-9.9416665963176456</v>
      </c>
      <c r="H79" s="42">
        <v>6.8244069177834064</v>
      </c>
      <c r="I79" s="42">
        <v>0.38647441173583275</v>
      </c>
      <c r="J79" s="42">
        <v>3.1081160730073236</v>
      </c>
      <c r="K79" s="42">
        <v>1.5589437360808489</v>
      </c>
      <c r="L79" s="42">
        <v>8.7465270356913862</v>
      </c>
      <c r="M79" s="42">
        <v>6.2990684280903224</v>
      </c>
      <c r="N79" s="42">
        <v>0.78441835645676861</v>
      </c>
      <c r="O79" s="42">
        <v>10.238082045030566</v>
      </c>
      <c r="P79" s="42">
        <v>11.3</v>
      </c>
      <c r="R79" s="241"/>
      <c r="S79" s="42"/>
      <c r="T79" s="241"/>
    </row>
    <row r="80" spans="1:20" s="286" customFormat="1" hidden="1" outlineLevel="1">
      <c r="A80" s="324" t="s">
        <v>33</v>
      </c>
      <c r="B80" s="282">
        <v>2198.0780000000004</v>
      </c>
      <c r="C80" s="42">
        <v>-3.2720862300071047</v>
      </c>
      <c r="D80" s="42">
        <v>-4.4864317712596034</v>
      </c>
      <c r="E80" s="42">
        <v>3.3328327378137033</v>
      </c>
      <c r="F80" s="42">
        <v>-3.9010106734674679</v>
      </c>
      <c r="G80" s="42">
        <v>-12.859161563824756</v>
      </c>
      <c r="H80" s="42">
        <v>2.3901360144455595</v>
      </c>
      <c r="I80" s="42">
        <v>-1.1862846718354803</v>
      </c>
      <c r="J80" s="42">
        <v>2.250810097599782</v>
      </c>
      <c r="K80" s="42">
        <v>-1.1099607540991485</v>
      </c>
      <c r="L80" s="42">
        <v>-7.7894529130284553</v>
      </c>
      <c r="M80" s="42">
        <v>2.184892873227966</v>
      </c>
      <c r="N80" s="42">
        <v>0.32737101446660688</v>
      </c>
      <c r="O80" s="42">
        <v>7.1075357437202342</v>
      </c>
      <c r="P80" s="42">
        <v>12.5</v>
      </c>
      <c r="R80" s="241"/>
      <c r="S80" s="42"/>
      <c r="T80" s="241"/>
    </row>
    <row r="81" spans="1:20" s="286" customFormat="1" hidden="1" outlineLevel="1">
      <c r="A81" s="325" t="s">
        <v>34</v>
      </c>
      <c r="B81" s="337">
        <v>2180.165</v>
      </c>
      <c r="C81" s="42">
        <v>-3.7862964102206718</v>
      </c>
      <c r="D81" s="42">
        <v>-4.7810528703857358</v>
      </c>
      <c r="E81" s="42">
        <v>1.4498682817470012</v>
      </c>
      <c r="F81" s="42">
        <v>-10.245795601552402</v>
      </c>
      <c r="G81" s="42">
        <v>-12.781837492085984</v>
      </c>
      <c r="H81" s="42">
        <v>-1.7804984973247713</v>
      </c>
      <c r="I81" s="42">
        <v>-2.9459189214245214</v>
      </c>
      <c r="J81" s="42">
        <v>1.1458095020208958</v>
      </c>
      <c r="K81" s="42">
        <v>-2.7190476190476147</v>
      </c>
      <c r="L81" s="42">
        <v>-0.44026712837002435</v>
      </c>
      <c r="M81" s="42">
        <v>7.2183538459867407</v>
      </c>
      <c r="N81" s="42">
        <v>0.32399214671208654</v>
      </c>
      <c r="O81" s="42">
        <v>7.3011122929098207</v>
      </c>
      <c r="P81" s="42">
        <v>13.9</v>
      </c>
      <c r="R81" s="241"/>
      <c r="S81" s="42"/>
      <c r="T81" s="241"/>
    </row>
    <row r="82" spans="1:20" s="286" customFormat="1" hidden="1" outlineLevel="1">
      <c r="A82" s="325" t="s">
        <v>35</v>
      </c>
      <c r="B82" s="337">
        <v>2148.6329999999998</v>
      </c>
      <c r="C82" s="42">
        <v>-3.1224342109712495</v>
      </c>
      <c r="D82" s="42">
        <v>-3.5142236860997542</v>
      </c>
      <c r="E82" s="42">
        <v>-1.1353214462685344</v>
      </c>
      <c r="F82" s="42">
        <v>-0.31849734585543388</v>
      </c>
      <c r="G82" s="42">
        <v>-9.6660246925038962</v>
      </c>
      <c r="H82" s="42">
        <v>-0.97177333645811359</v>
      </c>
      <c r="I82" s="42">
        <v>-1.8325819824126057</v>
      </c>
      <c r="J82" s="42">
        <v>0.14007509581526278</v>
      </c>
      <c r="K82" s="42">
        <v>-2.8956972723780297</v>
      </c>
      <c r="L82" s="42">
        <v>-1.283730678543364</v>
      </c>
      <c r="M82" s="42">
        <v>-1.2481878886593876</v>
      </c>
      <c r="N82" s="42">
        <v>0.77839227834859059</v>
      </c>
      <c r="O82" s="42">
        <v>-3.2215450734491213</v>
      </c>
      <c r="P82" s="42">
        <v>15.1</v>
      </c>
      <c r="R82" s="241"/>
      <c r="S82" s="42"/>
      <c r="T82" s="241"/>
    </row>
    <row r="83" spans="1:20" s="286" customFormat="1" hidden="1" outlineLevel="1">
      <c r="A83" s="325" t="s">
        <v>36</v>
      </c>
      <c r="B83" s="337">
        <v>2162.1659999999997</v>
      </c>
      <c r="C83" s="42">
        <v>-2.4515182467525563</v>
      </c>
      <c r="D83" s="42">
        <v>-2.670439444325595</v>
      </c>
      <c r="E83" s="42">
        <v>-1.3422818791947577</v>
      </c>
      <c r="F83" s="42">
        <v>-11.818478615736197</v>
      </c>
      <c r="G83" s="42">
        <v>-4.7877585760833341</v>
      </c>
      <c r="H83" s="42">
        <v>-2.7865630446644758</v>
      </c>
      <c r="I83" s="42">
        <v>-2.8173861404846718</v>
      </c>
      <c r="J83" s="42">
        <v>-7.1702139822030659</v>
      </c>
      <c r="K83" s="42">
        <v>-3.1688274133693284</v>
      </c>
      <c r="L83" s="42">
        <v>9.5465042008549261</v>
      </c>
      <c r="M83" s="42">
        <v>0.93326234693557808</v>
      </c>
      <c r="N83" s="42">
        <v>1.0152485836818954</v>
      </c>
      <c r="O83" s="42">
        <v>-0.53783258494738106</v>
      </c>
      <c r="P83" s="42">
        <v>14.4</v>
      </c>
      <c r="R83" s="241"/>
      <c r="S83" s="42"/>
      <c r="T83" s="241"/>
    </row>
    <row r="84" spans="1:20" s="286" customFormat="1" hidden="1" outlineLevel="1">
      <c r="A84" s="325" t="s">
        <v>37</v>
      </c>
      <c r="B84" s="337">
        <v>2179.6540000000005</v>
      </c>
      <c r="C84" s="42">
        <v>-0.83818681593646716</v>
      </c>
      <c r="D84" s="42">
        <v>-0.8239323269351928</v>
      </c>
      <c r="E84" s="42">
        <v>-0.90985123740323104</v>
      </c>
      <c r="F84" s="42">
        <v>-8.25265382347159</v>
      </c>
      <c r="G84" s="42">
        <v>-1.3705194556258533</v>
      </c>
      <c r="H84" s="42">
        <v>-3.7081289783992588</v>
      </c>
      <c r="I84" s="42">
        <v>-1.6135691532034713</v>
      </c>
      <c r="J84" s="42">
        <v>-4.5448507505170994</v>
      </c>
      <c r="K84" s="42">
        <v>-2.1328398909232504</v>
      </c>
      <c r="L84" s="42">
        <v>18.692488765247163</v>
      </c>
      <c r="M84" s="42">
        <v>4.3046861472429327</v>
      </c>
      <c r="N84" s="42">
        <v>1.0744829416275508</v>
      </c>
      <c r="O84" s="42">
        <v>-1.7413559492146362</v>
      </c>
      <c r="P84" s="42">
        <v>14.1</v>
      </c>
      <c r="R84" s="241"/>
      <c r="S84" s="42"/>
      <c r="T84" s="241"/>
    </row>
    <row r="85" spans="1:20" s="286" customFormat="1" hidden="1" outlineLevel="1">
      <c r="A85" s="611" t="s">
        <v>38</v>
      </c>
      <c r="B85" s="547">
        <v>2188.835</v>
      </c>
      <c r="C85" s="472">
        <v>0.39767632266365638</v>
      </c>
      <c r="D85" s="472">
        <v>0.777481120009611</v>
      </c>
      <c r="E85" s="472">
        <v>-1.4787385354848226</v>
      </c>
      <c r="F85" s="472">
        <v>-1.8709934247553122</v>
      </c>
      <c r="G85" s="472">
        <v>2.0045993653741192</v>
      </c>
      <c r="H85" s="472">
        <v>-0.36674948106561089</v>
      </c>
      <c r="I85" s="472">
        <v>0.11394242496089646</v>
      </c>
      <c r="J85" s="472">
        <v>-5.1910353797146058</v>
      </c>
      <c r="K85" s="472">
        <v>-2.7191737236281881</v>
      </c>
      <c r="L85" s="472">
        <v>15.084964722249822</v>
      </c>
      <c r="M85" s="472">
        <v>3.3433972969135084E-2</v>
      </c>
      <c r="N85" s="472">
        <v>0.19152969258718144</v>
      </c>
      <c r="O85" s="472">
        <v>-0.425060062834973</v>
      </c>
      <c r="P85" s="472">
        <v>13.9</v>
      </c>
      <c r="R85" s="241"/>
      <c r="S85" s="42"/>
      <c r="T85" s="241"/>
    </row>
    <row r="86" spans="1:20" s="286" customFormat="1" hidden="1" outlineLevel="1">
      <c r="A86" s="325" t="s">
        <v>667</v>
      </c>
      <c r="B86" s="337">
        <v>2198.4219999999996</v>
      </c>
      <c r="C86" s="42">
        <v>2.3172407758793412</v>
      </c>
      <c r="D86" s="42">
        <v>3.1239562989612892</v>
      </c>
      <c r="E86" s="42">
        <v>-1.6758786455623209</v>
      </c>
      <c r="F86" s="42">
        <v>6.0858047954557719</v>
      </c>
      <c r="G86" s="42">
        <v>3.738216191757715</v>
      </c>
      <c r="H86" s="42">
        <v>-3.1624251497006099</v>
      </c>
      <c r="I86" s="42">
        <v>1.17316775442562</v>
      </c>
      <c r="J86" s="42">
        <v>9.4709847881413509</v>
      </c>
      <c r="K86" s="42">
        <v>-0.72696701448987255</v>
      </c>
      <c r="L86" s="42">
        <v>16.454352441613594</v>
      </c>
      <c r="M86" s="42">
        <v>9.1345527095885615</v>
      </c>
      <c r="N86" s="42">
        <v>-0.27583417054152903</v>
      </c>
      <c r="O86" s="42">
        <v>4.761124761124762</v>
      </c>
      <c r="P86" s="42">
        <v>13.9</v>
      </c>
      <c r="R86" s="241"/>
      <c r="S86" s="42"/>
      <c r="T86" s="241"/>
    </row>
    <row r="87" spans="1:20" s="286" customFormat="1" hidden="1" outlineLevel="1">
      <c r="A87" s="325" t="s">
        <v>670</v>
      </c>
      <c r="B87" s="337">
        <v>2211.154</v>
      </c>
      <c r="C87" s="42">
        <v>2.2656909783985242</v>
      </c>
      <c r="D87" s="42">
        <v>3.0892668236276251</v>
      </c>
      <c r="E87" s="42">
        <v>-1.8510503712087143</v>
      </c>
      <c r="F87" s="42">
        <v>0.42508261686342053</v>
      </c>
      <c r="G87" s="42">
        <v>3.9496794417403009</v>
      </c>
      <c r="H87" s="42">
        <v>-3.0015858051366848</v>
      </c>
      <c r="I87" s="42">
        <v>4.0862914201594407</v>
      </c>
      <c r="J87" s="42">
        <v>10.997988423170085</v>
      </c>
      <c r="K87" s="42">
        <v>0.7366299181245779</v>
      </c>
      <c r="L87" s="42">
        <v>3.3100107642626426</v>
      </c>
      <c r="M87" s="42">
        <v>5.3088833038567742</v>
      </c>
      <c r="N87" s="42">
        <v>-1.2588176199523957</v>
      </c>
      <c r="O87" s="42">
        <v>-0.51547260077825285</v>
      </c>
      <c r="P87" s="42">
        <v>13.1</v>
      </c>
      <c r="R87" s="241"/>
      <c r="S87" s="42"/>
      <c r="T87" s="241"/>
    </row>
    <row r="88" spans="1:20" s="286" customFormat="1" hidden="1" outlineLevel="1">
      <c r="A88" s="325" t="s">
        <v>671</v>
      </c>
      <c r="B88" s="337">
        <v>2216.1439999999998</v>
      </c>
      <c r="C88" s="42">
        <v>1.6741189197918374</v>
      </c>
      <c r="D88" s="42">
        <v>2.4031827583722531</v>
      </c>
      <c r="E88" s="42">
        <v>-1.9944265643118655</v>
      </c>
      <c r="F88" s="42">
        <v>-2.8992299966521529</v>
      </c>
      <c r="G88" s="42">
        <v>3.493343698377231</v>
      </c>
      <c r="H88" s="42">
        <v>-1.1313823129399054</v>
      </c>
      <c r="I88" s="42">
        <v>1.471320759866785</v>
      </c>
      <c r="J88" s="42">
        <v>6.6518229891455718</v>
      </c>
      <c r="K88" s="42">
        <v>1.3981490695591532</v>
      </c>
      <c r="L88" s="42">
        <v>7.1847110790588715</v>
      </c>
      <c r="M88" s="42">
        <v>6.9587045430536278</v>
      </c>
      <c r="N88" s="42">
        <v>-1.2835488155707964</v>
      </c>
      <c r="O88" s="42">
        <v>0.98229485869933342</v>
      </c>
      <c r="P88" s="42">
        <v>13.1</v>
      </c>
      <c r="R88" s="241"/>
      <c r="S88" s="42"/>
      <c r="T88" s="241"/>
    </row>
    <row r="89" spans="1:20" s="286" customFormat="1" collapsed="1">
      <c r="A89" s="611" t="s">
        <v>672</v>
      </c>
      <c r="B89" s="547">
        <v>2207.5309999999999</v>
      </c>
      <c r="C89" s="472">
        <v>0.85415300833548713</v>
      </c>
      <c r="D89" s="472">
        <v>1.4656918008383997</v>
      </c>
      <c r="E89" s="472">
        <v>-2.2363271796998561</v>
      </c>
      <c r="F89" s="472">
        <v>-3.6118960355874066</v>
      </c>
      <c r="G89" s="472">
        <v>2.5115665517886612</v>
      </c>
      <c r="H89" s="472">
        <v>-3.2977827673309008</v>
      </c>
      <c r="I89" s="472">
        <v>1.3016906644585617</v>
      </c>
      <c r="J89" s="472">
        <v>6.3082765064911683</v>
      </c>
      <c r="K89" s="472">
        <v>2.8882682969783957</v>
      </c>
      <c r="L89" s="472">
        <v>1.2261462740695777</v>
      </c>
      <c r="M89" s="472">
        <v>5.6702283891223857</v>
      </c>
      <c r="N89" s="472">
        <v>-1.7145597435386577</v>
      </c>
      <c r="O89" s="472">
        <v>-2.1040021596814569</v>
      </c>
      <c r="P89" s="472">
        <v>14</v>
      </c>
      <c r="R89" s="241"/>
      <c r="S89" s="42"/>
      <c r="T89" s="241"/>
    </row>
    <row r="90" spans="1:20" s="286" customFormat="1">
      <c r="A90" s="325" t="s">
        <v>741</v>
      </c>
      <c r="B90" s="337">
        <v>2212.2330000000002</v>
      </c>
      <c r="C90" s="42">
        <v>0.62822333473739889</v>
      </c>
      <c r="D90" s="42">
        <v>1.2030270974041883</v>
      </c>
      <c r="E90" s="42">
        <v>-2.3558602198989291</v>
      </c>
      <c r="F90" s="42">
        <v>-10.26862136872046</v>
      </c>
      <c r="G90" s="42">
        <v>0.45255763633866763</v>
      </c>
      <c r="H90" s="42">
        <v>-2.3495311167945374</v>
      </c>
      <c r="I90" s="42">
        <v>-0.66234727509899471</v>
      </c>
      <c r="J90" s="42">
        <v>-3.226378930929215</v>
      </c>
      <c r="K90" s="42">
        <v>2.7049915313340591</v>
      </c>
      <c r="L90" s="42">
        <v>5.5925250683682748</v>
      </c>
      <c r="M90" s="42">
        <v>14.503622529798221</v>
      </c>
      <c r="N90" s="42">
        <v>-0.5012626290767912</v>
      </c>
      <c r="O90" s="42">
        <v>2.373134587654846</v>
      </c>
      <c r="P90" s="42">
        <v>14.1</v>
      </c>
      <c r="Q90" s="281"/>
      <c r="R90" s="241"/>
      <c r="S90" s="42"/>
      <c r="T90" s="241"/>
    </row>
    <row r="91" spans="1:20" s="286" customFormat="1">
      <c r="A91" s="241" t="s">
        <v>742</v>
      </c>
      <c r="B91" s="337">
        <v>2216.3870000000002</v>
      </c>
      <c r="C91" s="42">
        <v>0.23666375114532912</v>
      </c>
      <c r="D91" s="42">
        <v>0.72392216571498125</v>
      </c>
      <c r="E91" s="42">
        <v>-2.3215517338851015</v>
      </c>
      <c r="F91" s="42">
        <v>-4.0007100236219344</v>
      </c>
      <c r="G91" s="42">
        <v>-0.23469331701782892</v>
      </c>
      <c r="H91" s="42">
        <v>-1.857917357229141</v>
      </c>
      <c r="I91" s="42">
        <v>-1.2260105706094322</v>
      </c>
      <c r="J91" s="42">
        <v>0.34580960130186611</v>
      </c>
      <c r="K91" s="42">
        <v>2.201141332542818</v>
      </c>
      <c r="L91" s="42">
        <v>10.276113571242519</v>
      </c>
      <c r="M91" s="42">
        <v>9.5644274209388982</v>
      </c>
      <c r="N91" s="42">
        <v>-0.82830892273391044</v>
      </c>
      <c r="O91" s="42">
        <v>1.4951656873867449</v>
      </c>
      <c r="P91" s="42">
        <v>13.6</v>
      </c>
      <c r="Q91" s="281"/>
      <c r="R91" s="241"/>
      <c r="S91" s="42"/>
      <c r="T91" s="241"/>
    </row>
    <row r="92" spans="1:20" s="286" customFormat="1">
      <c r="A92" s="241" t="s">
        <v>739</v>
      </c>
      <c r="B92" s="337">
        <v>2214.375</v>
      </c>
      <c r="C92" s="42">
        <v>-7.982333277981013E-2</v>
      </c>
      <c r="D92" s="42">
        <v>0.33034478091767028</v>
      </c>
      <c r="E92" s="42">
        <v>-2.2363405336721769</v>
      </c>
      <c r="F92" s="42">
        <v>-2.9692456212936236</v>
      </c>
      <c r="G92" s="42">
        <v>-0.83827050373220402</v>
      </c>
      <c r="H92" s="42">
        <v>-3.4346312991532812</v>
      </c>
      <c r="I92" s="42">
        <v>-0.63412756185347519</v>
      </c>
      <c r="J92" s="42">
        <v>0.5927527587235204</v>
      </c>
      <c r="K92" s="42">
        <v>1.3028117179449339</v>
      </c>
      <c r="L92" s="42">
        <v>4.7645079899074858</v>
      </c>
      <c r="M92" s="42">
        <v>6.1861537014391814</v>
      </c>
      <c r="N92" s="42">
        <v>-0.26302266457508949</v>
      </c>
      <c r="O92" s="42">
        <v>1.5493028979887811</v>
      </c>
      <c r="P92" s="42">
        <v>13.7</v>
      </c>
      <c r="Q92" s="281"/>
      <c r="R92" s="241"/>
      <c r="S92" s="42"/>
      <c r="T92" s="241"/>
    </row>
    <row r="93" spans="1:20" s="645" customFormat="1">
      <c r="A93" s="645" t="s">
        <v>740</v>
      </c>
      <c r="B93" s="336">
        <v>2194.732</v>
      </c>
      <c r="C93" s="107">
        <v>-0.57978800750703385</v>
      </c>
      <c r="D93" s="166" t="s">
        <v>241</v>
      </c>
      <c r="E93" s="166" t="s">
        <v>241</v>
      </c>
      <c r="F93" s="166" t="s">
        <v>241</v>
      </c>
      <c r="G93" s="166" t="s">
        <v>241</v>
      </c>
      <c r="H93" s="166" t="s">
        <v>241</v>
      </c>
      <c r="I93" s="166" t="s">
        <v>241</v>
      </c>
      <c r="J93" s="166" t="s">
        <v>241</v>
      </c>
      <c r="K93" s="166" t="s">
        <v>241</v>
      </c>
      <c r="L93" s="166" t="s">
        <v>241</v>
      </c>
      <c r="M93" s="166" t="s">
        <v>241</v>
      </c>
      <c r="N93" s="166" t="s">
        <v>241</v>
      </c>
      <c r="O93" s="166" t="s">
        <v>241</v>
      </c>
      <c r="P93" s="166" t="s">
        <v>241</v>
      </c>
      <c r="Q93" s="107"/>
      <c r="S93" s="107"/>
    </row>
    <row r="94" spans="1:20" hidden="1" outlineLevel="1">
      <c r="A94" s="237" t="s">
        <v>173</v>
      </c>
      <c r="B94" s="174">
        <v>1219.806</v>
      </c>
      <c r="C94" s="170" t="s">
        <v>470</v>
      </c>
      <c r="D94" s="170" t="s">
        <v>470</v>
      </c>
      <c r="E94" s="170" t="s">
        <v>470</v>
      </c>
      <c r="F94" s="170" t="s">
        <v>470</v>
      </c>
      <c r="G94" s="42">
        <v>0.78248554881442089</v>
      </c>
      <c r="H94" s="42">
        <v>1.5874744496196911</v>
      </c>
      <c r="I94" s="42">
        <v>-10.970869582251623</v>
      </c>
      <c r="J94" s="170" t="s">
        <v>470</v>
      </c>
      <c r="K94" s="170" t="s">
        <v>470</v>
      </c>
      <c r="L94" s="170" t="s">
        <v>470</v>
      </c>
      <c r="M94" s="170" t="s">
        <v>470</v>
      </c>
      <c r="N94" s="170" t="s">
        <v>470</v>
      </c>
      <c r="O94" s="170" t="s">
        <v>470</v>
      </c>
      <c r="P94" s="14">
        <v>17.71</v>
      </c>
      <c r="R94" s="6"/>
      <c r="S94" s="6"/>
      <c r="T94" s="6"/>
    </row>
    <row r="95" spans="1:20" hidden="1" outlineLevel="1">
      <c r="A95" s="237" t="s">
        <v>174</v>
      </c>
      <c r="B95" s="174">
        <v>1210.3979999999999</v>
      </c>
      <c r="C95" s="170" t="s">
        <v>470</v>
      </c>
      <c r="D95" s="170" t="s">
        <v>470</v>
      </c>
      <c r="E95" s="170" t="s">
        <v>470</v>
      </c>
      <c r="F95" s="170" t="s">
        <v>470</v>
      </c>
      <c r="G95" s="42">
        <v>1.1344810993281698</v>
      </c>
      <c r="H95" s="42">
        <v>1.2456638284452879</v>
      </c>
      <c r="I95" s="42">
        <v>-12.094787202854334</v>
      </c>
      <c r="J95" s="170" t="s">
        <v>470</v>
      </c>
      <c r="K95" s="170" t="s">
        <v>470</v>
      </c>
      <c r="L95" s="170" t="s">
        <v>470</v>
      </c>
      <c r="M95" s="170" t="s">
        <v>470</v>
      </c>
      <c r="N95" s="170" t="s">
        <v>470</v>
      </c>
      <c r="O95" s="170" t="s">
        <v>470</v>
      </c>
      <c r="P95" s="14">
        <v>17.07</v>
      </c>
      <c r="R95" s="6"/>
      <c r="S95" s="6"/>
      <c r="T95" s="6"/>
    </row>
    <row r="96" spans="1:20" hidden="1" outlineLevel="1">
      <c r="A96" s="237" t="s">
        <v>175</v>
      </c>
      <c r="B96" s="174">
        <v>1202.778</v>
      </c>
      <c r="C96" s="170" t="s">
        <v>470</v>
      </c>
      <c r="D96" s="170" t="s">
        <v>470</v>
      </c>
      <c r="E96" s="170" t="s">
        <v>470</v>
      </c>
      <c r="F96" s="170" t="s">
        <v>470</v>
      </c>
      <c r="G96" s="42">
        <v>1.4918816013472735</v>
      </c>
      <c r="H96" s="42">
        <v>1.5749643728807996</v>
      </c>
      <c r="I96" s="42">
        <v>-14.870676131871434</v>
      </c>
      <c r="J96" s="170" t="s">
        <v>470</v>
      </c>
      <c r="K96" s="170" t="s">
        <v>470</v>
      </c>
      <c r="L96" s="170" t="s">
        <v>470</v>
      </c>
      <c r="M96" s="170" t="s">
        <v>470</v>
      </c>
      <c r="N96" s="170" t="s">
        <v>470</v>
      </c>
      <c r="O96" s="170" t="s">
        <v>470</v>
      </c>
      <c r="P96" s="14">
        <v>16.48</v>
      </c>
      <c r="R96" s="6"/>
      <c r="S96" s="6"/>
      <c r="T96" s="6"/>
    </row>
    <row r="97" spans="1:20" hidden="1" outlineLevel="1">
      <c r="A97" s="237" t="s">
        <v>176</v>
      </c>
      <c r="B97" s="174">
        <v>1213.2329999999999</v>
      </c>
      <c r="C97" s="170" t="s">
        <v>470</v>
      </c>
      <c r="D97" s="170" t="s">
        <v>470</v>
      </c>
      <c r="E97" s="170" t="s">
        <v>470</v>
      </c>
      <c r="F97" s="170" t="s">
        <v>470</v>
      </c>
      <c r="G97" s="42">
        <v>-0.83921171950559881</v>
      </c>
      <c r="H97" s="42">
        <v>1.9956452826563833</v>
      </c>
      <c r="I97" s="42">
        <v>-14.784037064336104</v>
      </c>
      <c r="J97" s="170" t="s">
        <v>470</v>
      </c>
      <c r="K97" s="170" t="s">
        <v>470</v>
      </c>
      <c r="L97" s="170" t="s">
        <v>470</v>
      </c>
      <c r="M97" s="170" t="s">
        <v>470</v>
      </c>
      <c r="N97" s="170" t="s">
        <v>470</v>
      </c>
      <c r="O97" s="170" t="s">
        <v>470</v>
      </c>
      <c r="P97" s="14">
        <v>15.44</v>
      </c>
      <c r="R97" s="6"/>
      <c r="S97" s="6"/>
      <c r="T97" s="6"/>
    </row>
    <row r="98" spans="1:20" hidden="1" outlineLevel="1">
      <c r="A98" s="237" t="s">
        <v>177</v>
      </c>
      <c r="B98" s="174">
        <v>1222.7170000000001</v>
      </c>
      <c r="C98" s="170" t="s">
        <v>470</v>
      </c>
      <c r="D98" s="170" t="s">
        <v>470</v>
      </c>
      <c r="E98" s="170" t="s">
        <v>470</v>
      </c>
      <c r="F98" s="170" t="s">
        <v>470</v>
      </c>
      <c r="G98" s="42">
        <v>-0.27106332443990766</v>
      </c>
      <c r="H98" s="42">
        <v>2.9364596582425406</v>
      </c>
      <c r="I98" s="42">
        <v>-13.740561063066863</v>
      </c>
      <c r="J98" s="170" t="s">
        <v>470</v>
      </c>
      <c r="K98" s="170" t="s">
        <v>470</v>
      </c>
      <c r="L98" s="170" t="s">
        <v>470</v>
      </c>
      <c r="M98" s="170" t="s">
        <v>470</v>
      </c>
      <c r="N98" s="170" t="s">
        <v>470</v>
      </c>
      <c r="O98" s="170" t="s">
        <v>470</v>
      </c>
      <c r="P98" s="14">
        <v>14.81</v>
      </c>
      <c r="R98" s="6"/>
      <c r="S98" s="6"/>
      <c r="T98" s="6"/>
    </row>
    <row r="99" spans="1:20" hidden="1" outlineLevel="1">
      <c r="A99" s="237" t="s">
        <v>178</v>
      </c>
      <c r="B99" s="174">
        <v>1225.296</v>
      </c>
      <c r="C99" s="170" t="s">
        <v>470</v>
      </c>
      <c r="D99" s="170" t="s">
        <v>470</v>
      </c>
      <c r="E99" s="170" t="s">
        <v>470</v>
      </c>
      <c r="F99" s="170" t="s">
        <v>470</v>
      </c>
      <c r="G99" s="42">
        <v>-0.36594924374020366</v>
      </c>
      <c r="H99" s="42">
        <v>2.9519001542560659</v>
      </c>
      <c r="I99" s="42">
        <v>-13.606143095801428</v>
      </c>
      <c r="J99" s="170" t="s">
        <v>470</v>
      </c>
      <c r="K99" s="170" t="s">
        <v>470</v>
      </c>
      <c r="L99" s="170" t="s">
        <v>470</v>
      </c>
      <c r="M99" s="170" t="s">
        <v>470</v>
      </c>
      <c r="N99" s="170" t="s">
        <v>470</v>
      </c>
      <c r="O99" s="170" t="s">
        <v>470</v>
      </c>
      <c r="P99" s="14">
        <v>14.6</v>
      </c>
      <c r="R99" s="6"/>
      <c r="S99" s="6"/>
      <c r="T99" s="6"/>
    </row>
    <row r="100" spans="1:20" hidden="1" outlineLevel="1">
      <c r="A100" s="237" t="s">
        <v>179</v>
      </c>
      <c r="B100" s="174">
        <v>1225.4829999999999</v>
      </c>
      <c r="C100" s="170" t="s">
        <v>470</v>
      </c>
      <c r="D100" s="170" t="s">
        <v>470</v>
      </c>
      <c r="E100" s="170" t="s">
        <v>470</v>
      </c>
      <c r="F100" s="170" t="s">
        <v>470</v>
      </c>
      <c r="G100" s="42">
        <v>1.0084940921580454</v>
      </c>
      <c r="H100" s="42">
        <v>4.527350799676384</v>
      </c>
      <c r="I100" s="42">
        <v>-13.210834684264952</v>
      </c>
      <c r="J100" s="170" t="s">
        <v>470</v>
      </c>
      <c r="K100" s="170" t="s">
        <v>470</v>
      </c>
      <c r="L100" s="170" t="s">
        <v>470</v>
      </c>
      <c r="M100" s="170" t="s">
        <v>470</v>
      </c>
      <c r="N100" s="170" t="s">
        <v>470</v>
      </c>
      <c r="O100" s="170" t="s">
        <v>470</v>
      </c>
      <c r="P100" s="14">
        <v>14.49</v>
      </c>
      <c r="R100" s="6"/>
      <c r="S100" s="6"/>
      <c r="T100" s="6"/>
    </row>
    <row r="101" spans="1:20" hidden="1" outlineLevel="1">
      <c r="A101" s="237" t="s">
        <v>180</v>
      </c>
      <c r="B101" s="174">
        <v>1227.336</v>
      </c>
      <c r="C101" s="170" t="s">
        <v>470</v>
      </c>
      <c r="D101" s="170" t="s">
        <v>470</v>
      </c>
      <c r="E101" s="170" t="s">
        <v>470</v>
      </c>
      <c r="F101" s="170" t="s">
        <v>470</v>
      </c>
      <c r="G101" s="42">
        <v>0.36462739470781003</v>
      </c>
      <c r="H101" s="42">
        <v>4.1904407027022899</v>
      </c>
      <c r="I101" s="42">
        <v>-11.639874566049755</v>
      </c>
      <c r="J101" s="170" t="s">
        <v>470</v>
      </c>
      <c r="K101" s="170" t="s">
        <v>470</v>
      </c>
      <c r="L101" s="170" t="s">
        <v>470</v>
      </c>
      <c r="M101" s="170" t="s">
        <v>470</v>
      </c>
      <c r="N101" s="170" t="s">
        <v>470</v>
      </c>
      <c r="O101" s="170" t="s">
        <v>470</v>
      </c>
      <c r="P101" s="14">
        <v>14.31</v>
      </c>
      <c r="R101" s="6"/>
      <c r="S101" s="6"/>
      <c r="T101" s="6"/>
    </row>
    <row r="102" spans="1:20" hidden="1" outlineLevel="1">
      <c r="A102" s="237" t="s">
        <v>181</v>
      </c>
      <c r="B102" s="174">
        <v>1227.193</v>
      </c>
      <c r="C102" s="170" t="s">
        <v>470</v>
      </c>
      <c r="D102" s="170" t="s">
        <v>470</v>
      </c>
      <c r="E102" s="170" t="s">
        <v>470</v>
      </c>
      <c r="F102" s="170" t="s">
        <v>470</v>
      </c>
      <c r="G102" s="42">
        <v>0.44920071047957322</v>
      </c>
      <c r="H102" s="42">
        <v>6.0249003045812657</v>
      </c>
      <c r="I102" s="42">
        <v>-11.567890673221655</v>
      </c>
      <c r="J102" s="170" t="s">
        <v>470</v>
      </c>
      <c r="K102" s="170" t="s">
        <v>470</v>
      </c>
      <c r="L102" s="170" t="s">
        <v>470</v>
      </c>
      <c r="M102" s="170" t="s">
        <v>470</v>
      </c>
      <c r="N102" s="170" t="s">
        <v>470</v>
      </c>
      <c r="O102" s="170" t="s">
        <v>470</v>
      </c>
      <c r="P102" s="14">
        <v>13.87</v>
      </c>
      <c r="R102" s="6"/>
      <c r="S102" s="6"/>
      <c r="T102" s="6"/>
    </row>
    <row r="103" spans="1:20" hidden="1" outlineLevel="1">
      <c r="A103" s="237" t="s">
        <v>182</v>
      </c>
      <c r="B103" s="174">
        <v>1225.7639999999999</v>
      </c>
      <c r="C103" s="170" t="s">
        <v>470</v>
      </c>
      <c r="D103" s="170" t="s">
        <v>470</v>
      </c>
      <c r="E103" s="170" t="s">
        <v>470</v>
      </c>
      <c r="F103" s="170" t="s">
        <v>470</v>
      </c>
      <c r="G103" s="42">
        <v>0.72710068601450928</v>
      </c>
      <c r="H103" s="42">
        <v>6.3654580750203564</v>
      </c>
      <c r="I103" s="42">
        <v>-11.522037235441246</v>
      </c>
      <c r="J103" s="170" t="s">
        <v>470</v>
      </c>
      <c r="K103" s="170" t="s">
        <v>470</v>
      </c>
      <c r="L103" s="170" t="s">
        <v>470</v>
      </c>
      <c r="M103" s="170" t="s">
        <v>470</v>
      </c>
      <c r="N103" s="170" t="s">
        <v>470</v>
      </c>
      <c r="O103" s="170" t="s">
        <v>470</v>
      </c>
      <c r="P103" s="14">
        <v>13.75</v>
      </c>
      <c r="R103" s="6"/>
      <c r="S103" s="6"/>
      <c r="T103" s="6"/>
    </row>
    <row r="104" spans="1:20" hidden="1" outlineLevel="1">
      <c r="A104" s="237" t="s">
        <v>183</v>
      </c>
      <c r="B104" s="174">
        <v>1221.0640000000001</v>
      </c>
      <c r="C104" s="170" t="s">
        <v>470</v>
      </c>
      <c r="D104" s="170" t="s">
        <v>470</v>
      </c>
      <c r="E104" s="170" t="s">
        <v>470</v>
      </c>
      <c r="F104" s="170" t="s">
        <v>470</v>
      </c>
      <c r="G104" s="42">
        <v>0.18864456116492079</v>
      </c>
      <c r="H104" s="42">
        <v>5.7208022760939485</v>
      </c>
      <c r="I104" s="42">
        <v>-10.990302353772236</v>
      </c>
      <c r="J104" s="170" t="s">
        <v>470</v>
      </c>
      <c r="K104" s="170" t="s">
        <v>470</v>
      </c>
      <c r="L104" s="170" t="s">
        <v>470</v>
      </c>
      <c r="M104" s="170" t="s">
        <v>470</v>
      </c>
      <c r="N104" s="170" t="s">
        <v>470</v>
      </c>
      <c r="O104" s="170" t="s">
        <v>470</v>
      </c>
      <c r="P104" s="14">
        <v>14.19</v>
      </c>
      <c r="R104" s="6"/>
      <c r="S104" s="6"/>
      <c r="T104" s="6"/>
    </row>
    <row r="105" spans="1:20" hidden="1" outlineLevel="1">
      <c r="A105" s="237" t="s">
        <v>184</v>
      </c>
      <c r="B105" s="174">
        <v>1210.1320000000001</v>
      </c>
      <c r="C105" s="170" t="s">
        <v>470</v>
      </c>
      <c r="D105" s="170" t="s">
        <v>470</v>
      </c>
      <c r="E105" s="170" t="s">
        <v>470</v>
      </c>
      <c r="F105" s="170" t="s">
        <v>470</v>
      </c>
      <c r="G105" s="42">
        <v>-0.11484790829612734</v>
      </c>
      <c r="H105" s="42">
        <v>7.9607148396998895</v>
      </c>
      <c r="I105" s="42">
        <v>-10.157096543525086</v>
      </c>
      <c r="J105" s="170" t="s">
        <v>470</v>
      </c>
      <c r="K105" s="170" t="s">
        <v>470</v>
      </c>
      <c r="L105" s="170" t="s">
        <v>470</v>
      </c>
      <c r="M105" s="170" t="s">
        <v>470</v>
      </c>
      <c r="N105" s="170" t="s">
        <v>470</v>
      </c>
      <c r="O105" s="170" t="s">
        <v>470</v>
      </c>
      <c r="P105" s="14">
        <v>15.56</v>
      </c>
      <c r="R105" s="6"/>
      <c r="S105" s="6"/>
      <c r="T105" s="6"/>
    </row>
    <row r="106" spans="1:20" hidden="1" outlineLevel="1">
      <c r="A106" s="237" t="s">
        <v>185</v>
      </c>
      <c r="B106" s="174">
        <v>1205.6279999999999</v>
      </c>
      <c r="C106" s="53">
        <v>-1.2</v>
      </c>
      <c r="D106" s="170" t="s">
        <v>470</v>
      </c>
      <c r="E106" s="170" t="s">
        <v>470</v>
      </c>
      <c r="F106" s="170" t="s">
        <v>470</v>
      </c>
      <c r="G106" s="42">
        <v>-0.70642397467372575</v>
      </c>
      <c r="H106" s="42">
        <v>3.7347340991366025</v>
      </c>
      <c r="I106" s="42">
        <v>-3.5971956187913037</v>
      </c>
      <c r="J106" s="170" t="s">
        <v>470</v>
      </c>
      <c r="K106" s="170" t="s">
        <v>470</v>
      </c>
      <c r="L106" s="170" t="s">
        <v>470</v>
      </c>
      <c r="M106" s="170" t="s">
        <v>470</v>
      </c>
      <c r="N106" s="170" t="s">
        <v>470</v>
      </c>
      <c r="O106" s="170" t="s">
        <v>470</v>
      </c>
      <c r="P106" s="14">
        <v>16.600000000000001</v>
      </c>
      <c r="R106" s="6"/>
      <c r="S106" s="6"/>
      <c r="T106" s="6"/>
    </row>
    <row r="107" spans="1:20" hidden="1" outlineLevel="1">
      <c r="A107" s="237" t="s">
        <v>186</v>
      </c>
      <c r="B107" s="174">
        <v>1205.884</v>
      </c>
      <c r="C107" s="53">
        <v>-0.4</v>
      </c>
      <c r="D107" s="170" t="s">
        <v>470</v>
      </c>
      <c r="E107" s="170" t="s">
        <v>470</v>
      </c>
      <c r="F107" s="170" t="s">
        <v>470</v>
      </c>
      <c r="G107" s="42">
        <v>-0.93143619870880912</v>
      </c>
      <c r="H107" s="42">
        <v>4.1205255780785137</v>
      </c>
      <c r="I107" s="42">
        <v>-2.9970599435641674</v>
      </c>
      <c r="J107" s="170" t="s">
        <v>470</v>
      </c>
      <c r="K107" s="170" t="s">
        <v>470</v>
      </c>
      <c r="L107" s="170" t="s">
        <v>470</v>
      </c>
      <c r="M107" s="170" t="s">
        <v>470</v>
      </c>
      <c r="N107" s="170" t="s">
        <v>470</v>
      </c>
      <c r="O107" s="170" t="s">
        <v>470</v>
      </c>
      <c r="P107" s="14">
        <v>16.510000000000002</v>
      </c>
      <c r="R107" s="6"/>
      <c r="S107" s="6"/>
      <c r="T107" s="6"/>
    </row>
    <row r="108" spans="1:20" hidden="1" outlineLevel="1">
      <c r="A108" s="237" t="s">
        <v>187</v>
      </c>
      <c r="B108" s="174">
        <v>1210.5740000000001</v>
      </c>
      <c r="C108" s="53">
        <v>0.6</v>
      </c>
      <c r="D108" s="170" t="s">
        <v>470</v>
      </c>
      <c r="E108" s="170" t="s">
        <v>470</v>
      </c>
      <c r="F108" s="170" t="s">
        <v>470</v>
      </c>
      <c r="G108" s="42">
        <v>-0.99650097395570469</v>
      </c>
      <c r="H108" s="42">
        <v>3.4607042355730044</v>
      </c>
      <c r="I108" s="42">
        <v>0.43169002837804271</v>
      </c>
      <c r="J108" s="170" t="s">
        <v>470</v>
      </c>
      <c r="K108" s="170" t="s">
        <v>470</v>
      </c>
      <c r="L108" s="170" t="s">
        <v>470</v>
      </c>
      <c r="M108" s="170" t="s">
        <v>470</v>
      </c>
      <c r="N108" s="170" t="s">
        <v>470</v>
      </c>
      <c r="O108" s="170" t="s">
        <v>470</v>
      </c>
      <c r="P108" s="14">
        <v>16</v>
      </c>
      <c r="R108" s="6"/>
      <c r="S108" s="6"/>
      <c r="T108" s="6"/>
    </row>
    <row r="109" spans="1:20" hidden="1" outlineLevel="1">
      <c r="A109" s="237" t="s">
        <v>188</v>
      </c>
      <c r="B109" s="174">
        <v>1214.722</v>
      </c>
      <c r="C109" s="53">
        <v>0.1</v>
      </c>
      <c r="D109" s="170" t="s">
        <v>470</v>
      </c>
      <c r="E109" s="170" t="s">
        <v>470</v>
      </c>
      <c r="F109" s="170" t="s">
        <v>470</v>
      </c>
      <c r="G109" s="42">
        <v>-0.48069351582743991</v>
      </c>
      <c r="H109" s="42">
        <v>2.8489581289487234</v>
      </c>
      <c r="I109" s="42">
        <v>0.67391906051679484</v>
      </c>
      <c r="J109" s="170" t="s">
        <v>470</v>
      </c>
      <c r="K109" s="170" t="s">
        <v>470</v>
      </c>
      <c r="L109" s="170" t="s">
        <v>470</v>
      </c>
      <c r="M109" s="170" t="s">
        <v>470</v>
      </c>
      <c r="N109" s="170" t="s">
        <v>470</v>
      </c>
      <c r="O109" s="170" t="s">
        <v>470</v>
      </c>
      <c r="P109" s="14">
        <v>15.25</v>
      </c>
      <c r="R109" s="6"/>
      <c r="S109" s="6"/>
      <c r="T109" s="6"/>
    </row>
    <row r="110" spans="1:20" hidden="1" outlineLevel="1">
      <c r="A110" s="237" t="s">
        <v>189</v>
      </c>
      <c r="B110" s="174">
        <v>1220.0719999999999</v>
      </c>
      <c r="C110" s="53">
        <v>-0.2</v>
      </c>
      <c r="D110" s="170" t="s">
        <v>470</v>
      </c>
      <c r="E110" s="170" t="s">
        <v>470</v>
      </c>
      <c r="F110" s="170" t="s">
        <v>470</v>
      </c>
      <c r="G110" s="42">
        <v>-0.45584806251223142</v>
      </c>
      <c r="H110" s="42">
        <v>2.0990345208675478</v>
      </c>
      <c r="I110" s="42">
        <v>6.1620321012540558E-2</v>
      </c>
      <c r="J110" s="170" t="s">
        <v>470</v>
      </c>
      <c r="K110" s="170" t="s">
        <v>470</v>
      </c>
      <c r="L110" s="170" t="s">
        <v>470</v>
      </c>
      <c r="M110" s="170" t="s">
        <v>470</v>
      </c>
      <c r="N110" s="170" t="s">
        <v>470</v>
      </c>
      <c r="O110" s="170" t="s">
        <v>470</v>
      </c>
      <c r="P110" s="14">
        <v>14.47</v>
      </c>
      <c r="R110" s="6"/>
      <c r="S110" s="6"/>
      <c r="T110" s="6"/>
    </row>
    <row r="111" spans="1:20" hidden="1" outlineLevel="1">
      <c r="A111" s="237" t="s">
        <v>190</v>
      </c>
      <c r="B111" s="174">
        <v>1225.0609999999999</v>
      </c>
      <c r="C111" s="53">
        <v>0</v>
      </c>
      <c r="D111" s="170" t="s">
        <v>470</v>
      </c>
      <c r="E111" s="170" t="s">
        <v>470</v>
      </c>
      <c r="F111" s="170" t="s">
        <v>470</v>
      </c>
      <c r="G111" s="42">
        <v>-2.9411816817543013E-2</v>
      </c>
      <c r="H111" s="42">
        <v>2.612242426994186</v>
      </c>
      <c r="I111" s="42">
        <v>0.55115752896890058</v>
      </c>
      <c r="J111" s="170" t="s">
        <v>470</v>
      </c>
      <c r="K111" s="170" t="s">
        <v>470</v>
      </c>
      <c r="L111" s="170" t="s">
        <v>470</v>
      </c>
      <c r="M111" s="170" t="s">
        <v>470</v>
      </c>
      <c r="N111" s="170" t="s">
        <v>470</v>
      </c>
      <c r="O111" s="170" t="s">
        <v>470</v>
      </c>
      <c r="P111" s="14">
        <v>13.91</v>
      </c>
      <c r="R111" s="6"/>
      <c r="S111" s="6"/>
      <c r="T111" s="6"/>
    </row>
    <row r="112" spans="1:20" hidden="1" outlineLevel="1">
      <c r="A112" s="237" t="s">
        <v>191</v>
      </c>
      <c r="B112" s="174">
        <v>1239.8599999999999</v>
      </c>
      <c r="C112" s="53">
        <v>1.2</v>
      </c>
      <c r="D112" s="170" t="s">
        <v>470</v>
      </c>
      <c r="E112" s="170" t="s">
        <v>470</v>
      </c>
      <c r="F112" s="170" t="s">
        <v>470</v>
      </c>
      <c r="G112" s="42">
        <v>-8.2565826270851517E-2</v>
      </c>
      <c r="H112" s="42">
        <v>1.4802190932634858</v>
      </c>
      <c r="I112" s="42">
        <v>0.63194173781526786</v>
      </c>
      <c r="J112" s="170" t="s">
        <v>470</v>
      </c>
      <c r="K112" s="170" t="s">
        <v>470</v>
      </c>
      <c r="L112" s="170" t="s">
        <v>470</v>
      </c>
      <c r="M112" s="170" t="s">
        <v>470</v>
      </c>
      <c r="N112" s="170" t="s">
        <v>470</v>
      </c>
      <c r="O112" s="170" t="s">
        <v>470</v>
      </c>
      <c r="P112" s="14">
        <v>13.65</v>
      </c>
      <c r="R112" s="6"/>
      <c r="S112" s="6"/>
      <c r="T112" s="6"/>
    </row>
    <row r="113" spans="1:20" hidden="1" outlineLevel="1">
      <c r="A113" s="237" t="s">
        <v>192</v>
      </c>
      <c r="B113" s="174">
        <v>1244.444</v>
      </c>
      <c r="C113" s="53">
        <v>1.4</v>
      </c>
      <c r="D113" s="170" t="s">
        <v>470</v>
      </c>
      <c r="E113" s="170" t="s">
        <v>470</v>
      </c>
      <c r="F113" s="170" t="s">
        <v>470</v>
      </c>
      <c r="G113" s="42">
        <v>0.64925018805314494</v>
      </c>
      <c r="H113" s="42">
        <v>2.5794434303170135</v>
      </c>
      <c r="I113" s="42">
        <v>-0.12227648613428244</v>
      </c>
      <c r="J113" s="170" t="s">
        <v>470</v>
      </c>
      <c r="K113" s="170" t="s">
        <v>470</v>
      </c>
      <c r="L113" s="170" t="s">
        <v>470</v>
      </c>
      <c r="M113" s="170" t="s">
        <v>470</v>
      </c>
      <c r="N113" s="170" t="s">
        <v>470</v>
      </c>
      <c r="O113" s="170" t="s">
        <v>470</v>
      </c>
      <c r="P113" s="14">
        <v>13.24</v>
      </c>
      <c r="R113" s="6"/>
      <c r="S113" s="6"/>
      <c r="T113" s="6"/>
    </row>
    <row r="114" spans="1:20" hidden="1" outlineLevel="1">
      <c r="A114" s="237" t="s">
        <v>193</v>
      </c>
      <c r="B114" s="174">
        <v>1248.019</v>
      </c>
      <c r="C114" s="53">
        <v>1.7</v>
      </c>
      <c r="D114" s="170" t="s">
        <v>470</v>
      </c>
      <c r="E114" s="170" t="s">
        <v>470</v>
      </c>
      <c r="F114" s="170" t="s">
        <v>470</v>
      </c>
      <c r="G114" s="42">
        <v>0.33543814729218013</v>
      </c>
      <c r="H114" s="42">
        <v>2.5824985377194309</v>
      </c>
      <c r="I114" s="42">
        <v>0.52262675045675167</v>
      </c>
      <c r="J114" s="170" t="s">
        <v>470</v>
      </c>
      <c r="K114" s="170" t="s">
        <v>470</v>
      </c>
      <c r="L114" s="170" t="s">
        <v>470</v>
      </c>
      <c r="M114" s="170" t="s">
        <v>470</v>
      </c>
      <c r="N114" s="170" t="s">
        <v>470</v>
      </c>
      <c r="O114" s="170" t="s">
        <v>470</v>
      </c>
      <c r="P114" s="14">
        <v>13.14</v>
      </c>
      <c r="R114" s="6"/>
      <c r="S114" s="6"/>
      <c r="T114" s="6"/>
    </row>
    <row r="115" spans="1:20" hidden="1" outlineLevel="1">
      <c r="A115" s="237" t="s">
        <v>194</v>
      </c>
      <c r="B115" s="174">
        <v>1244.4290000000001</v>
      </c>
      <c r="C115" s="53">
        <v>1.5</v>
      </c>
      <c r="D115" s="170" t="s">
        <v>470</v>
      </c>
      <c r="E115" s="170" t="s">
        <v>470</v>
      </c>
      <c r="F115" s="170" t="s">
        <v>470</v>
      </c>
      <c r="G115" s="42">
        <v>0.92332793592326823</v>
      </c>
      <c r="H115" s="42">
        <v>1.5417562038209098</v>
      </c>
      <c r="I115" s="42">
        <v>0.63885600318323554</v>
      </c>
      <c r="J115" s="170" t="s">
        <v>470</v>
      </c>
      <c r="K115" s="170" t="s">
        <v>470</v>
      </c>
      <c r="L115" s="170" t="s">
        <v>470</v>
      </c>
      <c r="M115" s="170" t="s">
        <v>470</v>
      </c>
      <c r="N115" s="170" t="s">
        <v>470</v>
      </c>
      <c r="O115" s="170" t="s">
        <v>470</v>
      </c>
      <c r="P115" s="14">
        <v>12.75</v>
      </c>
      <c r="R115" s="6"/>
      <c r="S115" s="6"/>
      <c r="T115" s="6"/>
    </row>
    <row r="116" spans="1:20" hidden="1" outlineLevel="1">
      <c r="A116" s="237" t="s">
        <v>195</v>
      </c>
      <c r="B116" s="174">
        <v>1244.106</v>
      </c>
      <c r="C116" s="53">
        <v>1.9</v>
      </c>
      <c r="D116" s="170" t="s">
        <v>470</v>
      </c>
      <c r="E116" s="170" t="s">
        <v>470</v>
      </c>
      <c r="F116" s="170" t="s">
        <v>470</v>
      </c>
      <c r="G116" s="42">
        <v>1.8850312628035084</v>
      </c>
      <c r="H116" s="42">
        <v>2.5436294352267907</v>
      </c>
      <c r="I116" s="42">
        <v>1.7880806056936649E-2</v>
      </c>
      <c r="J116" s="170" t="s">
        <v>470</v>
      </c>
      <c r="K116" s="170" t="s">
        <v>470</v>
      </c>
      <c r="L116" s="170" t="s">
        <v>470</v>
      </c>
      <c r="M116" s="170" t="s">
        <v>470</v>
      </c>
      <c r="N116" s="170" t="s">
        <v>470</v>
      </c>
      <c r="O116" s="170" t="s">
        <v>470</v>
      </c>
      <c r="P116" s="14">
        <v>12.58</v>
      </c>
      <c r="R116" s="6"/>
      <c r="S116" s="6"/>
      <c r="T116" s="6"/>
    </row>
    <row r="117" spans="1:20" hidden="1" outlineLevel="1">
      <c r="A117" s="237" t="s">
        <v>196</v>
      </c>
      <c r="B117" s="174">
        <v>1238.32</v>
      </c>
      <c r="C117" s="53">
        <v>2.2999999999999998</v>
      </c>
      <c r="D117" s="170" t="s">
        <v>470</v>
      </c>
      <c r="E117" s="170" t="s">
        <v>470</v>
      </c>
      <c r="F117" s="170" t="s">
        <v>470</v>
      </c>
      <c r="G117" s="42">
        <v>2.7700710074027484</v>
      </c>
      <c r="H117" s="42">
        <v>3.1647005444646084</v>
      </c>
      <c r="I117" s="42">
        <v>-0.22510205277447426</v>
      </c>
      <c r="J117" s="170" t="s">
        <v>470</v>
      </c>
      <c r="K117" s="170" t="s">
        <v>470</v>
      </c>
      <c r="L117" s="170" t="s">
        <v>470</v>
      </c>
      <c r="M117" s="170" t="s">
        <v>470</v>
      </c>
      <c r="N117" s="170" t="s">
        <v>470</v>
      </c>
      <c r="O117" s="170" t="s">
        <v>470</v>
      </c>
      <c r="P117" s="14">
        <v>13.07</v>
      </c>
      <c r="R117" s="6"/>
      <c r="S117" s="6"/>
      <c r="T117" s="6"/>
    </row>
    <row r="118" spans="1:20" hidden="1" outlineLevel="1">
      <c r="A118" s="237" t="s">
        <v>197</v>
      </c>
      <c r="B118" s="174">
        <v>1254.193</v>
      </c>
      <c r="C118" s="53">
        <v>4</v>
      </c>
      <c r="D118" s="170" t="s">
        <v>470</v>
      </c>
      <c r="E118" s="170" t="s">
        <v>470</v>
      </c>
      <c r="F118" s="170" t="s">
        <v>470</v>
      </c>
      <c r="G118" s="42">
        <v>3.2363992121922962</v>
      </c>
      <c r="H118" s="42">
        <v>7.5018283570224895</v>
      </c>
      <c r="I118" s="42">
        <v>3.8957575524599832</v>
      </c>
      <c r="J118" s="170" t="s">
        <v>470</v>
      </c>
      <c r="K118" s="170" t="s">
        <v>470</v>
      </c>
      <c r="L118" s="170" t="s">
        <v>470</v>
      </c>
      <c r="M118" s="170" t="s">
        <v>470</v>
      </c>
      <c r="N118" s="170" t="s">
        <v>470</v>
      </c>
      <c r="O118" s="170" t="s">
        <v>470</v>
      </c>
      <c r="P118" s="14">
        <v>13.39</v>
      </c>
      <c r="R118" s="6"/>
      <c r="S118" s="6"/>
      <c r="T118" s="6"/>
    </row>
    <row r="119" spans="1:20" hidden="1" outlineLevel="1">
      <c r="A119" s="237" t="s">
        <v>198</v>
      </c>
      <c r="B119" s="174">
        <v>1261.5170000000001</v>
      </c>
      <c r="C119" s="53">
        <v>4.5999999999999996</v>
      </c>
      <c r="D119" s="170" t="s">
        <v>470</v>
      </c>
      <c r="E119" s="170" t="s">
        <v>470</v>
      </c>
      <c r="F119" s="170" t="s">
        <v>470</v>
      </c>
      <c r="G119" s="42">
        <v>3.094811246393391</v>
      </c>
      <c r="H119" s="42">
        <v>5.9460267976634782</v>
      </c>
      <c r="I119" s="42">
        <v>5.8425788203164899</v>
      </c>
      <c r="J119" s="170" t="s">
        <v>470</v>
      </c>
      <c r="K119" s="170" t="s">
        <v>470</v>
      </c>
      <c r="L119" s="170" t="s">
        <v>470</v>
      </c>
      <c r="M119" s="170" t="s">
        <v>470</v>
      </c>
      <c r="N119" s="170" t="s">
        <v>470</v>
      </c>
      <c r="O119" s="170" t="s">
        <v>470</v>
      </c>
      <c r="P119" s="14">
        <v>13.08</v>
      </c>
      <c r="R119" s="6"/>
      <c r="S119" s="6"/>
      <c r="T119" s="6"/>
    </row>
    <row r="120" spans="1:20" hidden="1" outlineLevel="1">
      <c r="A120" s="237" t="s">
        <v>199</v>
      </c>
      <c r="B120" s="174">
        <v>1275.4690000000001</v>
      </c>
      <c r="C120" s="53">
        <v>5.4</v>
      </c>
      <c r="D120" s="170" t="s">
        <v>470</v>
      </c>
      <c r="E120" s="170" t="s">
        <v>470</v>
      </c>
      <c r="F120" s="170" t="s">
        <v>470</v>
      </c>
      <c r="G120" s="42">
        <v>3.5901733419564152</v>
      </c>
      <c r="H120" s="42">
        <v>5.8419645710099672</v>
      </c>
      <c r="I120" s="42">
        <v>6.1544370562821342</v>
      </c>
      <c r="J120" s="170" t="s">
        <v>470</v>
      </c>
      <c r="K120" s="170" t="s">
        <v>470</v>
      </c>
      <c r="L120" s="170" t="s">
        <v>470</v>
      </c>
      <c r="M120" s="170" t="s">
        <v>470</v>
      </c>
      <c r="N120" s="170" t="s">
        <v>470</v>
      </c>
      <c r="O120" s="170" t="s">
        <v>470</v>
      </c>
      <c r="P120" s="14">
        <v>12.71</v>
      </c>
      <c r="R120" s="6"/>
      <c r="S120" s="6"/>
      <c r="T120" s="6"/>
    </row>
    <row r="121" spans="1:20" hidden="1" outlineLevel="1">
      <c r="A121" s="237" t="s">
        <v>200</v>
      </c>
      <c r="B121" s="174">
        <v>1274.1279999999999</v>
      </c>
      <c r="C121" s="53">
        <v>4.9000000000000004</v>
      </c>
      <c r="D121" s="170" t="s">
        <v>470</v>
      </c>
      <c r="E121" s="170" t="s">
        <v>470</v>
      </c>
      <c r="F121" s="170" t="s">
        <v>470</v>
      </c>
      <c r="G121" s="42">
        <v>3.3960330162383912</v>
      </c>
      <c r="H121" s="42">
        <v>6.263497271929495</v>
      </c>
      <c r="I121" s="42">
        <v>6.1717091132249067</v>
      </c>
      <c r="J121" s="170" t="s">
        <v>470</v>
      </c>
      <c r="K121" s="170" t="s">
        <v>470</v>
      </c>
      <c r="L121" s="170" t="s">
        <v>470</v>
      </c>
      <c r="M121" s="170" t="s">
        <v>470</v>
      </c>
      <c r="N121" s="170" t="s">
        <v>470</v>
      </c>
      <c r="O121" s="170" t="s">
        <v>470</v>
      </c>
      <c r="P121" s="14">
        <v>11.87</v>
      </c>
      <c r="R121" s="6"/>
      <c r="S121" s="6"/>
      <c r="T121" s="6"/>
    </row>
    <row r="122" spans="1:20" hidden="1" outlineLevel="1">
      <c r="A122" s="237" t="s">
        <v>201</v>
      </c>
      <c r="B122" s="174">
        <v>1276.8240000000001</v>
      </c>
      <c r="C122" s="53">
        <v>4.7</v>
      </c>
      <c r="D122" s="170" t="s">
        <v>470</v>
      </c>
      <c r="E122" s="170" t="s">
        <v>470</v>
      </c>
      <c r="F122" s="170" t="s">
        <v>470</v>
      </c>
      <c r="G122" s="42">
        <v>3.621284973240904</v>
      </c>
      <c r="H122" s="42">
        <v>6.5878391075898435</v>
      </c>
      <c r="I122" s="42">
        <v>5.5991085218275174</v>
      </c>
      <c r="J122" s="170" t="s">
        <v>470</v>
      </c>
      <c r="K122" s="170" t="s">
        <v>470</v>
      </c>
      <c r="L122" s="170" t="s">
        <v>470</v>
      </c>
      <c r="M122" s="170" t="s">
        <v>470</v>
      </c>
      <c r="N122" s="170" t="s">
        <v>470</v>
      </c>
      <c r="O122" s="170" t="s">
        <v>470</v>
      </c>
      <c r="P122" s="14">
        <v>11.33</v>
      </c>
      <c r="R122" s="6"/>
      <c r="S122" s="6"/>
      <c r="T122" s="6"/>
    </row>
    <row r="123" spans="1:20" hidden="1" outlineLevel="1">
      <c r="A123" s="237" t="s">
        <v>202</v>
      </c>
      <c r="B123" s="174">
        <v>1285.7760000000001</v>
      </c>
      <c r="C123" s="53">
        <v>5</v>
      </c>
      <c r="D123" s="170" t="s">
        <v>470</v>
      </c>
      <c r="E123" s="170" t="s">
        <v>470</v>
      </c>
      <c r="F123" s="170" t="s">
        <v>470</v>
      </c>
      <c r="G123" s="42">
        <v>3.2325298236721238</v>
      </c>
      <c r="H123" s="42">
        <v>7.1261587474833874</v>
      </c>
      <c r="I123" s="42">
        <v>7.3075909330521824</v>
      </c>
      <c r="J123" s="170" t="s">
        <v>470</v>
      </c>
      <c r="K123" s="170" t="s">
        <v>470</v>
      </c>
      <c r="L123" s="170" t="s">
        <v>470</v>
      </c>
      <c r="M123" s="170" t="s">
        <v>470</v>
      </c>
      <c r="N123" s="170" t="s">
        <v>470</v>
      </c>
      <c r="O123" s="170" t="s">
        <v>470</v>
      </c>
      <c r="P123" s="14">
        <v>11.09</v>
      </c>
      <c r="R123" s="6"/>
      <c r="S123" s="6"/>
      <c r="T123" s="6"/>
    </row>
    <row r="124" spans="1:20" hidden="1" outlineLevel="1">
      <c r="A124" s="237" t="s">
        <v>203</v>
      </c>
      <c r="B124" s="174">
        <v>1298.0889999999999</v>
      </c>
      <c r="C124" s="53">
        <v>4.7</v>
      </c>
      <c r="D124" s="170" t="s">
        <v>470</v>
      </c>
      <c r="E124" s="170" t="s">
        <v>470</v>
      </c>
      <c r="F124" s="170" t="s">
        <v>470</v>
      </c>
      <c r="G124" s="42">
        <v>3.6085313885009072</v>
      </c>
      <c r="H124" s="42">
        <v>7.4493440206510684</v>
      </c>
      <c r="I124" s="42">
        <v>6.6524248100612056</v>
      </c>
      <c r="J124" s="170" t="s">
        <v>470</v>
      </c>
      <c r="K124" s="170" t="s">
        <v>470</v>
      </c>
      <c r="L124" s="170" t="s">
        <v>470</v>
      </c>
      <c r="M124" s="170" t="s">
        <v>470</v>
      </c>
      <c r="N124" s="170" t="s">
        <v>470</v>
      </c>
      <c r="O124" s="170" t="s">
        <v>470</v>
      </c>
      <c r="P124" s="14">
        <v>11.03</v>
      </c>
      <c r="R124" s="6"/>
      <c r="S124" s="6"/>
      <c r="T124" s="6"/>
    </row>
    <row r="125" spans="1:20" hidden="1" outlineLevel="1">
      <c r="A125" s="237" t="s">
        <v>204</v>
      </c>
      <c r="B125" s="174">
        <v>1300.674</v>
      </c>
      <c r="C125" s="53">
        <v>4.5</v>
      </c>
      <c r="D125" s="170" t="s">
        <v>470</v>
      </c>
      <c r="E125" s="170" t="s">
        <v>470</v>
      </c>
      <c r="F125" s="170" t="s">
        <v>470</v>
      </c>
      <c r="G125" s="42">
        <v>3.4686002629012336</v>
      </c>
      <c r="H125" s="42">
        <v>6.740414157775092</v>
      </c>
      <c r="I125" s="42">
        <v>7.0524310864958011</v>
      </c>
      <c r="J125" s="170" t="s">
        <v>470</v>
      </c>
      <c r="K125" s="170" t="s">
        <v>470</v>
      </c>
      <c r="L125" s="170" t="s">
        <v>470</v>
      </c>
      <c r="M125" s="170" t="s">
        <v>470</v>
      </c>
      <c r="N125" s="170" t="s">
        <v>470</v>
      </c>
      <c r="O125" s="170" t="s">
        <v>470</v>
      </c>
      <c r="P125" s="14">
        <v>10.88</v>
      </c>
      <c r="R125" s="6"/>
      <c r="S125" s="6"/>
      <c r="T125" s="6"/>
    </row>
    <row r="126" spans="1:20" hidden="1" outlineLevel="1">
      <c r="A126" s="237" t="s">
        <v>205</v>
      </c>
      <c r="B126" s="174">
        <v>1293.877</v>
      </c>
      <c r="C126" s="53">
        <v>3.7</v>
      </c>
      <c r="D126" s="170" t="s">
        <v>470</v>
      </c>
      <c r="E126" s="170" t="s">
        <v>470</v>
      </c>
      <c r="F126" s="170" t="s">
        <v>470</v>
      </c>
      <c r="G126" s="42">
        <v>2.7949018902905465</v>
      </c>
      <c r="H126" s="42">
        <v>6.9822664578386338</v>
      </c>
      <c r="I126" s="42">
        <v>7.0297425302590284</v>
      </c>
      <c r="J126" s="170" t="s">
        <v>470</v>
      </c>
      <c r="K126" s="170" t="s">
        <v>470</v>
      </c>
      <c r="L126" s="170" t="s">
        <v>470</v>
      </c>
      <c r="M126" s="170" t="s">
        <v>470</v>
      </c>
      <c r="N126" s="170" t="s">
        <v>470</v>
      </c>
      <c r="O126" s="170" t="s">
        <v>470</v>
      </c>
      <c r="P126" s="14">
        <v>11.2</v>
      </c>
      <c r="R126" s="6"/>
      <c r="S126" s="6"/>
      <c r="T126" s="6"/>
    </row>
    <row r="127" spans="1:20" hidden="1" outlineLevel="1">
      <c r="A127" s="237" t="s">
        <v>206</v>
      </c>
      <c r="B127" s="174">
        <v>1309.4169999999999</v>
      </c>
      <c r="C127" s="53">
        <v>5.2</v>
      </c>
      <c r="D127" s="170" t="s">
        <v>470</v>
      </c>
      <c r="E127" s="170" t="s">
        <v>470</v>
      </c>
      <c r="F127" s="170" t="s">
        <v>470</v>
      </c>
      <c r="G127" s="42">
        <v>2.5723033855305886</v>
      </c>
      <c r="H127" s="42">
        <v>7.7301618362214555</v>
      </c>
      <c r="I127" s="42">
        <v>6.7843850293482433</v>
      </c>
      <c r="J127" s="170" t="s">
        <v>470</v>
      </c>
      <c r="K127" s="170" t="s">
        <v>470</v>
      </c>
      <c r="L127" s="170" t="s">
        <v>470</v>
      </c>
      <c r="M127" s="170" t="s">
        <v>470</v>
      </c>
      <c r="N127" s="170" t="s">
        <v>470</v>
      </c>
      <c r="O127" s="170" t="s">
        <v>470</v>
      </c>
      <c r="P127" s="14">
        <v>10.93</v>
      </c>
      <c r="R127" s="6"/>
      <c r="S127" s="6"/>
      <c r="T127" s="6"/>
    </row>
    <row r="128" spans="1:20" hidden="1" outlineLevel="1">
      <c r="A128" s="237" t="s">
        <v>207</v>
      </c>
      <c r="B128" s="174">
        <v>1306.8679999999999</v>
      </c>
      <c r="C128" s="53">
        <v>5</v>
      </c>
      <c r="D128" s="170" t="s">
        <v>470</v>
      </c>
      <c r="E128" s="170" t="s">
        <v>470</v>
      </c>
      <c r="F128" s="170" t="s">
        <v>470</v>
      </c>
      <c r="G128" s="42">
        <v>2.7853735977844281</v>
      </c>
      <c r="H128" s="42">
        <v>7.1965123592906224</v>
      </c>
      <c r="I128" s="42">
        <v>6.4476945230841523</v>
      </c>
      <c r="J128" s="170" t="s">
        <v>470</v>
      </c>
      <c r="K128" s="170" t="s">
        <v>470</v>
      </c>
      <c r="L128" s="170" t="s">
        <v>470</v>
      </c>
      <c r="M128" s="170" t="s">
        <v>470</v>
      </c>
      <c r="N128" s="170" t="s">
        <v>470</v>
      </c>
      <c r="O128" s="170" t="s">
        <v>470</v>
      </c>
      <c r="P128" s="14">
        <v>10.86</v>
      </c>
      <c r="R128" s="6"/>
      <c r="S128" s="6"/>
      <c r="T128" s="6"/>
    </row>
    <row r="129" spans="1:20" hidden="1" outlineLevel="1">
      <c r="A129" s="237" t="s">
        <v>208</v>
      </c>
      <c r="B129" s="174">
        <v>1297.7149999999999</v>
      </c>
      <c r="C129" s="53">
        <v>4.8</v>
      </c>
      <c r="D129" s="170" t="s">
        <v>470</v>
      </c>
      <c r="E129" s="170" t="s">
        <v>470</v>
      </c>
      <c r="F129" s="170" t="s">
        <v>470</v>
      </c>
      <c r="G129" s="42">
        <v>2.6968225503507739</v>
      </c>
      <c r="H129" s="42">
        <v>6.9488730071468012</v>
      </c>
      <c r="I129" s="42">
        <v>6.8463552499571847</v>
      </c>
      <c r="J129" s="170" t="s">
        <v>470</v>
      </c>
      <c r="K129" s="170" t="s">
        <v>470</v>
      </c>
      <c r="L129" s="170" t="s">
        <v>470</v>
      </c>
      <c r="M129" s="170" t="s">
        <v>470</v>
      </c>
      <c r="N129" s="170" t="s">
        <v>470</v>
      </c>
      <c r="O129" s="170" t="s">
        <v>470</v>
      </c>
      <c r="P129" s="14">
        <v>11.36</v>
      </c>
      <c r="R129" s="6"/>
      <c r="S129" s="6"/>
      <c r="T129" s="6"/>
    </row>
    <row r="130" spans="1:20" hidden="1" outlineLevel="1">
      <c r="A130" s="237" t="s">
        <v>209</v>
      </c>
      <c r="B130" s="174">
        <v>1301.501</v>
      </c>
      <c r="C130" s="53">
        <v>3.8</v>
      </c>
      <c r="D130" s="170" t="s">
        <v>470</v>
      </c>
      <c r="E130" s="170" t="s">
        <v>470</v>
      </c>
      <c r="F130" s="170" t="s">
        <v>470</v>
      </c>
      <c r="G130" s="42">
        <v>-1.0915039071181525</v>
      </c>
      <c r="H130" s="42">
        <v>11.589626792277045</v>
      </c>
      <c r="I130" s="42">
        <v>6.1375414222187175</v>
      </c>
      <c r="J130" s="170" t="s">
        <v>470</v>
      </c>
      <c r="K130" s="170" t="s">
        <v>470</v>
      </c>
      <c r="L130" s="170" t="s">
        <v>470</v>
      </c>
      <c r="M130" s="170" t="s">
        <v>470</v>
      </c>
      <c r="N130" s="170" t="s">
        <v>470</v>
      </c>
      <c r="O130" s="170" t="s">
        <v>470</v>
      </c>
      <c r="P130" s="14">
        <v>11.82</v>
      </c>
      <c r="R130" s="6"/>
      <c r="S130" s="6"/>
      <c r="T130" s="6"/>
    </row>
    <row r="131" spans="1:20" hidden="1" outlineLevel="1">
      <c r="A131" s="237" t="s">
        <v>210</v>
      </c>
      <c r="B131" s="174">
        <v>1307.9870000000001</v>
      </c>
      <c r="C131" s="53">
        <v>3.7</v>
      </c>
      <c r="D131" s="170" t="s">
        <v>470</v>
      </c>
      <c r="E131" s="170" t="s">
        <v>470</v>
      </c>
      <c r="F131" s="170" t="s">
        <v>470</v>
      </c>
      <c r="G131" s="42">
        <v>-0.81257590116801737</v>
      </c>
      <c r="H131" s="42">
        <v>11.593190616663819</v>
      </c>
      <c r="I131" s="42">
        <v>5.7276344192539881</v>
      </c>
      <c r="J131" s="170" t="s">
        <v>470</v>
      </c>
      <c r="K131" s="170" t="s">
        <v>470</v>
      </c>
      <c r="L131" s="170" t="s">
        <v>470</v>
      </c>
      <c r="M131" s="170" t="s">
        <v>470</v>
      </c>
      <c r="N131" s="170" t="s">
        <v>470</v>
      </c>
      <c r="O131" s="170" t="s">
        <v>470</v>
      </c>
      <c r="P131" s="14">
        <v>11.66</v>
      </c>
      <c r="R131" s="6"/>
      <c r="S131" s="6"/>
      <c r="T131" s="6"/>
    </row>
    <row r="132" spans="1:20" hidden="1" outlineLevel="1">
      <c r="A132" s="237" t="s">
        <v>211</v>
      </c>
      <c r="B132" s="174">
        <v>1315.268</v>
      </c>
      <c r="C132" s="53">
        <v>3.1</v>
      </c>
      <c r="D132" s="170" t="s">
        <v>470</v>
      </c>
      <c r="E132" s="170" t="s">
        <v>470</v>
      </c>
      <c r="F132" s="170" t="s">
        <v>470</v>
      </c>
      <c r="G132" s="42">
        <v>-1.6037015803117072</v>
      </c>
      <c r="H132" s="42">
        <v>11.448431252715224</v>
      </c>
      <c r="I132" s="42">
        <v>5.7609830406135671</v>
      </c>
      <c r="J132" s="170" t="s">
        <v>470</v>
      </c>
      <c r="K132" s="170" t="s">
        <v>470</v>
      </c>
      <c r="L132" s="170" t="s">
        <v>470</v>
      </c>
      <c r="M132" s="170" t="s">
        <v>470</v>
      </c>
      <c r="N132" s="170" t="s">
        <v>470</v>
      </c>
      <c r="O132" s="170" t="s">
        <v>470</v>
      </c>
      <c r="P132" s="14">
        <v>11.42</v>
      </c>
      <c r="R132" s="6"/>
      <c r="S132" s="6"/>
      <c r="T132" s="6"/>
    </row>
    <row r="133" spans="1:20" hidden="1" outlineLevel="1">
      <c r="A133" s="237" t="s">
        <v>212</v>
      </c>
      <c r="B133" s="174">
        <v>1318.22</v>
      </c>
      <c r="C133" s="53">
        <v>3.5</v>
      </c>
      <c r="D133" s="170" t="s">
        <v>470</v>
      </c>
      <c r="E133" s="170" t="s">
        <v>470</v>
      </c>
      <c r="F133" s="170" t="s">
        <v>470</v>
      </c>
      <c r="G133" s="42">
        <v>-1.8032088351667426</v>
      </c>
      <c r="H133" s="42">
        <v>10.346635260999776</v>
      </c>
      <c r="I133" s="42">
        <v>6.829558144535369</v>
      </c>
      <c r="J133" s="170" t="s">
        <v>470</v>
      </c>
      <c r="K133" s="170" t="s">
        <v>470</v>
      </c>
      <c r="L133" s="170" t="s">
        <v>470</v>
      </c>
      <c r="M133" s="170" t="s">
        <v>470</v>
      </c>
      <c r="N133" s="170" t="s">
        <v>470</v>
      </c>
      <c r="O133" s="170" t="s">
        <v>470</v>
      </c>
      <c r="P133" s="14">
        <v>11.04</v>
      </c>
      <c r="R133" s="6"/>
      <c r="S133" s="6"/>
      <c r="T133" s="6"/>
    </row>
    <row r="134" spans="1:20" hidden="1" outlineLevel="1">
      <c r="A134" s="237" t="s">
        <v>213</v>
      </c>
      <c r="B134" s="174">
        <v>1324.71</v>
      </c>
      <c r="C134" s="53">
        <v>3.8</v>
      </c>
      <c r="D134" s="170" t="s">
        <v>470</v>
      </c>
      <c r="E134" s="170" t="s">
        <v>470</v>
      </c>
      <c r="F134" s="170" t="s">
        <v>470</v>
      </c>
      <c r="G134" s="42">
        <v>-1.9349405781870956</v>
      </c>
      <c r="H134" s="42">
        <v>9.7985147781687942</v>
      </c>
      <c r="I134" s="42">
        <v>7.2639544570952523</v>
      </c>
      <c r="J134" s="170" t="s">
        <v>470</v>
      </c>
      <c r="K134" s="170" t="s">
        <v>470</v>
      </c>
      <c r="L134" s="170" t="s">
        <v>470</v>
      </c>
      <c r="M134" s="170" t="s">
        <v>470</v>
      </c>
      <c r="N134" s="170" t="s">
        <v>470</v>
      </c>
      <c r="O134" s="170" t="s">
        <v>470</v>
      </c>
      <c r="P134" s="14">
        <v>10.56</v>
      </c>
      <c r="R134" s="6"/>
      <c r="S134" s="6"/>
      <c r="T134" s="6"/>
    </row>
    <row r="135" spans="1:20" hidden="1" outlineLevel="1">
      <c r="A135" s="237" t="s">
        <v>214</v>
      </c>
      <c r="B135" s="174">
        <v>1329.6389999999999</v>
      </c>
      <c r="C135" s="53">
        <v>3.4</v>
      </c>
      <c r="D135" s="170" t="s">
        <v>470</v>
      </c>
      <c r="E135" s="170" t="s">
        <v>470</v>
      </c>
      <c r="F135" s="170" t="s">
        <v>470</v>
      </c>
      <c r="G135" s="42">
        <v>-1.9578623521817349</v>
      </c>
      <c r="H135" s="42">
        <v>7.7363660145117024</v>
      </c>
      <c r="I135" s="42">
        <v>5.8622454201207717</v>
      </c>
      <c r="J135" s="170" t="s">
        <v>470</v>
      </c>
      <c r="K135" s="170" t="s">
        <v>470</v>
      </c>
      <c r="L135" s="170" t="s">
        <v>470</v>
      </c>
      <c r="M135" s="170" t="s">
        <v>470</v>
      </c>
      <c r="N135" s="170" t="s">
        <v>470</v>
      </c>
      <c r="O135" s="170" t="s">
        <v>470</v>
      </c>
      <c r="P135" s="14">
        <v>10.36</v>
      </c>
      <c r="R135" s="6"/>
      <c r="S135" s="6"/>
      <c r="T135" s="6"/>
    </row>
    <row r="136" spans="1:20" hidden="1" outlineLevel="1">
      <c r="A136" s="237" t="s">
        <v>215</v>
      </c>
      <c r="B136" s="174">
        <v>1340.944</v>
      </c>
      <c r="C136" s="53">
        <v>3.3</v>
      </c>
      <c r="D136" s="170" t="s">
        <v>470</v>
      </c>
      <c r="E136" s="170" t="s">
        <v>470</v>
      </c>
      <c r="F136" s="170" t="s">
        <v>470</v>
      </c>
      <c r="G136" s="42">
        <v>-1.8517120961600568</v>
      </c>
      <c r="H136" s="42">
        <v>8.439178536572058</v>
      </c>
      <c r="I136" s="42">
        <v>6.9751985327873172</v>
      </c>
      <c r="J136" s="170" t="s">
        <v>470</v>
      </c>
      <c r="K136" s="170" t="s">
        <v>470</v>
      </c>
      <c r="L136" s="170" t="s">
        <v>470</v>
      </c>
      <c r="M136" s="170" t="s">
        <v>470</v>
      </c>
      <c r="N136" s="170" t="s">
        <v>470</v>
      </c>
      <c r="O136" s="170" t="s">
        <v>470</v>
      </c>
      <c r="P136" s="14">
        <v>10.199999999999999</v>
      </c>
      <c r="R136" s="6"/>
      <c r="S136" s="6"/>
      <c r="T136" s="6"/>
    </row>
    <row r="137" spans="1:20" hidden="1" outlineLevel="1">
      <c r="A137" s="237" t="s">
        <v>216</v>
      </c>
      <c r="B137" s="174">
        <v>1347.2619999999999</v>
      </c>
      <c r="C137" s="53">
        <v>3.6</v>
      </c>
      <c r="D137" s="170" t="s">
        <v>470</v>
      </c>
      <c r="E137" s="170" t="s">
        <v>470</v>
      </c>
      <c r="F137" s="170" t="s">
        <v>470</v>
      </c>
      <c r="G137" s="42">
        <v>-2.0187014193407435</v>
      </c>
      <c r="H137" s="42">
        <v>9.1060650394333038</v>
      </c>
      <c r="I137" s="42">
        <v>7.0999473757349847</v>
      </c>
      <c r="J137" s="170" t="s">
        <v>470</v>
      </c>
      <c r="K137" s="170" t="s">
        <v>470</v>
      </c>
      <c r="L137" s="170" t="s">
        <v>470</v>
      </c>
      <c r="M137" s="170" t="s">
        <v>470</v>
      </c>
      <c r="N137" s="170" t="s">
        <v>470</v>
      </c>
      <c r="O137" s="170" t="s">
        <v>470</v>
      </c>
      <c r="P137" s="14">
        <v>9.85</v>
      </c>
      <c r="R137" s="6"/>
      <c r="S137" s="6"/>
      <c r="T137" s="6"/>
    </row>
    <row r="138" spans="1:20" hidden="1" outlineLevel="1">
      <c r="A138" s="237" t="s">
        <v>217</v>
      </c>
      <c r="B138" s="174">
        <v>1350.088</v>
      </c>
      <c r="C138" s="53">
        <v>4.3</v>
      </c>
      <c r="D138" s="170" t="s">
        <v>470</v>
      </c>
      <c r="E138" s="170" t="s">
        <v>470</v>
      </c>
      <c r="F138" s="170" t="s">
        <v>470</v>
      </c>
      <c r="G138" s="42">
        <v>-1.2544467970203215</v>
      </c>
      <c r="H138" s="42">
        <v>8.5383707201889081</v>
      </c>
      <c r="I138" s="42">
        <v>6.6290318909198618</v>
      </c>
      <c r="J138" s="170" t="s">
        <v>470</v>
      </c>
      <c r="K138" s="170" t="s">
        <v>470</v>
      </c>
      <c r="L138" s="170" t="s">
        <v>470</v>
      </c>
      <c r="M138" s="170" t="s">
        <v>470</v>
      </c>
      <c r="N138" s="170" t="s">
        <v>470</v>
      </c>
      <c r="O138" s="170" t="s">
        <v>470</v>
      </c>
      <c r="P138" s="14">
        <v>9.75</v>
      </c>
      <c r="R138" s="6"/>
      <c r="S138" s="6"/>
      <c r="T138" s="6"/>
    </row>
    <row r="139" spans="1:20" hidden="1" outlineLevel="1">
      <c r="A139" s="237" t="s">
        <v>218</v>
      </c>
      <c r="B139" s="174">
        <v>1345.529</v>
      </c>
      <c r="C139" s="53">
        <v>2.8</v>
      </c>
      <c r="D139" s="170" t="s">
        <v>470</v>
      </c>
      <c r="E139" s="170" t="s">
        <v>470</v>
      </c>
      <c r="F139" s="170" t="s">
        <v>470</v>
      </c>
      <c r="G139" s="42">
        <v>-1.7025101833341267</v>
      </c>
      <c r="H139" s="42">
        <v>7.8556291836254104</v>
      </c>
      <c r="I139" s="42">
        <v>6.0480009507854362</v>
      </c>
      <c r="J139" s="170" t="s">
        <v>470</v>
      </c>
      <c r="K139" s="170" t="s">
        <v>470</v>
      </c>
      <c r="L139" s="170" t="s">
        <v>470</v>
      </c>
      <c r="M139" s="170" t="s">
        <v>470</v>
      </c>
      <c r="N139" s="170" t="s">
        <v>470</v>
      </c>
      <c r="O139" s="170" t="s">
        <v>470</v>
      </c>
      <c r="P139" s="14">
        <v>9.27</v>
      </c>
      <c r="R139" s="6"/>
      <c r="S139" s="6"/>
      <c r="T139" s="6"/>
    </row>
    <row r="140" spans="1:20" hidden="1" outlineLevel="1">
      <c r="A140" s="237" t="s">
        <v>219</v>
      </c>
      <c r="B140" s="174">
        <v>1345.454</v>
      </c>
      <c r="C140" s="53">
        <v>3</v>
      </c>
      <c r="D140" s="170" t="s">
        <v>470</v>
      </c>
      <c r="E140" s="170" t="s">
        <v>470</v>
      </c>
      <c r="F140" s="170" t="s">
        <v>470</v>
      </c>
      <c r="G140" s="42">
        <v>-1.7921933445940681</v>
      </c>
      <c r="H140" s="42">
        <v>7.5395728092479288</v>
      </c>
      <c r="I140" s="42">
        <v>6.6244881056457956</v>
      </c>
      <c r="J140" s="170" t="s">
        <v>470</v>
      </c>
      <c r="K140" s="170" t="s">
        <v>470</v>
      </c>
      <c r="L140" s="170" t="s">
        <v>470</v>
      </c>
      <c r="M140" s="170" t="s">
        <v>470</v>
      </c>
      <c r="N140" s="170" t="s">
        <v>470</v>
      </c>
      <c r="O140" s="170" t="s">
        <v>470</v>
      </c>
      <c r="P140" s="14">
        <v>9.1199999999999992</v>
      </c>
      <c r="R140" s="6"/>
      <c r="S140" s="6"/>
      <c r="T140" s="6"/>
    </row>
    <row r="141" spans="1:20" hidden="1" outlineLevel="1">
      <c r="A141" s="237" t="s">
        <v>220</v>
      </c>
      <c r="B141" s="174">
        <v>1341.8910000000001</v>
      </c>
      <c r="C141" s="53">
        <v>3.4</v>
      </c>
      <c r="D141" s="170" t="s">
        <v>470</v>
      </c>
      <c r="E141" s="170" t="s">
        <v>470</v>
      </c>
      <c r="F141" s="170" t="s">
        <v>470</v>
      </c>
      <c r="G141" s="42">
        <v>-0.86499195857415145</v>
      </c>
      <c r="H141" s="42">
        <v>8.2786744799698369</v>
      </c>
      <c r="I141" s="42">
        <v>5.9750508990058222</v>
      </c>
      <c r="J141" s="170" t="s">
        <v>470</v>
      </c>
      <c r="K141" s="170" t="s">
        <v>470</v>
      </c>
      <c r="L141" s="170" t="s">
        <v>470</v>
      </c>
      <c r="M141" s="170" t="s">
        <v>470</v>
      </c>
      <c r="N141" s="170" t="s">
        <v>470</v>
      </c>
      <c r="O141" s="170" t="s">
        <v>470</v>
      </c>
      <c r="P141" s="14">
        <v>9.4</v>
      </c>
      <c r="R141" s="6"/>
      <c r="S141" s="6"/>
      <c r="T141" s="6"/>
    </row>
    <row r="142" spans="1:20" hidden="1" outlineLevel="1">
      <c r="A142" s="237" t="s">
        <v>221</v>
      </c>
      <c r="B142" s="174">
        <v>1371.636</v>
      </c>
      <c r="C142" s="53">
        <v>5.4</v>
      </c>
      <c r="D142" s="170" t="s">
        <v>470</v>
      </c>
      <c r="E142" s="170" t="s">
        <v>470</v>
      </c>
      <c r="F142" s="170" t="s">
        <v>470</v>
      </c>
      <c r="G142" s="42">
        <v>3.7690366279822314</v>
      </c>
      <c r="H142" s="42">
        <v>5.6008376075172635</v>
      </c>
      <c r="I142" s="42">
        <v>5.919237959117865</v>
      </c>
      <c r="J142" s="170" t="s">
        <v>470</v>
      </c>
      <c r="K142" s="170" t="s">
        <v>470</v>
      </c>
      <c r="L142" s="170" t="s">
        <v>470</v>
      </c>
      <c r="M142" s="170" t="s">
        <v>470</v>
      </c>
      <c r="N142" s="170" t="s">
        <v>470</v>
      </c>
      <c r="O142" s="170" t="s">
        <v>470</v>
      </c>
      <c r="P142" s="14">
        <v>9.4499999999999993</v>
      </c>
      <c r="R142" s="6"/>
      <c r="S142" s="6"/>
      <c r="T142" s="6"/>
    </row>
    <row r="143" spans="1:20" hidden="1" outlineLevel="1">
      <c r="A143" s="237" t="s">
        <v>222</v>
      </c>
      <c r="B143" s="174">
        <v>1381.11</v>
      </c>
      <c r="C143" s="53">
        <v>5.6</v>
      </c>
      <c r="D143" s="170" t="s">
        <v>470</v>
      </c>
      <c r="E143" s="170" t="s">
        <v>470</v>
      </c>
      <c r="F143" s="170" t="s">
        <v>470</v>
      </c>
      <c r="G143" s="42">
        <v>4.321677043017786</v>
      </c>
      <c r="H143" s="42">
        <v>6.9482824058968902</v>
      </c>
      <c r="I143" s="42">
        <v>6.5857107682384992</v>
      </c>
      <c r="J143" s="170" t="s">
        <v>470</v>
      </c>
      <c r="K143" s="170" t="s">
        <v>470</v>
      </c>
      <c r="L143" s="170" t="s">
        <v>470</v>
      </c>
      <c r="M143" s="170" t="s">
        <v>470</v>
      </c>
      <c r="N143" s="170" t="s">
        <v>470</v>
      </c>
      <c r="O143" s="170" t="s">
        <v>470</v>
      </c>
      <c r="P143" s="14">
        <v>9.1999999999999993</v>
      </c>
      <c r="R143" s="6"/>
      <c r="S143" s="6"/>
      <c r="T143" s="6"/>
    </row>
    <row r="144" spans="1:20" hidden="1" outlineLevel="1">
      <c r="A144" s="237" t="s">
        <v>223</v>
      </c>
      <c r="B144" s="174">
        <v>1382.0350000000001</v>
      </c>
      <c r="C144" s="53">
        <v>5.0999999999999996</v>
      </c>
      <c r="D144" s="170" t="s">
        <v>470</v>
      </c>
      <c r="E144" s="170" t="s">
        <v>470</v>
      </c>
      <c r="F144" s="170" t="s">
        <v>470</v>
      </c>
      <c r="G144" s="42">
        <v>5.0911255167532659</v>
      </c>
      <c r="H144" s="42">
        <v>7.3191196971398824</v>
      </c>
      <c r="I144" s="42">
        <v>5.6807658029665475</v>
      </c>
      <c r="J144" s="170" t="s">
        <v>470</v>
      </c>
      <c r="K144" s="170" t="s">
        <v>470</v>
      </c>
      <c r="L144" s="170" t="s">
        <v>470</v>
      </c>
      <c r="M144" s="170" t="s">
        <v>470</v>
      </c>
      <c r="N144" s="170" t="s">
        <v>470</v>
      </c>
      <c r="O144" s="170" t="s">
        <v>470</v>
      </c>
      <c r="P144" s="14">
        <v>8.89</v>
      </c>
      <c r="R144" s="6"/>
      <c r="S144" s="6"/>
      <c r="T144" s="6"/>
    </row>
    <row r="145" spans="1:20" hidden="1" outlineLevel="1">
      <c r="A145" s="237" t="s">
        <v>224</v>
      </c>
      <c r="B145" s="174">
        <v>1381.3810000000001</v>
      </c>
      <c r="C145" s="53">
        <v>4.8</v>
      </c>
      <c r="D145" s="170" t="s">
        <v>470</v>
      </c>
      <c r="E145" s="170" t="s">
        <v>470</v>
      </c>
      <c r="F145" s="170" t="s">
        <v>470</v>
      </c>
      <c r="G145" s="42">
        <v>2.794687278053587</v>
      </c>
      <c r="H145" s="42">
        <v>6.8221604701258087</v>
      </c>
      <c r="I145" s="42">
        <v>4.2815156604394105</v>
      </c>
      <c r="J145" s="170" t="s">
        <v>470</v>
      </c>
      <c r="K145" s="170" t="s">
        <v>470</v>
      </c>
      <c r="L145" s="170" t="s">
        <v>470</v>
      </c>
      <c r="M145" s="170" t="s">
        <v>470</v>
      </c>
      <c r="N145" s="170" t="s">
        <v>470</v>
      </c>
      <c r="O145" s="170" t="s">
        <v>470</v>
      </c>
      <c r="P145" s="14">
        <v>8.5</v>
      </c>
      <c r="R145" s="6"/>
      <c r="S145" s="6"/>
      <c r="T145" s="6"/>
    </row>
    <row r="146" spans="1:20" hidden="1" outlineLevel="1">
      <c r="A146" s="237" t="s">
        <v>225</v>
      </c>
      <c r="B146" s="174">
        <v>1381.345</v>
      </c>
      <c r="C146" s="53">
        <v>4.3</v>
      </c>
      <c r="D146" s="170" t="s">
        <v>470</v>
      </c>
      <c r="E146" s="170" t="s">
        <v>470</v>
      </c>
      <c r="F146" s="170" t="s">
        <v>470</v>
      </c>
      <c r="G146" s="42">
        <v>2.2449884565572233</v>
      </c>
      <c r="H146" s="42">
        <v>6.2707542504062701</v>
      </c>
      <c r="I146" s="42">
        <v>3.9969018940301027</v>
      </c>
      <c r="J146" s="170" t="s">
        <v>470</v>
      </c>
      <c r="K146" s="170" t="s">
        <v>470</v>
      </c>
      <c r="L146" s="170" t="s">
        <v>470</v>
      </c>
      <c r="M146" s="170" t="s">
        <v>470</v>
      </c>
      <c r="N146" s="170" t="s">
        <v>470</v>
      </c>
      <c r="O146" s="170" t="s">
        <v>470</v>
      </c>
      <c r="P146" s="14">
        <v>8.33</v>
      </c>
      <c r="R146" s="6"/>
      <c r="S146" s="6"/>
      <c r="T146" s="6"/>
    </row>
    <row r="147" spans="1:20" hidden="1" outlineLevel="1">
      <c r="A147" s="237" t="s">
        <v>226</v>
      </c>
      <c r="B147" s="174">
        <v>1383.663</v>
      </c>
      <c r="C147" s="53">
        <v>4.0999999999999996</v>
      </c>
      <c r="D147" s="170" t="s">
        <v>470</v>
      </c>
      <c r="E147" s="170" t="s">
        <v>470</v>
      </c>
      <c r="F147" s="170" t="s">
        <v>470</v>
      </c>
      <c r="G147" s="42">
        <v>2.2769617628723751</v>
      </c>
      <c r="H147" s="42">
        <v>6.1584664536741229</v>
      </c>
      <c r="I147" s="42">
        <v>3.3761501790659452</v>
      </c>
      <c r="J147" s="170" t="s">
        <v>470</v>
      </c>
      <c r="K147" s="170" t="s">
        <v>470</v>
      </c>
      <c r="L147" s="170" t="s">
        <v>470</v>
      </c>
      <c r="M147" s="170" t="s">
        <v>470</v>
      </c>
      <c r="N147" s="170" t="s">
        <v>470</v>
      </c>
      <c r="O147" s="170" t="s">
        <v>470</v>
      </c>
      <c r="P147" s="14">
        <v>8.3000000000000007</v>
      </c>
      <c r="R147" s="6"/>
      <c r="S147" s="6"/>
      <c r="T147" s="6"/>
    </row>
    <row r="148" spans="1:20" hidden="1" outlineLevel="1">
      <c r="A148" s="237" t="s">
        <v>227</v>
      </c>
      <c r="B148" s="174">
        <v>1389.4269999999999</v>
      </c>
      <c r="C148" s="53">
        <v>3.6</v>
      </c>
      <c r="D148" s="170" t="s">
        <v>470</v>
      </c>
      <c r="E148" s="170" t="s">
        <v>470</v>
      </c>
      <c r="F148" s="170" t="s">
        <v>470</v>
      </c>
      <c r="G148" s="42">
        <v>1.6547484237162422</v>
      </c>
      <c r="H148" s="42">
        <v>5.4530349185569378</v>
      </c>
      <c r="I148" s="42">
        <v>3.4156245930094826</v>
      </c>
      <c r="J148" s="170" t="s">
        <v>470</v>
      </c>
      <c r="K148" s="170" t="s">
        <v>470</v>
      </c>
      <c r="L148" s="170" t="s">
        <v>470</v>
      </c>
      <c r="M148" s="170" t="s">
        <v>470</v>
      </c>
      <c r="N148" s="170" t="s">
        <v>470</v>
      </c>
      <c r="O148" s="170" t="s">
        <v>470</v>
      </c>
      <c r="P148" s="14">
        <v>8.3000000000000007</v>
      </c>
      <c r="R148" s="6"/>
      <c r="S148" s="6"/>
      <c r="T148" s="6"/>
    </row>
    <row r="149" spans="1:20" hidden="1" outlineLevel="1">
      <c r="A149" s="237" t="s">
        <v>228</v>
      </c>
      <c r="B149" s="174">
        <v>1390.3320000000001</v>
      </c>
      <c r="C149" s="53">
        <v>3.2</v>
      </c>
      <c r="D149" s="170" t="s">
        <v>470</v>
      </c>
      <c r="E149" s="170" t="s">
        <v>470</v>
      </c>
      <c r="F149" s="170" t="s">
        <v>470</v>
      </c>
      <c r="G149" s="42">
        <v>1.5991578976720149</v>
      </c>
      <c r="H149" s="42">
        <v>4.9382870044094176</v>
      </c>
      <c r="I149" s="42">
        <v>3.2025388884280233</v>
      </c>
      <c r="J149" s="170" t="s">
        <v>470</v>
      </c>
      <c r="K149" s="170" t="s">
        <v>470</v>
      </c>
      <c r="L149" s="170" t="s">
        <v>470</v>
      </c>
      <c r="M149" s="170" t="s">
        <v>470</v>
      </c>
      <c r="N149" s="170" t="s">
        <v>470</v>
      </c>
      <c r="O149" s="170" t="s">
        <v>470</v>
      </c>
      <c r="P149" s="14">
        <v>8.1999999999999993</v>
      </c>
      <c r="R149" s="6"/>
      <c r="S149" s="6"/>
      <c r="T149" s="6"/>
    </row>
    <row r="150" spans="1:20" hidden="1" outlineLevel="1">
      <c r="A150" s="237" t="s">
        <v>229</v>
      </c>
      <c r="B150" s="174">
        <v>1389.854</v>
      </c>
      <c r="C150" s="53">
        <v>2.9</v>
      </c>
      <c r="D150" s="170" t="s">
        <v>470</v>
      </c>
      <c r="E150" s="170" t="s">
        <v>470</v>
      </c>
      <c r="F150" s="170" t="s">
        <v>470</v>
      </c>
      <c r="G150" s="42">
        <v>1.2946899827768164</v>
      </c>
      <c r="H150" s="42">
        <v>5.1684164071580767</v>
      </c>
      <c r="I150" s="42">
        <v>3.1880827953683735</v>
      </c>
      <c r="J150" s="170" t="s">
        <v>470</v>
      </c>
      <c r="K150" s="170" t="s">
        <v>470</v>
      </c>
      <c r="L150" s="170" t="s">
        <v>470</v>
      </c>
      <c r="M150" s="170" t="s">
        <v>470</v>
      </c>
      <c r="N150" s="170" t="s">
        <v>470</v>
      </c>
      <c r="O150" s="170" t="s">
        <v>470</v>
      </c>
      <c r="P150" s="14">
        <v>8.3000000000000007</v>
      </c>
      <c r="R150" s="6"/>
      <c r="S150" s="6"/>
      <c r="T150" s="6"/>
    </row>
    <row r="151" spans="1:20" hidden="1" outlineLevel="1">
      <c r="A151" s="237" t="s">
        <v>230</v>
      </c>
      <c r="B151" s="174">
        <v>1389.1310000000001</v>
      </c>
      <c r="C151" s="53">
        <v>3.2</v>
      </c>
      <c r="D151" s="170" t="s">
        <v>470</v>
      </c>
      <c r="E151" s="170" t="s">
        <v>470</v>
      </c>
      <c r="F151" s="170" t="s">
        <v>470</v>
      </c>
      <c r="G151" s="42">
        <v>1.2469827563767808</v>
      </c>
      <c r="H151" s="42">
        <v>5.5606841232020514</v>
      </c>
      <c r="I151" s="42">
        <v>3.7368937165271205</v>
      </c>
      <c r="J151" s="170" t="s">
        <v>470</v>
      </c>
      <c r="K151" s="170" t="s">
        <v>470</v>
      </c>
      <c r="L151" s="170" t="s">
        <v>470</v>
      </c>
      <c r="M151" s="170" t="s">
        <v>470</v>
      </c>
      <c r="N151" s="170" t="s">
        <v>470</v>
      </c>
      <c r="O151" s="170" t="s">
        <v>470</v>
      </c>
      <c r="P151" s="14">
        <v>7.92</v>
      </c>
      <c r="R151" s="6"/>
      <c r="S151" s="6"/>
      <c r="T151" s="6"/>
    </row>
    <row r="152" spans="1:20" hidden="1" outlineLevel="1">
      <c r="A152" s="237" t="s">
        <v>231</v>
      </c>
      <c r="B152" s="174">
        <v>1387.5170000000001</v>
      </c>
      <c r="C152" s="53">
        <v>3.1</v>
      </c>
      <c r="D152" s="170" t="s">
        <v>470</v>
      </c>
      <c r="E152" s="170" t="s">
        <v>470</v>
      </c>
      <c r="F152" s="170" t="s">
        <v>470</v>
      </c>
      <c r="G152" s="42">
        <v>1.5709789779803032</v>
      </c>
      <c r="H152" s="42">
        <v>5.8407024145500088</v>
      </c>
      <c r="I152" s="42">
        <v>3.8282116456002058</v>
      </c>
      <c r="J152" s="170" t="s">
        <v>470</v>
      </c>
      <c r="K152" s="170" t="s">
        <v>470</v>
      </c>
      <c r="L152" s="170" t="s">
        <v>470</v>
      </c>
      <c r="M152" s="170" t="s">
        <v>470</v>
      </c>
      <c r="N152" s="170" t="s">
        <v>470</v>
      </c>
      <c r="O152" s="170" t="s">
        <v>470</v>
      </c>
      <c r="P152" s="14">
        <v>7.76</v>
      </c>
      <c r="R152" s="6"/>
      <c r="S152" s="6"/>
      <c r="T152" s="6"/>
    </row>
    <row r="153" spans="1:20" hidden="1" outlineLevel="1">
      <c r="A153" s="237" t="s">
        <v>232</v>
      </c>
      <c r="B153" s="174">
        <v>1382.9659999999999</v>
      </c>
      <c r="C153" s="53">
        <v>3.1</v>
      </c>
      <c r="D153" s="170" t="s">
        <v>470</v>
      </c>
      <c r="E153" s="170" t="s">
        <v>470</v>
      </c>
      <c r="F153" s="170" t="s">
        <v>470</v>
      </c>
      <c r="G153" s="42">
        <v>1.0834580935936629</v>
      </c>
      <c r="H153" s="42">
        <v>6.1303676321652745</v>
      </c>
      <c r="I153" s="42">
        <v>3.5966279047151772</v>
      </c>
      <c r="J153" s="170" t="s">
        <v>470</v>
      </c>
      <c r="K153" s="170" t="s">
        <v>470</v>
      </c>
      <c r="L153" s="170" t="s">
        <v>470</v>
      </c>
      <c r="M153" s="170" t="s">
        <v>470</v>
      </c>
      <c r="N153" s="170" t="s">
        <v>470</v>
      </c>
      <c r="O153" s="170" t="s">
        <v>470</v>
      </c>
      <c r="P153" s="14">
        <v>7.99</v>
      </c>
      <c r="R153" s="6"/>
      <c r="S153" s="6"/>
      <c r="T153" s="6"/>
    </row>
    <row r="154" spans="1:20" hidden="1" outlineLevel="1">
      <c r="A154" s="237" t="s">
        <v>233</v>
      </c>
      <c r="B154" s="174">
        <v>1403.2429999999999</v>
      </c>
      <c r="C154" s="53">
        <v>2.2999999999999998</v>
      </c>
      <c r="D154" s="170" t="s">
        <v>470</v>
      </c>
      <c r="E154" s="170" t="s">
        <v>470</v>
      </c>
      <c r="F154" s="170" t="s">
        <v>470</v>
      </c>
      <c r="G154" s="42">
        <v>2.0786019543951255</v>
      </c>
      <c r="H154" s="42">
        <v>7.3771006162225916</v>
      </c>
      <c r="I154" s="42">
        <v>0.4731089014411225</v>
      </c>
      <c r="J154" s="170" t="s">
        <v>470</v>
      </c>
      <c r="K154" s="170" t="s">
        <v>470</v>
      </c>
      <c r="L154" s="170" t="s">
        <v>470</v>
      </c>
      <c r="M154" s="170" t="s">
        <v>470</v>
      </c>
      <c r="N154" s="170" t="s">
        <v>470</v>
      </c>
      <c r="O154" s="170" t="s">
        <v>470</v>
      </c>
      <c r="P154" s="14">
        <v>8.06</v>
      </c>
      <c r="R154" s="6"/>
      <c r="S154" s="6"/>
      <c r="T154" s="6"/>
    </row>
    <row r="155" spans="1:20" hidden="1" outlineLevel="1">
      <c r="A155" s="237" t="s">
        <v>234</v>
      </c>
      <c r="B155" s="174">
        <v>1413.056</v>
      </c>
      <c r="C155" s="53">
        <v>2.2999999999999998</v>
      </c>
      <c r="D155" s="170" t="s">
        <v>470</v>
      </c>
      <c r="E155" s="170" t="s">
        <v>470</v>
      </c>
      <c r="F155" s="170" t="s">
        <v>470</v>
      </c>
      <c r="G155" s="42">
        <v>2.0415948531395429</v>
      </c>
      <c r="H155" s="42">
        <v>7.1605568561039945</v>
      </c>
      <c r="I155" s="42">
        <v>1.2470433827999727E-2</v>
      </c>
      <c r="J155" s="170" t="s">
        <v>470</v>
      </c>
      <c r="K155" s="170" t="s">
        <v>470</v>
      </c>
      <c r="L155" s="170" t="s">
        <v>470</v>
      </c>
      <c r="M155" s="170" t="s">
        <v>470</v>
      </c>
      <c r="N155" s="170" t="s">
        <v>470</v>
      </c>
      <c r="O155" s="170" t="s">
        <v>470</v>
      </c>
      <c r="P155" s="14">
        <v>7.84</v>
      </c>
      <c r="R155" s="6"/>
      <c r="S155" s="6"/>
      <c r="T155" s="6"/>
    </row>
    <row r="156" spans="1:20" hidden="1" outlineLevel="1">
      <c r="A156" s="237" t="s">
        <v>235</v>
      </c>
      <c r="B156" s="174">
        <v>1428.088</v>
      </c>
      <c r="C156" s="53">
        <v>3.3</v>
      </c>
      <c r="D156" s="170" t="s">
        <v>470</v>
      </c>
      <c r="E156" s="170" t="s">
        <v>470</v>
      </c>
      <c r="F156" s="170" t="s">
        <v>470</v>
      </c>
      <c r="G156" s="42">
        <v>2.0144968944944424</v>
      </c>
      <c r="H156" s="42">
        <v>7.6393634376827606</v>
      </c>
      <c r="I156" s="42">
        <v>1.2864262341052495</v>
      </c>
      <c r="J156" s="170" t="s">
        <v>470</v>
      </c>
      <c r="K156" s="170" t="s">
        <v>470</v>
      </c>
      <c r="L156" s="170" t="s">
        <v>470</v>
      </c>
      <c r="M156" s="170" t="s">
        <v>470</v>
      </c>
      <c r="N156" s="170" t="s">
        <v>470</v>
      </c>
      <c r="O156" s="170" t="s">
        <v>470</v>
      </c>
      <c r="P156" s="14">
        <v>7.59</v>
      </c>
      <c r="R156" s="6"/>
      <c r="S156" s="6"/>
      <c r="T156" s="6"/>
    </row>
    <row r="157" spans="1:20" hidden="1" outlineLevel="1">
      <c r="A157" s="237" t="s">
        <v>236</v>
      </c>
      <c r="B157" s="174">
        <v>1418.2380000000001</v>
      </c>
      <c r="C157" s="53">
        <v>2.7</v>
      </c>
      <c r="D157" s="170" t="s">
        <v>470</v>
      </c>
      <c r="E157" s="170" t="s">
        <v>470</v>
      </c>
      <c r="F157" s="170" t="s">
        <v>470</v>
      </c>
      <c r="G157" s="42">
        <v>1.9681729056179904</v>
      </c>
      <c r="H157" s="42">
        <v>8.2275319231893889</v>
      </c>
      <c r="I157" s="42">
        <v>2.8752342587461897</v>
      </c>
      <c r="J157" s="170" t="s">
        <v>470</v>
      </c>
      <c r="K157" s="170" t="s">
        <v>470</v>
      </c>
      <c r="L157" s="170" t="s">
        <v>470</v>
      </c>
      <c r="M157" s="170" t="s">
        <v>470</v>
      </c>
      <c r="N157" s="170" t="s">
        <v>470</v>
      </c>
      <c r="O157" s="170" t="s">
        <v>470</v>
      </c>
      <c r="P157" s="14">
        <v>7.38</v>
      </c>
      <c r="R157" s="6"/>
      <c r="S157" s="6"/>
      <c r="T157" s="6"/>
    </row>
    <row r="158" spans="1:20" hidden="1" outlineLevel="1">
      <c r="A158" s="237" t="s">
        <v>237</v>
      </c>
      <c r="B158" s="174">
        <v>1419.289</v>
      </c>
      <c r="C158" s="53">
        <v>2.7</v>
      </c>
      <c r="D158" s="170" t="s">
        <v>470</v>
      </c>
      <c r="E158" s="170" t="s">
        <v>470</v>
      </c>
      <c r="F158" s="170" t="s">
        <v>470</v>
      </c>
      <c r="G158" s="42">
        <v>1.5341298279309967</v>
      </c>
      <c r="H158" s="42">
        <v>8.2282688844029082</v>
      </c>
      <c r="I158" s="42">
        <v>2.877384422292991</v>
      </c>
      <c r="J158" s="170" t="s">
        <v>470</v>
      </c>
      <c r="K158" s="170" t="s">
        <v>470</v>
      </c>
      <c r="L158" s="170" t="s">
        <v>470</v>
      </c>
      <c r="M158" s="170" t="s">
        <v>470</v>
      </c>
      <c r="N158" s="170" t="s">
        <v>470</v>
      </c>
      <c r="O158" s="170" t="s">
        <v>470</v>
      </c>
      <c r="P158" s="14">
        <v>7.44</v>
      </c>
      <c r="R158" s="6"/>
      <c r="S158" s="6"/>
      <c r="T158" s="6"/>
    </row>
    <row r="159" spans="1:20" hidden="1" outlineLevel="1">
      <c r="A159" s="237" t="s">
        <v>239</v>
      </c>
      <c r="B159" s="174">
        <v>1423.316</v>
      </c>
      <c r="C159" s="53">
        <v>2.9</v>
      </c>
      <c r="D159" s="170" t="s">
        <v>470</v>
      </c>
      <c r="E159" s="170" t="s">
        <v>470</v>
      </c>
      <c r="F159" s="170" t="s">
        <v>470</v>
      </c>
      <c r="G159" s="42">
        <v>1.0368602447305335</v>
      </c>
      <c r="H159" s="42">
        <v>8.7637987696974875</v>
      </c>
      <c r="I159" s="42">
        <v>3.0462232899544119</v>
      </c>
      <c r="J159" s="170" t="s">
        <v>470</v>
      </c>
      <c r="K159" s="170" t="s">
        <v>470</v>
      </c>
      <c r="L159" s="170" t="s">
        <v>470</v>
      </c>
      <c r="M159" s="170" t="s">
        <v>470</v>
      </c>
      <c r="N159" s="170" t="s">
        <v>470</v>
      </c>
      <c r="O159" s="170" t="s">
        <v>470</v>
      </c>
      <c r="P159" s="14">
        <v>7.42</v>
      </c>
      <c r="R159" s="6"/>
      <c r="S159" s="6"/>
      <c r="T159" s="6"/>
    </row>
    <row r="160" spans="1:20" hidden="1" outlineLevel="1">
      <c r="A160" s="237" t="s">
        <v>240</v>
      </c>
      <c r="B160" s="174">
        <v>1424.287</v>
      </c>
      <c r="C160" s="53">
        <v>2.5</v>
      </c>
      <c r="D160" s="170" t="s">
        <v>470</v>
      </c>
      <c r="E160" s="170" t="s">
        <v>470</v>
      </c>
      <c r="F160" s="170" t="s">
        <v>470</v>
      </c>
      <c r="G160" s="42">
        <v>1.2697244804461292</v>
      </c>
      <c r="H160" s="42">
        <v>9.1860243034831797</v>
      </c>
      <c r="I160" s="42">
        <v>2.6908903225806569</v>
      </c>
      <c r="J160" s="170" t="s">
        <v>470</v>
      </c>
      <c r="K160" s="170" t="s">
        <v>470</v>
      </c>
      <c r="L160" s="170" t="s">
        <v>470</v>
      </c>
      <c r="M160" s="170" t="s">
        <v>470</v>
      </c>
      <c r="N160" s="170" t="s">
        <v>470</v>
      </c>
      <c r="O160" s="170" t="s">
        <v>470</v>
      </c>
      <c r="P160" s="14">
        <v>7.47</v>
      </c>
      <c r="R160" s="6"/>
      <c r="S160" s="6"/>
      <c r="T160" s="6"/>
    </row>
    <row r="161" spans="1:20" hidden="1" outlineLevel="1">
      <c r="A161" s="63" t="s">
        <v>334</v>
      </c>
      <c r="B161" s="174">
        <v>1427.4369999999999</v>
      </c>
      <c r="C161" s="53">
        <v>2.7</v>
      </c>
      <c r="D161" s="170" t="s">
        <v>470</v>
      </c>
      <c r="E161" s="170" t="s">
        <v>470</v>
      </c>
      <c r="F161" s="170" t="s">
        <v>470</v>
      </c>
      <c r="G161" s="42">
        <v>1.151329895810818</v>
      </c>
      <c r="H161" s="42">
        <v>9.5187718787331335</v>
      </c>
      <c r="I161" s="42">
        <v>2.3490105795132905</v>
      </c>
      <c r="J161" s="170" t="s">
        <v>470</v>
      </c>
      <c r="K161" s="170" t="s">
        <v>470</v>
      </c>
      <c r="L161" s="170" t="s">
        <v>470</v>
      </c>
      <c r="M161" s="170" t="s">
        <v>470</v>
      </c>
      <c r="N161" s="170" t="s">
        <v>470</v>
      </c>
      <c r="O161" s="170" t="s">
        <v>470</v>
      </c>
      <c r="P161" s="14">
        <v>7.36</v>
      </c>
      <c r="R161" s="6"/>
      <c r="S161" s="6"/>
      <c r="T161" s="6"/>
    </row>
    <row r="162" spans="1:20" hidden="1" outlineLevel="1">
      <c r="A162" s="63" t="s">
        <v>335</v>
      </c>
      <c r="B162" s="174">
        <v>1421.0419999999999</v>
      </c>
      <c r="C162" s="53">
        <v>2.2000000000000002</v>
      </c>
      <c r="D162" s="170" t="s">
        <v>470</v>
      </c>
      <c r="E162" s="170" t="s">
        <v>470</v>
      </c>
      <c r="F162" s="170" t="s">
        <v>470</v>
      </c>
      <c r="G162" s="42">
        <v>0.41753438745340077</v>
      </c>
      <c r="H162" s="42">
        <v>10.124352821579706</v>
      </c>
      <c r="I162" s="42">
        <v>1.6223731085761131</v>
      </c>
      <c r="J162" s="170" t="s">
        <v>470</v>
      </c>
      <c r="K162" s="170" t="s">
        <v>470</v>
      </c>
      <c r="L162" s="170" t="s">
        <v>470</v>
      </c>
      <c r="M162" s="170" t="s">
        <v>470</v>
      </c>
      <c r="N162" s="170" t="s">
        <v>470</v>
      </c>
      <c r="O162" s="170" t="s">
        <v>470</v>
      </c>
      <c r="P162" s="14">
        <v>7.54</v>
      </c>
      <c r="R162" s="6"/>
      <c r="S162" s="6"/>
      <c r="T162" s="6"/>
    </row>
    <row r="163" spans="1:20" hidden="1" outlineLevel="1">
      <c r="A163" s="63" t="s">
        <v>336</v>
      </c>
      <c r="B163" s="174">
        <v>1417.29</v>
      </c>
      <c r="C163" s="53">
        <v>2</v>
      </c>
      <c r="D163" s="170" t="s">
        <v>470</v>
      </c>
      <c r="E163" s="170" t="s">
        <v>470</v>
      </c>
      <c r="F163" s="170" t="s">
        <v>470</v>
      </c>
      <c r="G163" s="42">
        <v>-0.25760253112055409</v>
      </c>
      <c r="H163" s="42">
        <v>10.663743743980334</v>
      </c>
      <c r="I163" s="42">
        <v>1.8438340113102356</v>
      </c>
      <c r="J163" s="170" t="s">
        <v>470</v>
      </c>
      <c r="K163" s="170" t="s">
        <v>470</v>
      </c>
      <c r="L163" s="170" t="s">
        <v>470</v>
      </c>
      <c r="M163" s="170" t="s">
        <v>470</v>
      </c>
      <c r="N163" s="170" t="s">
        <v>470</v>
      </c>
      <c r="O163" s="170" t="s">
        <v>470</v>
      </c>
      <c r="P163" s="14">
        <v>7.51</v>
      </c>
      <c r="R163" s="6"/>
      <c r="S163" s="6"/>
      <c r="T163" s="6"/>
    </row>
    <row r="164" spans="1:20" hidden="1" outlineLevel="1">
      <c r="A164" s="63" t="s">
        <v>337</v>
      </c>
      <c r="B164" s="174">
        <v>1406.749</v>
      </c>
      <c r="C164" s="53">
        <v>1.4</v>
      </c>
      <c r="D164" s="170" t="s">
        <v>470</v>
      </c>
      <c r="E164" s="170" t="s">
        <v>470</v>
      </c>
      <c r="F164" s="170" t="s">
        <v>470</v>
      </c>
      <c r="G164" s="42">
        <v>-2.3940301867101397</v>
      </c>
      <c r="H164" s="42">
        <v>11.027298637734575</v>
      </c>
      <c r="I164" s="42">
        <v>1.8618193002435675</v>
      </c>
      <c r="J164" s="170" t="s">
        <v>470</v>
      </c>
      <c r="K164" s="170" t="s">
        <v>470</v>
      </c>
      <c r="L164" s="170" t="s">
        <v>470</v>
      </c>
      <c r="M164" s="170" t="s">
        <v>470</v>
      </c>
      <c r="N164" s="170" t="s">
        <v>470</v>
      </c>
      <c r="O164" s="170" t="s">
        <v>470</v>
      </c>
      <c r="P164" s="14">
        <v>7.8</v>
      </c>
      <c r="R164" s="6"/>
      <c r="S164" s="6"/>
      <c r="T164" s="6"/>
    </row>
    <row r="165" spans="1:20" hidden="1" outlineLevel="1">
      <c r="A165" s="63" t="s">
        <v>338</v>
      </c>
      <c r="B165" s="175">
        <v>1385.2850000000001</v>
      </c>
      <c r="C165" s="53">
        <v>0.2</v>
      </c>
      <c r="D165" s="170" t="s">
        <v>470</v>
      </c>
      <c r="E165" s="170" t="s">
        <v>470</v>
      </c>
      <c r="F165" s="170" t="s">
        <v>470</v>
      </c>
      <c r="G165" s="14">
        <v>-3.9916812022004535</v>
      </c>
      <c r="H165" s="14">
        <v>11.135630319259974</v>
      </c>
      <c r="I165" s="6">
        <v>1.5</v>
      </c>
      <c r="J165" s="170" t="s">
        <v>470</v>
      </c>
      <c r="K165" s="170" t="s">
        <v>470</v>
      </c>
      <c r="L165" s="170" t="s">
        <v>470</v>
      </c>
      <c r="M165" s="170" t="s">
        <v>470</v>
      </c>
      <c r="N165" s="170" t="s">
        <v>470</v>
      </c>
      <c r="O165" s="170" t="s">
        <v>470</v>
      </c>
      <c r="P165" s="14">
        <v>8.39</v>
      </c>
      <c r="R165" s="6"/>
      <c r="S165" s="6"/>
      <c r="T165" s="6"/>
    </row>
    <row r="166" spans="1:20" hidden="1" outlineLevel="1">
      <c r="A166" s="4" t="s">
        <v>645</v>
      </c>
      <c r="B166" s="176">
        <v>1361.7329999999999</v>
      </c>
      <c r="C166" s="53">
        <v>-2.9581476622366836</v>
      </c>
      <c r="D166" s="170" t="s">
        <v>470</v>
      </c>
      <c r="E166" s="170" t="s">
        <v>470</v>
      </c>
      <c r="F166" s="170" t="s">
        <v>470</v>
      </c>
      <c r="G166" s="42">
        <v>-6.242893653417326</v>
      </c>
      <c r="H166" s="42">
        <v>6.6967051205629105</v>
      </c>
      <c r="I166" s="284">
        <v>-3.507465997545026</v>
      </c>
      <c r="J166" s="284">
        <v>15.048968170689065</v>
      </c>
      <c r="K166" s="170" t="s">
        <v>470</v>
      </c>
      <c r="L166" s="170" t="s">
        <v>470</v>
      </c>
      <c r="M166" s="170" t="s">
        <v>470</v>
      </c>
      <c r="N166" s="170" t="s">
        <v>470</v>
      </c>
      <c r="O166" s="170" t="s">
        <v>470</v>
      </c>
      <c r="P166" s="42">
        <v>9.0299999999999994</v>
      </c>
      <c r="R166" s="6"/>
      <c r="S166" s="6"/>
      <c r="T166" s="6"/>
    </row>
    <row r="167" spans="1:20" hidden="1" outlineLevel="1">
      <c r="A167" s="4" t="s">
        <v>550</v>
      </c>
      <c r="B167" s="176">
        <v>1345.8579999999999</v>
      </c>
      <c r="C167" s="53">
        <v>-4.7555086281081458</v>
      </c>
      <c r="D167" s="170" t="s">
        <v>470</v>
      </c>
      <c r="E167" s="170" t="s">
        <v>470</v>
      </c>
      <c r="F167" s="170" t="s">
        <v>470</v>
      </c>
      <c r="G167" s="14">
        <v>-9.697757599843726</v>
      </c>
      <c r="H167" s="14">
        <v>6.5705305112220316</v>
      </c>
      <c r="I167" s="14">
        <v>-4.0086201262629544</v>
      </c>
      <c r="J167" s="284">
        <v>10.31521894166309</v>
      </c>
      <c r="K167" s="170" t="s">
        <v>470</v>
      </c>
      <c r="L167" s="170" t="s">
        <v>470</v>
      </c>
      <c r="M167" s="170" t="s">
        <v>470</v>
      </c>
      <c r="N167" s="170" t="s">
        <v>470</v>
      </c>
      <c r="O167" s="170" t="s">
        <v>470</v>
      </c>
      <c r="P167" s="14">
        <v>9.7200000000000006</v>
      </c>
      <c r="R167" s="6"/>
      <c r="S167" s="6"/>
      <c r="T167" s="6"/>
    </row>
    <row r="168" spans="1:20" hidden="1" outlineLevel="1">
      <c r="A168" s="4" t="s">
        <v>622</v>
      </c>
      <c r="B168" s="176">
        <v>1322.047</v>
      </c>
      <c r="C168" s="53">
        <v>-7.4253827495224414</v>
      </c>
      <c r="D168" s="170" t="s">
        <v>470</v>
      </c>
      <c r="E168" s="170" t="s">
        <v>470</v>
      </c>
      <c r="F168" s="170" t="s">
        <v>470</v>
      </c>
      <c r="G168" s="14">
        <v>-13.313038795798164</v>
      </c>
      <c r="H168" s="14">
        <v>5.1234243096703409</v>
      </c>
      <c r="I168" s="14">
        <v>-6.1239494097261655</v>
      </c>
      <c r="J168" s="284">
        <v>7.4454750564051153</v>
      </c>
      <c r="K168" s="170" t="s">
        <v>470</v>
      </c>
      <c r="L168" s="170" t="s">
        <v>470</v>
      </c>
      <c r="M168" s="170" t="s">
        <v>470</v>
      </c>
      <c r="N168" s="170" t="s">
        <v>470</v>
      </c>
      <c r="O168" s="170" t="s">
        <v>470</v>
      </c>
      <c r="P168" s="6">
        <v>10.3</v>
      </c>
      <c r="R168" s="6"/>
      <c r="S168" s="6"/>
      <c r="T168" s="6"/>
    </row>
    <row r="169" spans="1:20" hidden="1" outlineLevel="1">
      <c r="A169" s="4" t="s">
        <v>625</v>
      </c>
      <c r="B169" s="176">
        <v>1302.6189999999999</v>
      </c>
      <c r="C169" s="53">
        <v>-8.1522988384178205</v>
      </c>
      <c r="D169" s="170" t="s">
        <v>470</v>
      </c>
      <c r="E169" s="170" t="s">
        <v>470</v>
      </c>
      <c r="F169" s="170" t="s">
        <v>470</v>
      </c>
      <c r="G169" s="14">
        <v>-14.317626125996725</v>
      </c>
      <c r="H169" s="14">
        <v>3.954989895805781</v>
      </c>
      <c r="I169" s="14">
        <v>-6.5610564501396311</v>
      </c>
      <c r="J169" s="284">
        <v>6.4747395541615305</v>
      </c>
      <c r="K169" s="170" t="s">
        <v>470</v>
      </c>
      <c r="L169" s="170" t="s">
        <v>470</v>
      </c>
      <c r="M169" s="170" t="s">
        <v>470</v>
      </c>
      <c r="N169" s="170" t="s">
        <v>470</v>
      </c>
      <c r="O169" s="170" t="s">
        <v>470</v>
      </c>
      <c r="P169" s="6">
        <v>10.9</v>
      </c>
      <c r="R169" s="6"/>
      <c r="S169" s="6"/>
      <c r="T169" s="6"/>
    </row>
    <row r="170" spans="1:20" hidden="1" outlineLevel="1">
      <c r="A170" s="4" t="s">
        <v>583</v>
      </c>
      <c r="B170" s="176">
        <v>1284.876</v>
      </c>
      <c r="C170" s="53">
        <v>-9.4704461177392432</v>
      </c>
      <c r="D170" s="170" t="s">
        <v>470</v>
      </c>
      <c r="E170" s="170" t="s">
        <v>470</v>
      </c>
      <c r="F170" s="170" t="s">
        <v>470</v>
      </c>
      <c r="G170" s="19">
        <v>-15.965489185707497</v>
      </c>
      <c r="H170" s="19">
        <v>3.1680702303035702</v>
      </c>
      <c r="I170" s="19">
        <v>-7.7477043386818707</v>
      </c>
      <c r="J170" s="284">
        <v>4.726008344923514</v>
      </c>
      <c r="K170" s="170" t="s">
        <v>470</v>
      </c>
      <c r="L170" s="170" t="s">
        <v>470</v>
      </c>
      <c r="M170" s="170" t="s">
        <v>470</v>
      </c>
      <c r="N170" s="170" t="s">
        <v>470</v>
      </c>
      <c r="O170" s="170" t="s">
        <v>470</v>
      </c>
      <c r="P170" s="1">
        <v>11.4</v>
      </c>
      <c r="R170" s="6"/>
      <c r="S170" s="6"/>
      <c r="T170" s="6"/>
    </row>
    <row r="171" spans="1:20" hidden="1" outlineLevel="1">
      <c r="A171" s="4" t="s">
        <v>15</v>
      </c>
      <c r="B171" s="176">
        <v>1274.5840000000001</v>
      </c>
      <c r="C171" s="53">
        <v>-10.449682291212909</v>
      </c>
      <c r="D171" s="170" t="s">
        <v>470</v>
      </c>
      <c r="E171" s="170" t="s">
        <v>470</v>
      </c>
      <c r="F171" s="170" t="s">
        <v>470</v>
      </c>
      <c r="G171" s="19">
        <v>-17.239848371621704</v>
      </c>
      <c r="H171" s="19">
        <v>2.4637793445417202</v>
      </c>
      <c r="I171" s="19">
        <v>-8.6433688007096663</v>
      </c>
      <c r="J171" s="284">
        <v>5.1578008252481311</v>
      </c>
      <c r="K171" s="170" t="s">
        <v>470</v>
      </c>
      <c r="L171" s="170" t="s">
        <v>470</v>
      </c>
      <c r="M171" s="170" t="s">
        <v>470</v>
      </c>
      <c r="N171" s="170" t="s">
        <v>470</v>
      </c>
      <c r="O171" s="170" t="s">
        <v>470</v>
      </c>
      <c r="P171" s="1">
        <v>11.8</v>
      </c>
      <c r="R171" s="6"/>
      <c r="S171" s="6"/>
      <c r="T171" s="6"/>
    </row>
    <row r="172" spans="1:20" hidden="1" outlineLevel="1">
      <c r="A172" s="4" t="s">
        <v>612</v>
      </c>
      <c r="B172" s="176">
        <v>1261.1790000000001</v>
      </c>
      <c r="C172" s="53">
        <v>-11.451905409513671</v>
      </c>
      <c r="D172" s="170" t="s">
        <v>470</v>
      </c>
      <c r="E172" s="170" t="s">
        <v>470</v>
      </c>
      <c r="F172" s="170" t="s">
        <v>470</v>
      </c>
      <c r="G172" s="19">
        <v>-17.58059505641782</v>
      </c>
      <c r="H172" s="19">
        <v>1.761242818644476</v>
      </c>
      <c r="I172" s="19">
        <v>-10.400962036245147</v>
      </c>
      <c r="J172" s="284">
        <v>3.6736165021625737</v>
      </c>
      <c r="K172" s="170" t="s">
        <v>470</v>
      </c>
      <c r="L172" s="170" t="s">
        <v>470</v>
      </c>
      <c r="M172" s="170" t="s">
        <v>470</v>
      </c>
      <c r="N172" s="170" t="s">
        <v>470</v>
      </c>
      <c r="O172" s="170" t="s">
        <v>470</v>
      </c>
      <c r="P172" s="1">
        <v>12.1</v>
      </c>
      <c r="R172" s="6"/>
      <c r="S172" s="6"/>
      <c r="T172" s="6"/>
    </row>
    <row r="173" spans="1:20" hidden="1" outlineLevel="1">
      <c r="A173" s="4" t="s">
        <v>616</v>
      </c>
      <c r="B173" s="176">
        <v>1257.473</v>
      </c>
      <c r="C173" s="53">
        <v>-11.906935297319592</v>
      </c>
      <c r="D173" s="170" t="s">
        <v>470</v>
      </c>
      <c r="E173" s="170" t="s">
        <v>470</v>
      </c>
      <c r="F173" s="170" t="s">
        <v>470</v>
      </c>
      <c r="G173" s="19">
        <v>-17.91093625464228</v>
      </c>
      <c r="H173" s="19">
        <v>1.1613204321848656</v>
      </c>
      <c r="I173" s="19">
        <v>-10.921909280341708</v>
      </c>
      <c r="J173" s="284">
        <v>2.5330396475770982</v>
      </c>
      <c r="K173" s="170" t="s">
        <v>470</v>
      </c>
      <c r="L173" s="170" t="s">
        <v>470</v>
      </c>
      <c r="M173" s="170" t="s">
        <v>470</v>
      </c>
      <c r="N173" s="170" t="s">
        <v>470</v>
      </c>
      <c r="O173" s="170" t="s">
        <v>470</v>
      </c>
      <c r="P173" s="19">
        <v>12.05</v>
      </c>
      <c r="Q173" s="19"/>
      <c r="R173" s="6"/>
      <c r="S173" s="6"/>
      <c r="T173" s="6"/>
    </row>
    <row r="174" spans="1:20" hidden="1" outlineLevel="1">
      <c r="A174" s="4" t="s">
        <v>627</v>
      </c>
      <c r="B174" s="176">
        <v>1249.039</v>
      </c>
      <c r="C174" s="53">
        <v>-12.104005370706844</v>
      </c>
      <c r="D174" s="170" t="s">
        <v>470</v>
      </c>
      <c r="E174" s="170" t="s">
        <v>470</v>
      </c>
      <c r="F174" s="170" t="s">
        <v>470</v>
      </c>
      <c r="G174" s="19">
        <v>-18.078349642662687</v>
      </c>
      <c r="H174" s="19">
        <v>-0.16637506306152261</v>
      </c>
      <c r="I174" s="19">
        <v>-10.810453570058982</v>
      </c>
      <c r="J174" s="284">
        <v>1.2981969486823886</v>
      </c>
      <c r="K174" s="170" t="s">
        <v>470</v>
      </c>
      <c r="L174" s="170" t="s">
        <v>470</v>
      </c>
      <c r="M174" s="170" t="s">
        <v>470</v>
      </c>
      <c r="N174" s="170" t="s">
        <v>470</v>
      </c>
      <c r="O174" s="170" t="s">
        <v>470</v>
      </c>
      <c r="P174" s="19">
        <v>12.5</v>
      </c>
      <c r="Q174" s="19"/>
      <c r="R174" s="6"/>
      <c r="S174" s="6"/>
      <c r="T174" s="6"/>
    </row>
    <row r="175" spans="1:20" hidden="1" outlineLevel="1">
      <c r="A175" s="338" t="s">
        <v>619</v>
      </c>
      <c r="B175" s="176">
        <v>1246.3900000000001</v>
      </c>
      <c r="C175" s="53">
        <v>-12.058223793295653</v>
      </c>
      <c r="D175" s="170" t="s">
        <v>470</v>
      </c>
      <c r="E175" s="170" t="s">
        <v>470</v>
      </c>
      <c r="F175" s="170" t="s">
        <v>470</v>
      </c>
      <c r="G175" s="19">
        <v>-17.830962584671639</v>
      </c>
      <c r="H175" s="19">
        <v>-0.75927468443647683</v>
      </c>
      <c r="I175" s="19">
        <v>-10.826804467411236</v>
      </c>
      <c r="J175" s="284">
        <v>1.4908447198096866</v>
      </c>
      <c r="K175" s="170" t="s">
        <v>470</v>
      </c>
      <c r="L175" s="170" t="s">
        <v>470</v>
      </c>
      <c r="M175" s="170" t="s">
        <v>470</v>
      </c>
      <c r="N175" s="170" t="s">
        <v>470</v>
      </c>
      <c r="O175" s="170" t="s">
        <v>470</v>
      </c>
      <c r="P175" s="19">
        <v>12.4</v>
      </c>
      <c r="Q175" s="19"/>
      <c r="R175" s="6"/>
      <c r="S175" s="6"/>
      <c r="T175" s="6"/>
    </row>
    <row r="176" spans="1:20" hidden="1" outlineLevel="1">
      <c r="A176" s="338" t="s">
        <v>621</v>
      </c>
      <c r="B176" s="176">
        <v>1243.8800000000001</v>
      </c>
      <c r="C176" s="53">
        <v>-11.577687277545607</v>
      </c>
      <c r="D176" s="170" t="s">
        <v>470</v>
      </c>
      <c r="E176" s="170" t="s">
        <v>470</v>
      </c>
      <c r="F176" s="170" t="s">
        <v>470</v>
      </c>
      <c r="G176" s="19">
        <v>-16.81965414463869</v>
      </c>
      <c r="H176" s="19">
        <v>-2.0056251434304784</v>
      </c>
      <c r="I176" s="19">
        <v>-10.3511249515213</v>
      </c>
      <c r="J176" s="284">
        <v>1.1586130065450533</v>
      </c>
      <c r="K176" s="170" t="s">
        <v>470</v>
      </c>
      <c r="L176" s="170" t="s">
        <v>470</v>
      </c>
      <c r="M176" s="170" t="s">
        <v>470</v>
      </c>
      <c r="N176" s="170" t="s">
        <v>470</v>
      </c>
      <c r="O176" s="170" t="s">
        <v>470</v>
      </c>
      <c r="P176" s="19">
        <v>12.4</v>
      </c>
      <c r="Q176" s="19"/>
      <c r="R176" s="6"/>
      <c r="S176" s="6"/>
      <c r="T176" s="6"/>
    </row>
    <row r="177" spans="1:20" hidden="1" outlineLevel="1">
      <c r="A177" s="338" t="s">
        <v>646</v>
      </c>
      <c r="B177" s="176">
        <v>1235.8130000000001</v>
      </c>
      <c r="C177" s="53">
        <v>-10.78998184489113</v>
      </c>
      <c r="D177" s="170" t="s">
        <v>470</v>
      </c>
      <c r="E177" s="170" t="s">
        <v>470</v>
      </c>
      <c r="F177" s="170" t="s">
        <v>470</v>
      </c>
      <c r="G177" s="19">
        <v>-15.74707639273359</v>
      </c>
      <c r="H177" s="19">
        <v>-3.3084683911130242</v>
      </c>
      <c r="I177" s="19">
        <v>-9.2502144582017252</v>
      </c>
      <c r="J177" s="284">
        <v>1.5278049325475536</v>
      </c>
      <c r="K177" s="170" t="s">
        <v>470</v>
      </c>
      <c r="L177" s="170" t="s">
        <v>470</v>
      </c>
      <c r="M177" s="170" t="s">
        <v>470</v>
      </c>
      <c r="N177" s="170" t="s">
        <v>470</v>
      </c>
      <c r="O177" s="170" t="s">
        <v>470</v>
      </c>
      <c r="P177" s="19">
        <v>12.7</v>
      </c>
      <c r="Q177" s="19"/>
      <c r="R177" s="6"/>
      <c r="S177" s="6"/>
      <c r="T177" s="6"/>
    </row>
    <row r="178" spans="1:20" s="286" customFormat="1" hidden="1" outlineLevel="1">
      <c r="A178" s="338" t="s">
        <v>17</v>
      </c>
      <c r="B178" s="176">
        <v>1236.7239999999999</v>
      </c>
      <c r="C178" s="53">
        <v>-9.1801403065064875</v>
      </c>
      <c r="D178" s="170" t="s">
        <v>470</v>
      </c>
      <c r="E178" s="170" t="s">
        <v>470</v>
      </c>
      <c r="F178" s="170" t="s">
        <v>470</v>
      </c>
      <c r="G178" s="436">
        <v>-14.309606769537083</v>
      </c>
      <c r="H178" s="436">
        <v>-1.8463847337777111</v>
      </c>
      <c r="I178" s="436">
        <v>-6.4659561931425316</v>
      </c>
      <c r="J178" s="284">
        <v>-11.684527881229258</v>
      </c>
      <c r="K178" s="170" t="s">
        <v>470</v>
      </c>
      <c r="L178" s="170" t="s">
        <v>470</v>
      </c>
      <c r="M178" s="170" t="s">
        <v>470</v>
      </c>
      <c r="N178" s="170" t="s">
        <v>470</v>
      </c>
      <c r="O178" s="170" t="s">
        <v>470</v>
      </c>
      <c r="P178" s="291">
        <v>12.9</v>
      </c>
      <c r="Q178" s="281"/>
      <c r="R178" s="241"/>
      <c r="S178" s="241"/>
      <c r="T178" s="241"/>
    </row>
    <row r="179" spans="1:20" hidden="1" outlineLevel="1">
      <c r="A179" s="338" t="s">
        <v>668</v>
      </c>
      <c r="B179" s="176">
        <v>1222.6289999999999</v>
      </c>
      <c r="C179" s="53">
        <v>-9.1561665495171098</v>
      </c>
      <c r="D179" s="170" t="s">
        <v>470</v>
      </c>
      <c r="E179" s="170" t="s">
        <v>470</v>
      </c>
      <c r="F179" s="170" t="s">
        <v>470</v>
      </c>
      <c r="G179" s="176">
        <v>-12.038266447859172</v>
      </c>
      <c r="H179" s="176">
        <v>-3.0797160707860485</v>
      </c>
      <c r="I179" s="176">
        <v>-8.1694101147022735</v>
      </c>
      <c r="J179" s="284">
        <v>-13.004577073259028</v>
      </c>
      <c r="K179" s="170" t="s">
        <v>470</v>
      </c>
      <c r="L179" s="170" t="s">
        <v>470</v>
      </c>
      <c r="M179" s="170" t="s">
        <v>470</v>
      </c>
      <c r="N179" s="170" t="s">
        <v>470</v>
      </c>
      <c r="O179" s="170" t="s">
        <v>470</v>
      </c>
      <c r="P179" s="176">
        <v>12.97</v>
      </c>
      <c r="R179" s="6"/>
      <c r="S179" s="6"/>
      <c r="T179" s="6"/>
    </row>
    <row r="180" spans="1:20" hidden="1" outlineLevel="1">
      <c r="A180" s="338" t="s">
        <v>673</v>
      </c>
      <c r="B180" s="176">
        <v>1218.6849999999999</v>
      </c>
      <c r="C180" s="53">
        <v>-7.8183302106506005</v>
      </c>
      <c r="D180" s="170" t="s">
        <v>470</v>
      </c>
      <c r="E180" s="170" t="s">
        <v>470</v>
      </c>
      <c r="F180" s="170" t="s">
        <v>470</v>
      </c>
      <c r="G180" s="176">
        <v>-8.9825126880612061</v>
      </c>
      <c r="H180" s="176">
        <v>-3.4341302053296374</v>
      </c>
      <c r="I180" s="176">
        <v>-7.6735312078441353</v>
      </c>
      <c r="J180" s="284">
        <v>-15.191579820604545</v>
      </c>
      <c r="K180" s="170" t="s">
        <v>470</v>
      </c>
      <c r="L180" s="170" t="s">
        <v>470</v>
      </c>
      <c r="M180" s="170" t="s">
        <v>470</v>
      </c>
      <c r="N180" s="170" t="s">
        <v>470</v>
      </c>
      <c r="O180" s="170" t="s">
        <v>470</v>
      </c>
      <c r="P180" s="176">
        <v>12.88</v>
      </c>
      <c r="R180" s="6"/>
      <c r="S180" s="6"/>
      <c r="T180" s="6"/>
    </row>
    <row r="181" spans="1:20" hidden="1" outlineLevel="1">
      <c r="A181" s="338" t="s">
        <v>701</v>
      </c>
      <c r="B181" s="176">
        <v>1223.8710000000001</v>
      </c>
      <c r="C181" s="53">
        <v>-6.0453593875108567</v>
      </c>
      <c r="D181" s="170" t="s">
        <v>470</v>
      </c>
      <c r="E181" s="170" t="s">
        <v>470</v>
      </c>
      <c r="F181" s="170" t="s">
        <v>470</v>
      </c>
      <c r="G181" s="176">
        <v>-6.3499357098344262</v>
      </c>
      <c r="H181" s="176">
        <v>-3.1087044808447217</v>
      </c>
      <c r="I181" s="176">
        <v>-6.2245133089405869</v>
      </c>
      <c r="J181" s="284">
        <v>-13.548132561809581</v>
      </c>
      <c r="K181" s="170" t="s">
        <v>470</v>
      </c>
      <c r="L181" s="170" t="s">
        <v>470</v>
      </c>
      <c r="M181" s="170" t="s">
        <v>470</v>
      </c>
      <c r="N181" s="170" t="s">
        <v>470</v>
      </c>
      <c r="O181" s="170" t="s">
        <v>470</v>
      </c>
      <c r="P181" s="176">
        <v>12.52</v>
      </c>
      <c r="R181" s="6"/>
      <c r="S181" s="6"/>
      <c r="T181" s="6"/>
    </row>
    <row r="182" spans="1:20" hidden="1" outlineLevel="1">
      <c r="A182" s="338" t="s">
        <v>21</v>
      </c>
      <c r="B182" s="176">
        <v>1225.3109999999999</v>
      </c>
      <c r="C182" s="53">
        <v>-4.6358559113875515</v>
      </c>
      <c r="D182" s="170" t="s">
        <v>470</v>
      </c>
      <c r="E182" s="170" t="s">
        <v>470</v>
      </c>
      <c r="F182" s="170" t="s">
        <v>470</v>
      </c>
      <c r="G182" s="176">
        <v>-3.7632369848921883</v>
      </c>
      <c r="H182" s="176">
        <v>-2.6139297719510068</v>
      </c>
      <c r="I182" s="176">
        <v>-5.5791613436006742</v>
      </c>
      <c r="J182" s="284">
        <v>-11.848920290047545</v>
      </c>
      <c r="K182" s="170" t="s">
        <v>470</v>
      </c>
      <c r="L182" s="170" t="s">
        <v>470</v>
      </c>
      <c r="M182" s="170" t="s">
        <v>470</v>
      </c>
      <c r="N182" s="170" t="s">
        <v>470</v>
      </c>
      <c r="O182" s="170" t="s">
        <v>470</v>
      </c>
      <c r="P182" s="176">
        <v>12.24</v>
      </c>
      <c r="R182" s="6"/>
      <c r="S182" s="6"/>
      <c r="T182" s="6"/>
    </row>
    <row r="183" spans="1:20" hidden="1" outlineLevel="1">
      <c r="A183" s="338" t="s">
        <v>22</v>
      </c>
      <c r="B183" s="176">
        <v>1224.4549999999999</v>
      </c>
      <c r="C183" s="53">
        <v>-3.9329695022062054</v>
      </c>
      <c r="D183" s="170" t="s">
        <v>470</v>
      </c>
      <c r="E183" s="170" t="s">
        <v>470</v>
      </c>
      <c r="F183" s="170" t="s">
        <v>470</v>
      </c>
      <c r="G183" s="176">
        <v>-2.1679395565019774</v>
      </c>
      <c r="H183" s="176">
        <v>-2.340264650283558</v>
      </c>
      <c r="I183" s="176">
        <v>-5.4449821240276464</v>
      </c>
      <c r="J183" s="284">
        <v>-12.023437085741548</v>
      </c>
      <c r="K183" s="170" t="s">
        <v>470</v>
      </c>
      <c r="L183" s="170" t="s">
        <v>470</v>
      </c>
      <c r="M183" s="170" t="s">
        <v>470</v>
      </c>
      <c r="N183" s="170" t="s">
        <v>470</v>
      </c>
      <c r="O183" s="170" t="s">
        <v>470</v>
      </c>
      <c r="P183" s="176">
        <v>12.3</v>
      </c>
      <c r="R183" s="6"/>
      <c r="S183" s="6"/>
      <c r="T183" s="6"/>
    </row>
    <row r="184" spans="1:20" hidden="1" outlineLevel="1">
      <c r="A184" s="338" t="s">
        <v>437</v>
      </c>
      <c r="B184" s="176">
        <v>1228.8140000000001</v>
      </c>
      <c r="C184" s="53">
        <v>-2.5662495173167343</v>
      </c>
      <c r="D184" s="170" t="s">
        <v>470</v>
      </c>
      <c r="E184" s="170" t="s">
        <v>470</v>
      </c>
      <c r="F184" s="170" t="s">
        <v>470</v>
      </c>
      <c r="G184" s="176">
        <v>-1.249788887012329</v>
      </c>
      <c r="H184" s="176">
        <v>-2.9264991056128764</v>
      </c>
      <c r="I184" s="176">
        <v>-2.9998025730706104</v>
      </c>
      <c r="J184" s="284">
        <v>-11.464712646752062</v>
      </c>
      <c r="K184" s="170" t="s">
        <v>470</v>
      </c>
      <c r="L184" s="170" t="s">
        <v>470</v>
      </c>
      <c r="M184" s="170" t="s">
        <v>470</v>
      </c>
      <c r="N184" s="170" t="s">
        <v>470</v>
      </c>
      <c r="O184" s="170" t="s">
        <v>470</v>
      </c>
      <c r="P184" s="176">
        <v>12.33</v>
      </c>
      <c r="R184" s="6"/>
      <c r="S184" s="6"/>
      <c r="T184" s="6"/>
    </row>
    <row r="185" spans="1:20" hidden="1" outlineLevel="1">
      <c r="A185" s="338" t="s">
        <v>11</v>
      </c>
      <c r="B185" s="176">
        <v>1230.8009999999999</v>
      </c>
      <c r="C185" s="53">
        <v>-2.1210793392780687</v>
      </c>
      <c r="D185" s="170" t="s">
        <v>470</v>
      </c>
      <c r="E185" s="170" t="s">
        <v>470</v>
      </c>
      <c r="F185" s="170" t="s">
        <v>470</v>
      </c>
      <c r="G185" s="176">
        <v>-0.4794751183194137</v>
      </c>
      <c r="H185" s="176">
        <v>-2.8495866704575405</v>
      </c>
      <c r="I185" s="176">
        <v>-2.7270627140749752</v>
      </c>
      <c r="J185" s="284">
        <v>-10.867346938775512</v>
      </c>
      <c r="K185" s="170" t="s">
        <v>470</v>
      </c>
      <c r="L185" s="170" t="s">
        <v>470</v>
      </c>
      <c r="M185" s="170" t="s">
        <v>470</v>
      </c>
      <c r="N185" s="170" t="s">
        <v>470</v>
      </c>
      <c r="O185" s="170" t="s">
        <v>470</v>
      </c>
      <c r="P185" s="176">
        <v>12.19</v>
      </c>
      <c r="R185" s="6"/>
      <c r="S185" s="6"/>
      <c r="T185" s="6"/>
    </row>
    <row r="186" spans="1:20" hidden="1" outlineLevel="1">
      <c r="A186" s="338" t="s">
        <v>648</v>
      </c>
      <c r="B186" s="176">
        <v>1233.837</v>
      </c>
      <c r="C186" s="53">
        <v>-1.2170957031766108</v>
      </c>
      <c r="D186" s="170" t="s">
        <v>470</v>
      </c>
      <c r="E186" s="170" t="s">
        <v>470</v>
      </c>
      <c r="F186" s="170" t="s">
        <v>470</v>
      </c>
      <c r="G186" s="176">
        <v>0.55881170212543907</v>
      </c>
      <c r="H186" s="176">
        <v>-2.5917125408567045</v>
      </c>
      <c r="I186" s="176">
        <v>-1.7615696778750021</v>
      </c>
      <c r="J186" s="284">
        <v>-9.4063201708746362</v>
      </c>
      <c r="K186" s="170" t="s">
        <v>470</v>
      </c>
      <c r="L186" s="170" t="s">
        <v>470</v>
      </c>
      <c r="M186" s="170" t="s">
        <v>470</v>
      </c>
      <c r="N186" s="170" t="s">
        <v>470</v>
      </c>
      <c r="O186" s="170" t="s">
        <v>470</v>
      </c>
      <c r="P186" s="176">
        <v>12.42</v>
      </c>
      <c r="R186" s="6"/>
      <c r="S186" s="6"/>
      <c r="T186" s="6"/>
    </row>
    <row r="187" spans="1:20" hidden="1" outlineLevel="1">
      <c r="A187" s="338" t="s">
        <v>440</v>
      </c>
      <c r="B187" s="176">
        <v>1239.1590000000001</v>
      </c>
      <c r="C187" s="53">
        <v>-0.58015548905238745</v>
      </c>
      <c r="D187" s="170" t="s">
        <v>470</v>
      </c>
      <c r="E187" s="170" t="s">
        <v>470</v>
      </c>
      <c r="F187" s="170" t="s">
        <v>470</v>
      </c>
      <c r="G187" s="176">
        <v>1.6533315488115505</v>
      </c>
      <c r="H187" s="176">
        <v>-2.6971624108209369</v>
      </c>
      <c r="I187" s="176">
        <v>-1.1371779294015028</v>
      </c>
      <c r="J187" s="284">
        <v>-10.680511269179405</v>
      </c>
      <c r="K187" s="170" t="s">
        <v>470</v>
      </c>
      <c r="L187" s="170" t="s">
        <v>470</v>
      </c>
      <c r="M187" s="170" t="s">
        <v>470</v>
      </c>
      <c r="N187" s="170" t="s">
        <v>470</v>
      </c>
      <c r="O187" s="170" t="s">
        <v>470</v>
      </c>
      <c r="P187" s="176">
        <v>12.29</v>
      </c>
      <c r="R187" s="6"/>
      <c r="S187" s="6"/>
      <c r="T187" s="6"/>
    </row>
    <row r="188" spans="1:20" hidden="1" outlineLevel="1">
      <c r="A188" s="338" t="s">
        <v>441</v>
      </c>
      <c r="B188" s="176">
        <v>1240.674</v>
      </c>
      <c r="C188" s="53">
        <v>-0.25774190436376898</v>
      </c>
      <c r="D188" s="170" t="s">
        <v>470</v>
      </c>
      <c r="E188" s="170" t="s">
        <v>470</v>
      </c>
      <c r="F188" s="170" t="s">
        <v>470</v>
      </c>
      <c r="G188" s="176">
        <v>2.3322537418138012</v>
      </c>
      <c r="H188" s="176">
        <v>-2.0662799880184082</v>
      </c>
      <c r="I188" s="176">
        <v>-1.2832260631792707</v>
      </c>
      <c r="J188" s="284">
        <v>-9.5977533658214327</v>
      </c>
      <c r="K188" s="170" t="s">
        <v>470</v>
      </c>
      <c r="L188" s="170" t="s">
        <v>470</v>
      </c>
      <c r="M188" s="170" t="s">
        <v>470</v>
      </c>
      <c r="N188" s="170" t="s">
        <v>470</v>
      </c>
      <c r="O188" s="170" t="s">
        <v>470</v>
      </c>
      <c r="P188" s="176">
        <v>12.22</v>
      </c>
      <c r="R188" s="6"/>
      <c r="S188" s="6"/>
      <c r="T188" s="6"/>
    </row>
    <row r="189" spans="1:20" hidden="1" outlineLevel="1">
      <c r="A189" s="476" t="s">
        <v>442</v>
      </c>
      <c r="B189" s="406">
        <v>1233.385</v>
      </c>
      <c r="C189" s="53">
        <v>-0.19646985425788444</v>
      </c>
      <c r="D189" s="566" t="s">
        <v>470</v>
      </c>
      <c r="E189" s="566" t="s">
        <v>470</v>
      </c>
      <c r="F189" s="566" t="s">
        <v>470</v>
      </c>
      <c r="G189" s="531">
        <v>2.7815583531813388</v>
      </c>
      <c r="H189" s="531">
        <v>-1.8759539336755893</v>
      </c>
      <c r="I189" s="531">
        <v>-1.5761827745479451</v>
      </c>
      <c r="J189" s="482">
        <v>-9.5570839064649249</v>
      </c>
      <c r="K189" s="566" t="s">
        <v>470</v>
      </c>
      <c r="L189" s="566" t="s">
        <v>470</v>
      </c>
      <c r="M189" s="566" t="s">
        <v>470</v>
      </c>
      <c r="N189" s="566" t="s">
        <v>470</v>
      </c>
      <c r="O189" s="566" t="s">
        <v>470</v>
      </c>
      <c r="P189" s="406">
        <v>12.46</v>
      </c>
    </row>
    <row r="190" spans="1:20" hidden="1" outlineLevel="1">
      <c r="A190" s="338" t="s">
        <v>663</v>
      </c>
      <c r="B190" s="176">
        <v>1255.6679999999999</v>
      </c>
      <c r="C190" s="669">
        <v>1.5317888227284442</v>
      </c>
      <c r="D190" s="170" t="s">
        <v>470</v>
      </c>
      <c r="E190" s="170" t="s">
        <v>470</v>
      </c>
      <c r="F190" s="170" t="s">
        <v>470</v>
      </c>
      <c r="G190" s="437">
        <v>5.285181383048382</v>
      </c>
      <c r="H190" s="437">
        <v>-2.1445073157665604</v>
      </c>
      <c r="I190" s="437">
        <v>-1.2941401378255648</v>
      </c>
      <c r="J190" s="284">
        <v>13.982041940388413</v>
      </c>
      <c r="K190" s="170" t="s">
        <v>470</v>
      </c>
      <c r="L190" s="170" t="s">
        <v>470</v>
      </c>
      <c r="M190" s="170" t="s">
        <v>470</v>
      </c>
      <c r="N190" s="170" t="s">
        <v>470</v>
      </c>
      <c r="O190" s="170" t="s">
        <v>470</v>
      </c>
      <c r="P190" s="176">
        <v>12.98</v>
      </c>
    </row>
    <row r="191" spans="1:20" hidden="1" outlineLevel="1">
      <c r="A191" s="338" t="s">
        <v>666</v>
      </c>
      <c r="B191" s="176">
        <v>1253.365</v>
      </c>
      <c r="C191" s="53">
        <v>2.513926955765001</v>
      </c>
      <c r="D191" s="170" t="s">
        <v>470</v>
      </c>
      <c r="E191" s="170" t="s">
        <v>470</v>
      </c>
      <c r="F191" s="170" t="s">
        <v>470</v>
      </c>
      <c r="G191" s="437">
        <v>5.6336206713788499</v>
      </c>
      <c r="H191" s="437">
        <v>-3.2810768547112446</v>
      </c>
      <c r="I191" s="437">
        <v>1.0044038819403909</v>
      </c>
      <c r="J191" s="284">
        <v>13.60501753760181</v>
      </c>
      <c r="K191" s="170" t="s">
        <v>470</v>
      </c>
      <c r="L191" s="170" t="s">
        <v>470</v>
      </c>
      <c r="M191" s="170" t="s">
        <v>470</v>
      </c>
      <c r="N191" s="170" t="s">
        <v>470</v>
      </c>
      <c r="O191" s="170" t="s">
        <v>470</v>
      </c>
      <c r="P191" s="176">
        <v>13.16</v>
      </c>
    </row>
    <row r="192" spans="1:20" hidden="1" outlineLevel="1">
      <c r="A192" s="338" t="s">
        <v>669</v>
      </c>
      <c r="B192" s="176">
        <v>1252.4559999999999</v>
      </c>
      <c r="C192" s="53">
        <v>2.7711016382412197</v>
      </c>
      <c r="D192" s="170" t="s">
        <v>470</v>
      </c>
      <c r="E192" s="170" t="s">
        <v>470</v>
      </c>
      <c r="F192" s="170" t="s">
        <v>470</v>
      </c>
      <c r="G192" s="437">
        <v>5.0920193547023871</v>
      </c>
      <c r="H192" s="437">
        <v>-4.0143106653896012</v>
      </c>
      <c r="I192" s="437">
        <v>2.1561589728163426</v>
      </c>
      <c r="J192" s="284">
        <v>16.069572660023226</v>
      </c>
      <c r="K192" s="170" t="s">
        <v>470</v>
      </c>
      <c r="L192" s="170" t="s">
        <v>470</v>
      </c>
      <c r="M192" s="170" t="s">
        <v>470</v>
      </c>
      <c r="N192" s="170" t="s">
        <v>470</v>
      </c>
      <c r="O192" s="170" t="s">
        <v>470</v>
      </c>
      <c r="P192" s="176">
        <v>13.1</v>
      </c>
    </row>
    <row r="193" spans="1:16" hidden="1" outlineLevel="1">
      <c r="A193" s="338" t="s">
        <v>674</v>
      </c>
      <c r="B193" s="176">
        <v>1258.6089999999999</v>
      </c>
      <c r="C193" s="53">
        <v>2.8383710374704378</v>
      </c>
      <c r="D193" s="170" t="s">
        <v>470</v>
      </c>
      <c r="E193" s="170" t="s">
        <v>470</v>
      </c>
      <c r="F193" s="170" t="s">
        <v>470</v>
      </c>
      <c r="G193" s="437">
        <v>5.1630211612691141</v>
      </c>
      <c r="H193" s="437">
        <v>-4.2266981121530875</v>
      </c>
      <c r="I193" s="437">
        <v>2.3297114061851403</v>
      </c>
      <c r="J193" s="284">
        <v>16.027259728011202</v>
      </c>
      <c r="K193" s="170" t="s">
        <v>470</v>
      </c>
      <c r="L193" s="170" t="s">
        <v>470</v>
      </c>
      <c r="M193" s="170" t="s">
        <v>470</v>
      </c>
      <c r="N193" s="170" t="s">
        <v>470</v>
      </c>
      <c r="O193" s="170" t="s">
        <v>470</v>
      </c>
      <c r="P193" s="19">
        <v>12.94</v>
      </c>
    </row>
    <row r="194" spans="1:16" hidden="1" outlineLevel="1">
      <c r="A194" s="338" t="s">
        <v>656</v>
      </c>
      <c r="B194" s="176">
        <v>1258.6869999999999</v>
      </c>
      <c r="C194" s="53">
        <v>2.7238798966139939</v>
      </c>
      <c r="D194" s="170" t="s">
        <v>470</v>
      </c>
      <c r="E194" s="170" t="s">
        <v>470</v>
      </c>
      <c r="F194" s="170" t="s">
        <v>470</v>
      </c>
      <c r="G194" s="437">
        <v>4.8011686958854654</v>
      </c>
      <c r="H194" s="437">
        <v>-3.7329361020943566</v>
      </c>
      <c r="I194" s="437">
        <v>2.2821987748038737</v>
      </c>
      <c r="J194" s="284">
        <v>14.984331686151634</v>
      </c>
      <c r="K194" s="170" t="s">
        <v>470</v>
      </c>
      <c r="L194" s="170" t="s">
        <v>470</v>
      </c>
      <c r="M194" s="170" t="s">
        <v>470</v>
      </c>
      <c r="N194" s="170" t="s">
        <v>470</v>
      </c>
      <c r="O194" s="170" t="s">
        <v>470</v>
      </c>
      <c r="P194" s="19">
        <v>12.8</v>
      </c>
    </row>
    <row r="195" spans="1:16" hidden="1" outlineLevel="1">
      <c r="A195" s="338" t="s">
        <v>657</v>
      </c>
      <c r="B195" s="176">
        <v>1258.9069999999999</v>
      </c>
      <c r="C195" s="53">
        <v>2.8136599548370498</v>
      </c>
      <c r="D195" s="170" t="s">
        <v>470</v>
      </c>
      <c r="E195" s="170" t="s">
        <v>470</v>
      </c>
      <c r="F195" s="170" t="s">
        <v>470</v>
      </c>
      <c r="G195" s="437">
        <v>4.4907723282866101</v>
      </c>
      <c r="H195" s="437">
        <v>-3.7701101113280231</v>
      </c>
      <c r="I195" s="437">
        <v>2.8782340473066057</v>
      </c>
      <c r="J195" s="284">
        <v>13.50390260072929</v>
      </c>
      <c r="K195" s="170" t="s">
        <v>470</v>
      </c>
      <c r="L195" s="170" t="s">
        <v>470</v>
      </c>
      <c r="M195" s="170" t="s">
        <v>470</v>
      </c>
      <c r="N195" s="170" t="s">
        <v>470</v>
      </c>
      <c r="O195" s="170" t="s">
        <v>470</v>
      </c>
      <c r="P195" s="19">
        <v>12.98</v>
      </c>
    </row>
    <row r="196" spans="1:16" hidden="1" outlineLevel="1">
      <c r="A196" s="338" t="s">
        <v>717</v>
      </c>
      <c r="B196" s="176">
        <v>1258.6389999999999</v>
      </c>
      <c r="C196" s="53">
        <v>2.427137060612921</v>
      </c>
      <c r="D196" s="170" t="s">
        <v>470</v>
      </c>
      <c r="E196" s="170" t="s">
        <v>470</v>
      </c>
      <c r="F196" s="170" t="s">
        <v>470</v>
      </c>
      <c r="G196" s="437">
        <v>4.272568379865433</v>
      </c>
      <c r="H196" s="437">
        <v>-3.574728990166733</v>
      </c>
      <c r="I196" s="437">
        <v>2.1850801339206498</v>
      </c>
      <c r="J196" s="284">
        <v>12.378420830061017</v>
      </c>
      <c r="K196" s="170" t="s">
        <v>470</v>
      </c>
      <c r="L196" s="170" t="s">
        <v>470</v>
      </c>
      <c r="M196" s="170" t="s">
        <v>470</v>
      </c>
      <c r="N196" s="170" t="s">
        <v>470</v>
      </c>
      <c r="O196" s="170" t="s">
        <v>470</v>
      </c>
      <c r="P196" s="19">
        <v>13.15</v>
      </c>
    </row>
    <row r="197" spans="1:16" hidden="1" outlineLevel="1">
      <c r="A197" s="338" t="s">
        <v>723</v>
      </c>
      <c r="B197" s="176">
        <v>1258.367</v>
      </c>
      <c r="C197" s="53">
        <v>2.2396796882680405</v>
      </c>
      <c r="D197" s="170" t="s">
        <v>470</v>
      </c>
      <c r="E197" s="170" t="s">
        <v>470</v>
      </c>
      <c r="F197" s="170" t="s">
        <v>470</v>
      </c>
      <c r="G197" s="176">
        <v>3.869226777374152</v>
      </c>
      <c r="H197" s="176">
        <v>-3.8321157806969524</v>
      </c>
      <c r="I197" s="176">
        <v>2.1606075282792006</v>
      </c>
      <c r="J197" s="435">
        <v>12.990690808302958</v>
      </c>
      <c r="K197" s="170" t="s">
        <v>470</v>
      </c>
      <c r="L197" s="170" t="s">
        <v>470</v>
      </c>
      <c r="M197" s="170" t="s">
        <v>470</v>
      </c>
      <c r="N197" s="170" t="s">
        <v>470</v>
      </c>
      <c r="O197" s="170" t="s">
        <v>470</v>
      </c>
      <c r="P197" s="19">
        <v>13.12</v>
      </c>
    </row>
    <row r="198" spans="1:16" hidden="1" outlineLevel="1">
      <c r="A198" s="338" t="s">
        <v>724</v>
      </c>
      <c r="B198" s="176">
        <v>1257.028</v>
      </c>
      <c r="C198" s="53">
        <v>1.8795837699793481</v>
      </c>
      <c r="D198" s="170" t="s">
        <v>470</v>
      </c>
      <c r="E198" s="170" t="s">
        <v>470</v>
      </c>
      <c r="F198" s="170" t="s">
        <v>470</v>
      </c>
      <c r="G198" s="176">
        <v>3.4850786007471584</v>
      </c>
      <c r="H198" s="176">
        <v>-4.1397389552691948</v>
      </c>
      <c r="I198" s="176">
        <v>1.7866388542268083</v>
      </c>
      <c r="J198" s="435">
        <v>12.93413535652752</v>
      </c>
      <c r="K198" s="170" t="s">
        <v>470</v>
      </c>
      <c r="L198" s="170" t="s">
        <v>470</v>
      </c>
      <c r="M198" s="170" t="s">
        <v>470</v>
      </c>
      <c r="N198" s="170" t="s">
        <v>470</v>
      </c>
      <c r="O198" s="170" t="s">
        <v>470</v>
      </c>
      <c r="P198" s="19">
        <v>13.37</v>
      </c>
    </row>
    <row r="199" spans="1:16" hidden="1" outlineLevel="1">
      <c r="A199" s="338" t="s">
        <v>733</v>
      </c>
      <c r="B199" s="176">
        <v>1262.2149999999999</v>
      </c>
      <c r="C199" s="53">
        <v>1.8606167570101917</v>
      </c>
      <c r="D199" s="170" t="s">
        <v>470</v>
      </c>
      <c r="E199" s="170" t="s">
        <v>470</v>
      </c>
      <c r="F199" s="170" t="s">
        <v>470</v>
      </c>
      <c r="G199" s="437">
        <v>3.4372094171473861</v>
      </c>
      <c r="H199" s="437">
        <v>-3.6710183633860254</v>
      </c>
      <c r="I199" s="437">
        <v>1.5845945084197837</v>
      </c>
      <c r="J199" s="437">
        <v>13.544272899249393</v>
      </c>
      <c r="K199" s="170" t="s">
        <v>470</v>
      </c>
      <c r="L199" s="170" t="s">
        <v>470</v>
      </c>
      <c r="M199" s="170" t="s">
        <v>470</v>
      </c>
      <c r="N199" s="170" t="s">
        <v>470</v>
      </c>
      <c r="O199" s="170" t="s">
        <v>470</v>
      </c>
      <c r="P199" s="19">
        <v>13.3</v>
      </c>
    </row>
    <row r="200" spans="1:16" hidden="1" outlineLevel="1">
      <c r="A200" s="338" t="s">
        <v>736</v>
      </c>
      <c r="B200" s="176">
        <v>1260.6479999999999</v>
      </c>
      <c r="C200" s="53">
        <v>1.6099313760101381</v>
      </c>
      <c r="D200" s="170" t="s">
        <v>470</v>
      </c>
      <c r="E200" s="170" t="s">
        <v>470</v>
      </c>
      <c r="F200" s="170" t="s">
        <v>470</v>
      </c>
      <c r="G200" s="437">
        <v>3.179737690113086</v>
      </c>
      <c r="H200" s="437">
        <v>-3.6625310725666083</v>
      </c>
      <c r="I200" s="437">
        <v>1.238332273191233</v>
      </c>
      <c r="J200" s="437">
        <v>13.312014618547281</v>
      </c>
      <c r="K200" s="170" t="s">
        <v>470</v>
      </c>
      <c r="L200" s="170" t="s">
        <v>470</v>
      </c>
      <c r="M200" s="170" t="s">
        <v>470</v>
      </c>
      <c r="N200" s="170" t="s">
        <v>470</v>
      </c>
      <c r="O200" s="170" t="s">
        <v>470</v>
      </c>
      <c r="P200" s="19">
        <v>13.33</v>
      </c>
    </row>
    <row r="201" spans="1:16" hidden="1" outlineLevel="1">
      <c r="A201" s="476" t="s">
        <v>660</v>
      </c>
      <c r="B201" s="406">
        <v>1254.3340000000001</v>
      </c>
      <c r="C201" s="471">
        <v>1.6984964143393881</v>
      </c>
      <c r="D201" s="566" t="s">
        <v>470</v>
      </c>
      <c r="E201" s="566" t="s">
        <v>470</v>
      </c>
      <c r="F201" s="566" t="s">
        <v>470</v>
      </c>
      <c r="G201" s="531">
        <v>3.2653314574195207</v>
      </c>
      <c r="H201" s="531">
        <v>-3.4542832093667784</v>
      </c>
      <c r="I201" s="531">
        <v>1.3499409689967052</v>
      </c>
      <c r="J201" s="531">
        <v>12.103053899501148</v>
      </c>
      <c r="K201" s="566" t="s">
        <v>470</v>
      </c>
      <c r="L201" s="566" t="s">
        <v>470</v>
      </c>
      <c r="M201" s="566" t="s">
        <v>470</v>
      </c>
      <c r="N201" s="566" t="s">
        <v>470</v>
      </c>
      <c r="O201" s="566" t="s">
        <v>470</v>
      </c>
      <c r="P201" s="416">
        <v>13.6</v>
      </c>
    </row>
    <row r="202" spans="1:16" collapsed="1">
      <c r="A202" s="338" t="s">
        <v>754</v>
      </c>
      <c r="B202" s="176">
        <v>1246.6279999999999</v>
      </c>
      <c r="C202" s="53">
        <v>-0.71993552435834829</v>
      </c>
      <c r="D202" s="170" t="s">
        <v>470</v>
      </c>
      <c r="E202" s="170" t="s">
        <v>470</v>
      </c>
      <c r="F202" s="170" t="s">
        <v>470</v>
      </c>
      <c r="G202" s="437">
        <v>0.20724702521270899</v>
      </c>
      <c r="H202" s="437">
        <v>-5.4106147959329149</v>
      </c>
      <c r="I202" s="437">
        <v>-7.0092983876762105E-2</v>
      </c>
      <c r="J202" s="437">
        <v>-0.51594392570407877</v>
      </c>
      <c r="K202" s="170" t="s">
        <v>470</v>
      </c>
      <c r="L202" s="170" t="s">
        <v>470</v>
      </c>
      <c r="M202" s="170" t="s">
        <v>470</v>
      </c>
      <c r="N202" s="170" t="s">
        <v>470</v>
      </c>
      <c r="O202" s="170" t="s">
        <v>470</v>
      </c>
      <c r="P202" s="19">
        <v>13.69</v>
      </c>
    </row>
    <row r="203" spans="1:16">
      <c r="A203" s="338" t="s">
        <v>756</v>
      </c>
      <c r="B203" s="176">
        <v>1249.837</v>
      </c>
      <c r="C203" s="53">
        <v>-0.28148224978357916</v>
      </c>
      <c r="D203" s="170" t="s">
        <v>470</v>
      </c>
      <c r="E203" s="170" t="s">
        <v>470</v>
      </c>
      <c r="F203" s="170" t="s">
        <v>470</v>
      </c>
      <c r="G203" s="437">
        <v>1.3848219500303571E-2</v>
      </c>
      <c r="H203" s="437">
        <v>-5.5948448332015062</v>
      </c>
      <c r="I203" s="437">
        <v>0.74539906008517676</v>
      </c>
      <c r="J203" s="437">
        <v>5.1309558073209729</v>
      </c>
      <c r="K203" s="170" t="s">
        <v>470</v>
      </c>
      <c r="L203" s="170" t="s">
        <v>470</v>
      </c>
      <c r="M203" s="170" t="s">
        <v>470</v>
      </c>
      <c r="N203" s="170" t="s">
        <v>470</v>
      </c>
      <c r="O203" s="170" t="s">
        <v>470</v>
      </c>
      <c r="P203" s="19">
        <v>13.8</v>
      </c>
    </row>
    <row r="204" spans="1:16">
      <c r="A204" s="338" t="s">
        <v>757</v>
      </c>
      <c r="B204" s="176">
        <v>1254.3399999999999</v>
      </c>
      <c r="C204" s="53">
        <v>0.15042444604840455</v>
      </c>
      <c r="D204" s="170" t="s">
        <v>470</v>
      </c>
      <c r="E204" s="170" t="s">
        <v>470</v>
      </c>
      <c r="F204" s="170" t="s">
        <v>470</v>
      </c>
      <c r="G204" s="437">
        <v>0.38361860107886514</v>
      </c>
      <c r="H204" s="437">
        <v>-3.5435682211721939</v>
      </c>
      <c r="I204" s="437">
        <v>0.91412727182940046</v>
      </c>
      <c r="J204" s="437">
        <v>2.6730926233177854</v>
      </c>
      <c r="K204" s="170" t="s">
        <v>470</v>
      </c>
      <c r="L204" s="170" t="s">
        <v>470</v>
      </c>
      <c r="M204" s="170" t="s">
        <v>470</v>
      </c>
      <c r="N204" s="170" t="s">
        <v>470</v>
      </c>
      <c r="O204" s="170" t="s">
        <v>470</v>
      </c>
      <c r="P204" s="19">
        <v>13.69</v>
      </c>
    </row>
    <row r="205" spans="1:16">
      <c r="A205" s="338" t="s">
        <v>758</v>
      </c>
      <c r="B205" s="176">
        <v>1259.502</v>
      </c>
      <c r="C205" s="53">
        <v>7.0951343904269493E-2</v>
      </c>
      <c r="D205" s="170" t="s">
        <v>470</v>
      </c>
      <c r="E205" s="170" t="s">
        <v>470</v>
      </c>
      <c r="F205" s="170" t="s">
        <v>470</v>
      </c>
      <c r="G205" s="437">
        <v>-0.43372480701648897</v>
      </c>
      <c r="H205" s="437">
        <v>-3.6458910784205045</v>
      </c>
      <c r="I205" s="437">
        <v>1.2905080170127405</v>
      </c>
      <c r="J205" s="19">
        <v>5.802763720271642</v>
      </c>
      <c r="K205" s="170" t="s">
        <v>470</v>
      </c>
      <c r="L205" s="170" t="s">
        <v>470</v>
      </c>
      <c r="M205" s="170" t="s">
        <v>470</v>
      </c>
      <c r="N205" s="170" t="s">
        <v>470</v>
      </c>
      <c r="O205" s="170" t="s">
        <v>470</v>
      </c>
      <c r="P205" s="19">
        <v>13.4</v>
      </c>
    </row>
    <row r="206" spans="1:16">
      <c r="A206" s="338" t="s">
        <v>747</v>
      </c>
      <c r="B206" s="176">
        <v>1259.711</v>
      </c>
      <c r="C206" s="53">
        <v>8.1354617947113184E-2</v>
      </c>
      <c r="D206" s="170" t="s">
        <v>470</v>
      </c>
      <c r="E206" s="170" t="s">
        <v>470</v>
      </c>
      <c r="F206" s="170" t="s">
        <v>470</v>
      </c>
      <c r="G206" s="437">
        <v>-0.43258269669212268</v>
      </c>
      <c r="H206" s="437">
        <v>-3.958520982008821</v>
      </c>
      <c r="I206" s="437">
        <v>1.5696771482340779</v>
      </c>
      <c r="J206" s="19">
        <v>3.8049317365897082</v>
      </c>
      <c r="K206" s="170" t="s">
        <v>470</v>
      </c>
      <c r="L206" s="170" t="s">
        <v>470</v>
      </c>
      <c r="M206" s="170" t="s">
        <v>470</v>
      </c>
      <c r="N206" s="170" t="s">
        <v>470</v>
      </c>
      <c r="O206" s="170" t="s">
        <v>470</v>
      </c>
      <c r="P206" s="19">
        <v>13.19</v>
      </c>
    </row>
    <row r="207" spans="1:16">
      <c r="A207" s="338" t="s">
        <v>748</v>
      </c>
      <c r="B207" s="176">
        <v>1263.2339999999999</v>
      </c>
      <c r="C207" s="53">
        <v>0.34371085393915735</v>
      </c>
      <c r="D207" s="170" t="s">
        <v>470</v>
      </c>
      <c r="E207" s="170" t="s">
        <v>470</v>
      </c>
      <c r="F207" s="170" t="s">
        <v>470</v>
      </c>
      <c r="G207" s="437">
        <v>-0.48992607043638259</v>
      </c>
      <c r="H207" s="437">
        <v>-2.9747126436781599</v>
      </c>
      <c r="I207" s="437">
        <v>1.7507810447020375</v>
      </c>
      <c r="J207" s="19">
        <v>6.2526550552251479</v>
      </c>
      <c r="K207" s="170" t="s">
        <v>470</v>
      </c>
      <c r="L207" s="170" t="s">
        <v>470</v>
      </c>
      <c r="M207" s="170" t="s">
        <v>470</v>
      </c>
      <c r="N207" s="170" t="s">
        <v>470</v>
      </c>
      <c r="O207" s="170" t="s">
        <v>470</v>
      </c>
      <c r="P207" s="19">
        <v>13.34</v>
      </c>
    </row>
    <row r="208" spans="1:16">
      <c r="A208" s="338" t="s">
        <v>749</v>
      </c>
      <c r="B208" s="176">
        <v>1261.94</v>
      </c>
      <c r="C208" s="53">
        <v>0.26226741742469528</v>
      </c>
      <c r="D208" s="170" t="s">
        <v>470</v>
      </c>
      <c r="E208" s="170" t="s">
        <v>470</v>
      </c>
      <c r="F208" s="170" t="s">
        <v>470</v>
      </c>
      <c r="G208" s="437">
        <v>-0.55146727900805104</v>
      </c>
      <c r="H208" s="437">
        <v>-3.5890343351334053</v>
      </c>
      <c r="I208" s="437">
        <v>1.6714695299894231</v>
      </c>
      <c r="J208" s="19">
        <v>8.507149768842055</v>
      </c>
      <c r="K208" s="170" t="s">
        <v>470</v>
      </c>
      <c r="L208" s="170" t="s">
        <v>470</v>
      </c>
      <c r="M208" s="170" t="s">
        <v>470</v>
      </c>
      <c r="N208" s="170" t="s">
        <v>470</v>
      </c>
      <c r="O208" s="170" t="s">
        <v>470</v>
      </c>
      <c r="P208" s="19">
        <v>13.3</v>
      </c>
    </row>
    <row r="209" spans="1:16">
      <c r="A209" s="338" t="s">
        <v>762</v>
      </c>
      <c r="B209" s="176">
        <v>1260.4010000000001</v>
      </c>
      <c r="C209" s="53">
        <v>0.16163805948504262</v>
      </c>
      <c r="D209" s="170" t="s">
        <v>470</v>
      </c>
      <c r="E209" s="170" t="s">
        <v>470</v>
      </c>
      <c r="F209" s="170" t="s">
        <v>470</v>
      </c>
      <c r="G209" s="437">
        <v>-0.8023741481644322</v>
      </c>
      <c r="H209" s="437">
        <v>-3.9354390477776349</v>
      </c>
      <c r="I209" s="437">
        <v>1.8855560294411191</v>
      </c>
      <c r="J209" s="19">
        <v>6.9377416344487415</v>
      </c>
      <c r="K209" s="170" t="s">
        <v>470</v>
      </c>
      <c r="L209" s="170" t="s">
        <v>470</v>
      </c>
      <c r="M209" s="170" t="s">
        <v>470</v>
      </c>
      <c r="N209" s="170" t="s">
        <v>470</v>
      </c>
      <c r="O209" s="170" t="s">
        <v>470</v>
      </c>
      <c r="P209" s="19">
        <v>13.2</v>
      </c>
    </row>
    <row r="210" spans="1:16">
      <c r="A210" s="338" t="s">
        <v>764</v>
      </c>
      <c r="B210" s="176">
        <v>1257.6210000000001</v>
      </c>
      <c r="C210" s="53">
        <v>4.717476460349701E-2</v>
      </c>
      <c r="D210" s="170" t="s">
        <v>470</v>
      </c>
      <c r="E210" s="170" t="s">
        <v>470</v>
      </c>
      <c r="F210" s="170" t="s">
        <v>470</v>
      </c>
      <c r="G210" s="437">
        <v>-1.0073100556813586</v>
      </c>
      <c r="H210" s="437">
        <v>-4.5424712425299703</v>
      </c>
      <c r="I210" s="437">
        <v>1.8668930676293485</v>
      </c>
      <c r="J210" s="19">
        <v>8.8619452920079169</v>
      </c>
      <c r="K210" s="170" t="s">
        <v>470</v>
      </c>
      <c r="L210" s="170" t="s">
        <v>470</v>
      </c>
      <c r="M210" s="170" t="s">
        <v>470</v>
      </c>
      <c r="N210" s="170" t="s">
        <v>470</v>
      </c>
      <c r="O210" s="170" t="s">
        <v>470</v>
      </c>
      <c r="P210" s="19">
        <v>13.4</v>
      </c>
    </row>
    <row r="211" spans="1:16">
      <c r="A211" s="338" t="s">
        <v>767</v>
      </c>
      <c r="B211" s="176">
        <v>1256.27</v>
      </c>
      <c r="C211" s="53">
        <v>-0.47099741327744482</v>
      </c>
      <c r="D211" s="170" t="s">
        <v>470</v>
      </c>
      <c r="E211" s="170" t="s">
        <v>470</v>
      </c>
      <c r="F211" s="170" t="s">
        <v>470</v>
      </c>
      <c r="G211" s="437">
        <v>-2.193516308671434</v>
      </c>
      <c r="H211" s="437">
        <v>-5.1874174846449677</v>
      </c>
      <c r="I211" s="437">
        <v>1.9095169272544013</v>
      </c>
      <c r="J211" s="19">
        <v>9.8272109209147374</v>
      </c>
      <c r="K211" s="170" t="s">
        <v>470</v>
      </c>
      <c r="L211" s="170" t="s">
        <v>470</v>
      </c>
      <c r="M211" s="170" t="s">
        <v>470</v>
      </c>
      <c r="N211" s="170" t="s">
        <v>470</v>
      </c>
      <c r="O211" s="170" t="s">
        <v>470</v>
      </c>
      <c r="P211" s="19">
        <v>13.7</v>
      </c>
    </row>
    <row r="212" spans="1:16">
      <c r="A212" s="338" t="s">
        <v>768</v>
      </c>
      <c r="B212" s="176">
        <v>1250.385</v>
      </c>
      <c r="C212" s="53">
        <v>-0.81410512688712799</v>
      </c>
      <c r="D212" s="170" t="s">
        <v>470</v>
      </c>
      <c r="E212" s="170" t="s">
        <v>470</v>
      </c>
      <c r="F212" s="170" t="s">
        <v>470</v>
      </c>
      <c r="G212" s="437">
        <v>-2.5543960437794198</v>
      </c>
      <c r="H212" s="437">
        <v>-5.628770167691286</v>
      </c>
      <c r="I212" s="437">
        <v>1.7939562195778933</v>
      </c>
      <c r="J212" s="19">
        <v>6.7381605117454342</v>
      </c>
      <c r="K212" s="170" t="s">
        <v>470</v>
      </c>
      <c r="L212" s="170" t="s">
        <v>470</v>
      </c>
      <c r="M212" s="170" t="s">
        <v>470</v>
      </c>
      <c r="N212" s="170" t="s">
        <v>470</v>
      </c>
      <c r="O212" s="170" t="s">
        <v>470</v>
      </c>
      <c r="P212" s="19">
        <v>13.9</v>
      </c>
    </row>
    <row r="213" spans="1:16">
      <c r="A213" s="338" t="s">
        <v>769</v>
      </c>
      <c r="B213" s="176">
        <v>1242.451</v>
      </c>
      <c r="C213" s="53">
        <v>-0.9473553296012085</v>
      </c>
      <c r="D213" s="170" t="s">
        <v>470</v>
      </c>
      <c r="E213" s="170" t="s">
        <v>470</v>
      </c>
      <c r="F213" s="170" t="s">
        <v>470</v>
      </c>
      <c r="G213" s="437">
        <v>-2.7789910679580458</v>
      </c>
      <c r="H213" s="437">
        <v>-5.9834317585301875</v>
      </c>
      <c r="I213" s="437">
        <v>1.7727213801993429</v>
      </c>
      <c r="J213" s="19">
        <v>6.7589200922534332</v>
      </c>
      <c r="K213" s="170" t="s">
        <v>470</v>
      </c>
      <c r="L213" s="170" t="s">
        <v>470</v>
      </c>
      <c r="M213" s="170" t="s">
        <v>470</v>
      </c>
      <c r="N213" s="170" t="s">
        <v>470</v>
      </c>
      <c r="O213" s="170" t="s">
        <v>470</v>
      </c>
      <c r="P213" s="19">
        <v>14.4</v>
      </c>
    </row>
    <row r="214" spans="1:16">
      <c r="A214" s="289"/>
      <c r="B214" s="176"/>
      <c r="C214" s="435"/>
      <c r="D214" s="437"/>
      <c r="E214" s="437"/>
      <c r="F214" s="437"/>
      <c r="G214" s="176"/>
      <c r="H214" s="176"/>
      <c r="I214" s="176"/>
      <c r="J214" s="435"/>
      <c r="K214" s="170"/>
      <c r="L214" s="170"/>
      <c r="M214" s="170"/>
      <c r="N214" s="170"/>
      <c r="O214" s="435"/>
      <c r="P214" s="19"/>
    </row>
    <row r="215" spans="1:16">
      <c r="A215" s="1" t="s">
        <v>409</v>
      </c>
    </row>
    <row r="216" spans="1:16">
      <c r="A216" s="1" t="s">
        <v>711</v>
      </c>
    </row>
    <row r="217" spans="1:16">
      <c r="A217" s="286" t="s">
        <v>765</v>
      </c>
    </row>
    <row r="218" spans="1:16">
      <c r="B218" s="19"/>
      <c r="C218" s="19"/>
    </row>
    <row r="219" spans="1:16"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</row>
    <row r="220" spans="1:16">
      <c r="B220" s="19"/>
      <c r="C220" s="19"/>
    </row>
    <row r="221" spans="1:16">
      <c r="B221" s="19"/>
      <c r="C221" s="19"/>
    </row>
    <row r="222" spans="1:16">
      <c r="B222" s="19"/>
      <c r="C222" s="19"/>
    </row>
    <row r="223" spans="1:16">
      <c r="B223" s="19"/>
      <c r="C223" s="19"/>
    </row>
    <row r="224" spans="1:16">
      <c r="B224" s="19"/>
      <c r="C224" s="19"/>
    </row>
    <row r="225" spans="2:3">
      <c r="B225" s="19"/>
      <c r="C225" s="19"/>
    </row>
    <row r="226" spans="2:3">
      <c r="B226" s="19"/>
      <c r="C226" s="19"/>
    </row>
    <row r="227" spans="2:3">
      <c r="B227" s="19"/>
      <c r="C227" s="19"/>
    </row>
    <row r="228" spans="2:3">
      <c r="B228" s="19"/>
      <c r="C228" s="19"/>
    </row>
    <row r="229" spans="2:3">
      <c r="B229" s="19"/>
      <c r="C229" s="19"/>
    </row>
    <row r="230" spans="2:3">
      <c r="B230" s="19"/>
      <c r="C230" s="19"/>
    </row>
    <row r="231" spans="2:3">
      <c r="B231" s="19"/>
      <c r="C231" s="19"/>
    </row>
    <row r="232" spans="2:3">
      <c r="B232" s="19"/>
      <c r="C232" s="19"/>
    </row>
    <row r="233" spans="2:3">
      <c r="B233" s="19"/>
      <c r="C233" s="19"/>
    </row>
    <row r="234" spans="2:3">
      <c r="B234" s="19"/>
      <c r="C234" s="19"/>
    </row>
    <row r="235" spans="2:3">
      <c r="B235" s="19"/>
      <c r="C235" s="19"/>
    </row>
    <row r="236" spans="2:3">
      <c r="B236" s="19"/>
      <c r="C236" s="19"/>
    </row>
    <row r="237" spans="2:3">
      <c r="B237" s="19"/>
      <c r="C237" s="19"/>
    </row>
    <row r="238" spans="2:3">
      <c r="B238" s="19"/>
      <c r="C238" s="19"/>
    </row>
    <row r="239" spans="2:3">
      <c r="B239" s="19"/>
      <c r="C239" s="19"/>
    </row>
    <row r="240" spans="2:3">
      <c r="B240" s="19"/>
      <c r="C240" s="19"/>
    </row>
    <row r="241" spans="2:3">
      <c r="B241" s="19"/>
      <c r="C241" s="19"/>
    </row>
    <row r="242" spans="2:3">
      <c r="B242" s="19"/>
      <c r="C242" s="19"/>
    </row>
    <row r="243" spans="2:3">
      <c r="B243" s="19"/>
      <c r="C243" s="19"/>
    </row>
    <row r="244" spans="2:3">
      <c r="B244" s="19"/>
      <c r="C244" s="19"/>
    </row>
    <row r="245" spans="2:3">
      <c r="B245" s="19"/>
      <c r="C245" s="19"/>
    </row>
    <row r="246" spans="2:3">
      <c r="B246" s="19"/>
      <c r="C246" s="19"/>
    </row>
    <row r="247" spans="2:3">
      <c r="B247" s="19"/>
      <c r="C247" s="19"/>
    </row>
    <row r="248" spans="2:3">
      <c r="B248" s="19"/>
      <c r="C248" s="19"/>
    </row>
    <row r="249" spans="2:3">
      <c r="B249" s="19"/>
      <c r="C249" s="19"/>
    </row>
    <row r="250" spans="2:3">
      <c r="B250" s="19"/>
      <c r="C250" s="19"/>
    </row>
    <row r="251" spans="2:3">
      <c r="B251" s="19"/>
      <c r="C251" s="19"/>
    </row>
    <row r="252" spans="2:3">
      <c r="B252" s="19"/>
      <c r="C252" s="19"/>
    </row>
    <row r="253" spans="2:3">
      <c r="B253" s="19"/>
      <c r="C253" s="19"/>
    </row>
    <row r="254" spans="2:3">
      <c r="B254" s="19"/>
      <c r="C254" s="19"/>
    </row>
    <row r="255" spans="2:3">
      <c r="B255" s="19"/>
      <c r="C255" s="19"/>
    </row>
    <row r="256" spans="2:3">
      <c r="B256" s="19"/>
      <c r="C256" s="19"/>
    </row>
    <row r="257" spans="2:3">
      <c r="B257" s="19"/>
      <c r="C257" s="19"/>
    </row>
    <row r="258" spans="2:3">
      <c r="B258" s="19"/>
      <c r="C258" s="19"/>
    </row>
    <row r="259" spans="2:3">
      <c r="B259" s="19"/>
      <c r="C259" s="19"/>
    </row>
    <row r="260" spans="2:3">
      <c r="B260" s="19"/>
      <c r="C260" s="19"/>
    </row>
    <row r="261" spans="2:3">
      <c r="C261" s="19"/>
    </row>
    <row r="262" spans="2:3">
      <c r="C262" s="19"/>
    </row>
    <row r="263" spans="2:3">
      <c r="C263" s="19"/>
    </row>
    <row r="264" spans="2:3">
      <c r="C264" s="19"/>
    </row>
    <row r="265" spans="2:3">
      <c r="C265" s="19"/>
    </row>
    <row r="266" spans="2:3">
      <c r="C266" s="19"/>
    </row>
    <row r="267" spans="2:3">
      <c r="C267" s="19"/>
    </row>
    <row r="268" spans="2:3">
      <c r="C268" s="19"/>
    </row>
    <row r="269" spans="2:3">
      <c r="C269" s="19"/>
    </row>
    <row r="270" spans="2:3">
      <c r="C270" s="19"/>
    </row>
    <row r="271" spans="2:3">
      <c r="C271" s="19"/>
    </row>
    <row r="272" spans="2:3">
      <c r="C272" s="19"/>
    </row>
    <row r="273" spans="3:3">
      <c r="C273" s="19"/>
    </row>
    <row r="274" spans="3:3">
      <c r="C274" s="19"/>
    </row>
    <row r="275" spans="3:3">
      <c r="C275" s="19"/>
    </row>
    <row r="276" spans="3:3">
      <c r="C276" s="19"/>
    </row>
    <row r="277" spans="3:3">
      <c r="C277" s="19"/>
    </row>
    <row r="278" spans="3:3">
      <c r="C278" s="19"/>
    </row>
    <row r="279" spans="3:3">
      <c r="C279" s="19"/>
    </row>
    <row r="280" spans="3:3">
      <c r="C280" s="19"/>
    </row>
    <row r="281" spans="3:3">
      <c r="C281" s="19"/>
    </row>
    <row r="282" spans="3:3">
      <c r="C282" s="19"/>
    </row>
    <row r="283" spans="3:3">
      <c r="C283" s="19"/>
    </row>
    <row r="284" spans="3:3">
      <c r="C284" s="19"/>
    </row>
    <row r="285" spans="3:3">
      <c r="C285" s="19"/>
    </row>
    <row r="286" spans="3:3">
      <c r="C286" s="19"/>
    </row>
    <row r="287" spans="3:3">
      <c r="C287" s="19"/>
    </row>
    <row r="288" spans="3:3">
      <c r="C288" s="19"/>
    </row>
    <row r="289" spans="3:3">
      <c r="C289" s="19"/>
    </row>
    <row r="290" spans="3:3">
      <c r="C290" s="19"/>
    </row>
    <row r="291" spans="3:3">
      <c r="C291" s="19"/>
    </row>
    <row r="292" spans="3:3">
      <c r="C292" s="19"/>
    </row>
    <row r="293" spans="3:3">
      <c r="C293" s="19"/>
    </row>
    <row r="294" spans="3:3">
      <c r="C294" s="19"/>
    </row>
    <row r="295" spans="3:3">
      <c r="C295" s="19"/>
    </row>
    <row r="296" spans="3:3">
      <c r="C296" s="19"/>
    </row>
    <row r="297" spans="3:3">
      <c r="C297" s="19"/>
    </row>
    <row r="298" spans="3:3">
      <c r="C298" s="19"/>
    </row>
    <row r="299" spans="3:3">
      <c r="C299" s="19"/>
    </row>
    <row r="300" spans="3:3">
      <c r="C300" s="19"/>
    </row>
    <row r="301" spans="3:3">
      <c r="C301" s="19"/>
    </row>
    <row r="302" spans="3:3">
      <c r="C302" s="19"/>
    </row>
    <row r="303" spans="3:3">
      <c r="C303" s="19"/>
    </row>
    <row r="304" spans="3:3">
      <c r="C304" s="19"/>
    </row>
    <row r="305" spans="3:3">
      <c r="C305" s="19"/>
    </row>
    <row r="306" spans="3:3">
      <c r="C306" s="19"/>
    </row>
    <row r="307" spans="3:3">
      <c r="C307" s="19"/>
    </row>
    <row r="308" spans="3:3">
      <c r="C308" s="19"/>
    </row>
    <row r="309" spans="3:3">
      <c r="C309" s="19"/>
    </row>
    <row r="310" spans="3:3">
      <c r="C310" s="19"/>
    </row>
    <row r="311" spans="3:3">
      <c r="C311" s="19"/>
    </row>
    <row r="312" spans="3:3">
      <c r="C312" s="19"/>
    </row>
    <row r="313" spans="3:3">
      <c r="C313" s="19"/>
    </row>
    <row r="314" spans="3:3">
      <c r="C314" s="19"/>
    </row>
    <row r="315" spans="3:3">
      <c r="C315" s="19"/>
    </row>
    <row r="316" spans="3:3">
      <c r="C316" s="19"/>
    </row>
    <row r="317" spans="3:3">
      <c r="C317" s="19"/>
    </row>
    <row r="318" spans="3:3">
      <c r="C318" s="19"/>
    </row>
    <row r="319" spans="3:3">
      <c r="C319" s="19"/>
    </row>
    <row r="320" spans="3:3">
      <c r="C320" s="19"/>
    </row>
    <row r="321" spans="3:3">
      <c r="C321" s="19"/>
    </row>
    <row r="322" spans="3:3">
      <c r="C322" s="19"/>
    </row>
  </sheetData>
  <mergeCells count="15">
    <mergeCell ref="P5:P7"/>
    <mergeCell ref="K6:K7"/>
    <mergeCell ref="B6:C6"/>
    <mergeCell ref="D6:D7"/>
    <mergeCell ref="E6:E7"/>
    <mergeCell ref="O6:O7"/>
    <mergeCell ref="B5:O5"/>
    <mergeCell ref="J6:J7"/>
    <mergeCell ref="N6:N7"/>
    <mergeCell ref="L6:L7"/>
    <mergeCell ref="M6:M7"/>
    <mergeCell ref="F6:F7"/>
    <mergeCell ref="G6:G7"/>
    <mergeCell ref="H6:H7"/>
    <mergeCell ref="I6:I7"/>
  </mergeCells>
  <phoneticPr fontId="2" type="noConversion"/>
  <pageMargins left="0.35" right="0.45" top="0.52" bottom="1" header="0.5" footer="0.5"/>
  <pageSetup paperSize="9" scale="6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261"/>
  <sheetViews>
    <sheetView workbookViewId="0">
      <pane ySplit="6" topLeftCell="A7" activePane="bottomLeft" state="frozen"/>
      <selection pane="bottomLeft" activeCell="A2" sqref="A2"/>
    </sheetView>
  </sheetViews>
  <sheetFormatPr defaultColWidth="8" defaultRowHeight="12.75" outlineLevelRow="2"/>
  <cols>
    <col min="1" max="1" width="7.5" style="28" customWidth="1"/>
    <col min="2" max="2" width="8.75" style="28" customWidth="1"/>
    <col min="3" max="3" width="8.5" style="256" customWidth="1"/>
    <col min="4" max="4" width="9.625" style="28" customWidth="1"/>
    <col min="5" max="5" width="9.5" style="28" customWidth="1"/>
    <col min="6" max="6" width="10.125" style="28" customWidth="1"/>
    <col min="7" max="7" width="10.625" style="28" customWidth="1"/>
    <col min="8" max="8" width="8.75" style="28" customWidth="1"/>
    <col min="9" max="9" width="8.875" style="28" customWidth="1"/>
    <col min="10" max="10" width="9.375" style="28" customWidth="1"/>
    <col min="11" max="11" width="9.125" style="28" customWidth="1"/>
    <col min="12" max="12" width="10" style="28" customWidth="1"/>
    <col min="13" max="16384" width="8" style="28"/>
  </cols>
  <sheetData>
    <row r="1" spans="1:14" ht="15">
      <c r="A1" s="61" t="s">
        <v>445</v>
      </c>
    </row>
    <row r="2" spans="1:14" ht="15.75">
      <c r="A2" s="62" t="s">
        <v>309</v>
      </c>
    </row>
    <row r="3" spans="1:14" ht="15.75">
      <c r="A3" s="62"/>
    </row>
    <row r="4" spans="1:14" ht="12.75" customHeight="1">
      <c r="A4" s="29"/>
      <c r="B4" s="518" t="s">
        <v>85</v>
      </c>
      <c r="C4" s="935" t="s">
        <v>107</v>
      </c>
      <c r="D4" s="936"/>
      <c r="E4" s="936"/>
      <c r="F4" s="936"/>
      <c r="G4" s="936"/>
      <c r="H4" s="937"/>
      <c r="I4" s="936" t="s">
        <v>108</v>
      </c>
      <c r="J4" s="936"/>
      <c r="K4" s="936"/>
      <c r="L4" s="519"/>
    </row>
    <row r="5" spans="1:14" ht="53.25" customHeight="1">
      <c r="A5" s="555"/>
      <c r="B5" s="520"/>
      <c r="C5" s="520" t="s">
        <v>85</v>
      </c>
      <c r="D5" s="521" t="s">
        <v>109</v>
      </c>
      <c r="E5" s="521" t="s">
        <v>110</v>
      </c>
      <c r="F5" s="521" t="s">
        <v>111</v>
      </c>
      <c r="G5" s="521" t="s">
        <v>112</v>
      </c>
      <c r="H5" s="522" t="s">
        <v>402</v>
      </c>
      <c r="I5" s="521" t="s">
        <v>113</v>
      </c>
      <c r="J5" s="521" t="s">
        <v>114</v>
      </c>
      <c r="K5" s="521" t="s">
        <v>115</v>
      </c>
      <c r="L5" s="523" t="s">
        <v>116</v>
      </c>
    </row>
    <row r="6" spans="1:14" ht="14.25" customHeight="1">
      <c r="A6" s="31"/>
      <c r="B6" s="142">
        <v>1</v>
      </c>
      <c r="C6" s="257">
        <v>2</v>
      </c>
      <c r="D6" s="143">
        <v>3</v>
      </c>
      <c r="E6" s="143">
        <v>4</v>
      </c>
      <c r="F6" s="143">
        <v>5</v>
      </c>
      <c r="G6" s="143">
        <v>6</v>
      </c>
      <c r="H6" s="143">
        <v>7</v>
      </c>
      <c r="I6" s="143">
        <v>8</v>
      </c>
      <c r="J6" s="143">
        <v>9</v>
      </c>
      <c r="K6" s="143">
        <v>10</v>
      </c>
      <c r="L6" s="145">
        <v>11</v>
      </c>
    </row>
    <row r="7" spans="1:14" ht="14.25">
      <c r="A7" s="144"/>
      <c r="B7" s="933" t="s">
        <v>117</v>
      </c>
      <c r="C7" s="934"/>
      <c r="D7" s="934"/>
      <c r="E7" s="934"/>
      <c r="F7" s="934"/>
      <c r="G7" s="934"/>
      <c r="H7" s="934"/>
      <c r="I7" s="934"/>
      <c r="J7" s="934"/>
      <c r="K7" s="934"/>
      <c r="L7" s="934"/>
      <c r="N7" s="650"/>
    </row>
    <row r="8" spans="1:14" ht="14.25" hidden="1" outlineLevel="1">
      <c r="A8" s="670">
        <v>1995</v>
      </c>
      <c r="B8" s="651">
        <v>19.319002000000001</v>
      </c>
      <c r="C8" s="651">
        <v>18.891483000000001</v>
      </c>
      <c r="D8" s="651">
        <v>9.8685130000000001</v>
      </c>
      <c r="E8" s="651">
        <v>0.13792099999999999</v>
      </c>
      <c r="F8" s="651">
        <v>4.1826659999999993</v>
      </c>
      <c r="G8" s="651">
        <v>4.788157</v>
      </c>
      <c r="H8" s="651">
        <v>-8.5774000000000003E-2</v>
      </c>
      <c r="I8" s="651">
        <v>0.4275190000000002</v>
      </c>
      <c r="J8" s="651">
        <v>11.158866</v>
      </c>
      <c r="K8" s="651">
        <v>10.731347</v>
      </c>
      <c r="L8" s="651">
        <v>0</v>
      </c>
      <c r="N8" s="650"/>
    </row>
    <row r="9" spans="1:14" ht="14.25" hidden="1" outlineLevel="1">
      <c r="A9" s="670">
        <v>1996</v>
      </c>
      <c r="B9" s="651">
        <v>21.527414999999998</v>
      </c>
      <c r="C9" s="651">
        <v>23.854590999999999</v>
      </c>
      <c r="D9" s="651">
        <v>11.244586999999999</v>
      </c>
      <c r="E9" s="651">
        <v>0.13081699999999999</v>
      </c>
      <c r="F9" s="651">
        <v>5.1455219999999997</v>
      </c>
      <c r="G9" s="651">
        <v>6.8328349999999993</v>
      </c>
      <c r="H9" s="651">
        <v>0.50083</v>
      </c>
      <c r="I9" s="651">
        <v>-2.3271759999999997</v>
      </c>
      <c r="J9" s="651">
        <v>11.477727000000002</v>
      </c>
      <c r="K9" s="651">
        <v>13.804903000000001</v>
      </c>
      <c r="L9" s="651">
        <v>0</v>
      </c>
      <c r="N9" s="650"/>
    </row>
    <row r="10" spans="1:14" ht="14.25" hidden="1" outlineLevel="1">
      <c r="A10" s="670">
        <v>1997</v>
      </c>
      <c r="B10" s="651">
        <v>23.867354999999996</v>
      </c>
      <c r="C10" s="651">
        <v>26.177061000000002</v>
      </c>
      <c r="D10" s="651">
        <v>12.677327</v>
      </c>
      <c r="E10" s="651">
        <v>0.114951</v>
      </c>
      <c r="F10" s="651">
        <v>5.202483</v>
      </c>
      <c r="G10" s="651">
        <v>8.0840139999999998</v>
      </c>
      <c r="H10" s="651">
        <v>9.8285999999999984E-2</v>
      </c>
      <c r="I10" s="651">
        <v>-2.3097060000000038</v>
      </c>
      <c r="J10" s="651">
        <v>13.445030999999998</v>
      </c>
      <c r="K10" s="651">
        <v>15.754737000000002</v>
      </c>
      <c r="L10" s="651">
        <v>0</v>
      </c>
      <c r="N10" s="650"/>
    </row>
    <row r="11" spans="1:14" ht="14.25" hidden="1" outlineLevel="1">
      <c r="A11" s="670">
        <v>1998</v>
      </c>
      <c r="B11" s="651">
        <v>26.171856000000005</v>
      </c>
      <c r="C11" s="651">
        <v>29.012469000000003</v>
      </c>
      <c r="D11" s="651">
        <v>14.240378</v>
      </c>
      <c r="E11" s="651">
        <v>0.17065000000000002</v>
      </c>
      <c r="F11" s="651">
        <v>5.8196910000000006</v>
      </c>
      <c r="G11" s="651">
        <v>9.3531829999999996</v>
      </c>
      <c r="H11" s="651">
        <v>-0.57143299999999997</v>
      </c>
      <c r="I11" s="651">
        <v>-2.8406129999999976</v>
      </c>
      <c r="J11" s="651">
        <v>15.484532000000002</v>
      </c>
      <c r="K11" s="651">
        <v>18.325144999999999</v>
      </c>
      <c r="L11" s="651">
        <v>0</v>
      </c>
      <c r="N11" s="650"/>
    </row>
    <row r="12" spans="1:14" ht="14.25" hidden="1" outlineLevel="1">
      <c r="A12" s="670">
        <v>1999</v>
      </c>
      <c r="B12" s="651">
        <v>28.109131000000001</v>
      </c>
      <c r="C12" s="651">
        <v>29.371679</v>
      </c>
      <c r="D12" s="651">
        <v>15.636899</v>
      </c>
      <c r="E12" s="651">
        <v>0.26123600000000002</v>
      </c>
      <c r="F12" s="651">
        <v>5.6601610000000004</v>
      </c>
      <c r="G12" s="651">
        <v>8.2915749999999999</v>
      </c>
      <c r="H12" s="651">
        <v>-0.47819200000000006</v>
      </c>
      <c r="I12" s="651">
        <v>-1.2625479999999989</v>
      </c>
      <c r="J12" s="651">
        <v>17.192458000000002</v>
      </c>
      <c r="K12" s="651">
        <v>18.455006000000001</v>
      </c>
      <c r="L12" s="651">
        <v>0</v>
      </c>
      <c r="N12" s="650"/>
    </row>
    <row r="13" spans="1:14" ht="14.25" hidden="1" outlineLevel="1">
      <c r="A13" s="670">
        <v>2000</v>
      </c>
      <c r="B13" s="651">
        <v>31.177074999999995</v>
      </c>
      <c r="C13" s="651">
        <v>31.980394999999994</v>
      </c>
      <c r="D13" s="651">
        <v>17.316316999999998</v>
      </c>
      <c r="E13" s="651">
        <v>0.284439</v>
      </c>
      <c r="F13" s="651">
        <v>6.2791940000000004</v>
      </c>
      <c r="G13" s="651">
        <v>8.0421239999999994</v>
      </c>
      <c r="H13" s="651">
        <v>5.8321000000000012E-2</v>
      </c>
      <c r="I13" s="651">
        <v>-0.80331999999999937</v>
      </c>
      <c r="J13" s="651">
        <v>21.963785000000001</v>
      </c>
      <c r="K13" s="651">
        <v>22.767105000000001</v>
      </c>
      <c r="L13" s="651">
        <v>0</v>
      </c>
      <c r="N13" s="650"/>
    </row>
    <row r="14" spans="1:14" ht="14.25" hidden="1" outlineLevel="1">
      <c r="A14" s="670">
        <v>2001</v>
      </c>
      <c r="B14" s="651">
        <v>33.881183000000007</v>
      </c>
      <c r="C14" s="651">
        <v>36.620355000000004</v>
      </c>
      <c r="D14" s="651">
        <v>19.330539000000002</v>
      </c>
      <c r="E14" s="651">
        <v>0.27859700000000004</v>
      </c>
      <c r="F14" s="651">
        <v>6.9919339999999996</v>
      </c>
      <c r="G14" s="651">
        <v>9.6603269999999988</v>
      </c>
      <c r="H14" s="651">
        <v>0.35895799999999989</v>
      </c>
      <c r="I14" s="651">
        <v>-2.7391719999999964</v>
      </c>
      <c r="J14" s="651">
        <v>24.635896000000002</v>
      </c>
      <c r="K14" s="651">
        <v>27.375067999999999</v>
      </c>
      <c r="L14" s="651">
        <v>0</v>
      </c>
      <c r="N14" s="650"/>
    </row>
    <row r="15" spans="1:14" ht="14.25" hidden="1" outlineLevel="1">
      <c r="A15" s="670">
        <v>2002</v>
      </c>
      <c r="B15" s="651">
        <v>36.806663999999998</v>
      </c>
      <c r="C15" s="651">
        <v>39.486006000000003</v>
      </c>
      <c r="D15" s="651">
        <v>21.012096</v>
      </c>
      <c r="E15" s="651">
        <v>0.30362500000000003</v>
      </c>
      <c r="F15" s="651">
        <v>7.4658430000000005</v>
      </c>
      <c r="G15" s="651">
        <v>10.073724</v>
      </c>
      <c r="H15" s="651">
        <v>0.630718</v>
      </c>
      <c r="I15" s="651">
        <v>-2.6793420000000054</v>
      </c>
      <c r="J15" s="651">
        <v>26.176358999999998</v>
      </c>
      <c r="K15" s="651">
        <v>28.855701000000003</v>
      </c>
      <c r="L15" s="651">
        <v>0</v>
      </c>
      <c r="N15" s="650"/>
    </row>
    <row r="16" spans="1:14" ht="14.25" hidden="1" outlineLevel="1">
      <c r="A16" s="670">
        <v>2003</v>
      </c>
      <c r="B16" s="651">
        <v>40.611951000000005</v>
      </c>
      <c r="C16" s="651">
        <v>41.388263999999999</v>
      </c>
      <c r="D16" s="651">
        <v>22.749478999999997</v>
      </c>
      <c r="E16" s="651">
        <v>0.35537399999999997</v>
      </c>
      <c r="F16" s="651">
        <v>8.2907130000000002</v>
      </c>
      <c r="G16" s="651">
        <v>10.050521</v>
      </c>
      <c r="H16" s="651">
        <v>-5.7822999999999958E-2</v>
      </c>
      <c r="I16" s="651">
        <v>-0.7763129999999947</v>
      </c>
      <c r="J16" s="651">
        <v>30.802230000000002</v>
      </c>
      <c r="K16" s="651">
        <v>31.578542999999996</v>
      </c>
      <c r="L16" s="651">
        <v>0</v>
      </c>
      <c r="N16" s="650"/>
    </row>
    <row r="17" spans="1:14" ht="14.25" hidden="1" outlineLevel="1">
      <c r="A17" s="670">
        <v>2004</v>
      </c>
      <c r="B17" s="651">
        <v>45.161376000000011</v>
      </c>
      <c r="C17" s="651">
        <v>46.416736000000007</v>
      </c>
      <c r="D17" s="651">
        <v>25.454875000000001</v>
      </c>
      <c r="E17" s="651">
        <v>0.48154400000000003</v>
      </c>
      <c r="F17" s="651">
        <v>8.5835490000000014</v>
      </c>
      <c r="G17" s="651">
        <v>10.835956000000001</v>
      </c>
      <c r="H17" s="651">
        <v>1.0608119999999999</v>
      </c>
      <c r="I17" s="651">
        <v>-1.255359999999996</v>
      </c>
      <c r="J17" s="651">
        <v>33.665272000000002</v>
      </c>
      <c r="K17" s="651">
        <v>34.920631999999998</v>
      </c>
      <c r="L17" s="651">
        <v>0</v>
      </c>
      <c r="N17" s="650"/>
    </row>
    <row r="18" spans="1:14" ht="14.25" hidden="1" outlineLevel="1">
      <c r="A18" s="670">
        <v>2005</v>
      </c>
      <c r="B18" s="651">
        <v>49.314223999999996</v>
      </c>
      <c r="C18" s="651">
        <v>51.614719000000001</v>
      </c>
      <c r="D18" s="651">
        <v>27.823774</v>
      </c>
      <c r="E18" s="651">
        <v>0.51609900000000009</v>
      </c>
      <c r="F18" s="651">
        <v>9.0358160000000005</v>
      </c>
      <c r="G18" s="651">
        <v>13.089458</v>
      </c>
      <c r="H18" s="651">
        <v>1.1495719999999998</v>
      </c>
      <c r="I18" s="651">
        <v>-2.3004950000000051</v>
      </c>
      <c r="J18" s="651">
        <v>37.603034000000001</v>
      </c>
      <c r="K18" s="651">
        <v>39.903529000000006</v>
      </c>
      <c r="L18" s="651">
        <v>0</v>
      </c>
      <c r="N18" s="650"/>
    </row>
    <row r="19" spans="1:14" ht="14.25" hidden="1" outlineLevel="1">
      <c r="A19" s="670">
        <v>2006</v>
      </c>
      <c r="B19" s="651">
        <v>55.001570000000001</v>
      </c>
      <c r="C19" s="651">
        <v>57.220475</v>
      </c>
      <c r="D19" s="651">
        <v>30.89114</v>
      </c>
      <c r="E19" s="651">
        <v>0.58995599999999992</v>
      </c>
      <c r="F19" s="651">
        <v>10.330199</v>
      </c>
      <c r="G19" s="651">
        <v>14.588826000000001</v>
      </c>
      <c r="H19" s="651">
        <v>0.82035400000000014</v>
      </c>
      <c r="I19" s="651">
        <v>-2.2189049999999995</v>
      </c>
      <c r="J19" s="651">
        <v>46.470657000000003</v>
      </c>
      <c r="K19" s="651">
        <v>48.689562000000002</v>
      </c>
      <c r="L19" s="651">
        <v>0</v>
      </c>
      <c r="N19" s="650"/>
    </row>
    <row r="20" spans="1:14" ht="14.25" hidden="1" outlineLevel="1">
      <c r="A20" s="670">
        <v>2007</v>
      </c>
      <c r="B20" s="651">
        <v>61.449713999999986</v>
      </c>
      <c r="C20" s="651">
        <v>62.128309999999985</v>
      </c>
      <c r="D20" s="651">
        <v>33.902038999999995</v>
      </c>
      <c r="E20" s="651">
        <v>0.596495</v>
      </c>
      <c r="F20" s="651">
        <v>10.534377000000001</v>
      </c>
      <c r="G20" s="651">
        <v>16.096461999999999</v>
      </c>
      <c r="H20" s="651">
        <v>0.99893700000000007</v>
      </c>
      <c r="I20" s="651">
        <v>-0.67859599999999887</v>
      </c>
      <c r="J20" s="651">
        <v>53.372768000000001</v>
      </c>
      <c r="K20" s="651">
        <v>54.051364</v>
      </c>
      <c r="L20" s="651">
        <v>0</v>
      </c>
      <c r="N20" s="650"/>
    </row>
    <row r="21" spans="1:14" ht="14.25" collapsed="1">
      <c r="A21" s="670">
        <v>2008</v>
      </c>
      <c r="B21" s="651">
        <v>66.842404000000002</v>
      </c>
      <c r="C21" s="651">
        <v>68.435068999999999</v>
      </c>
      <c r="D21" s="651">
        <v>37.572748999999995</v>
      </c>
      <c r="E21" s="651">
        <v>0.66861300000000001</v>
      </c>
      <c r="F21" s="651">
        <v>11.686214999999999</v>
      </c>
      <c r="G21" s="651">
        <v>16.575915999999999</v>
      </c>
      <c r="H21" s="651">
        <v>1.9315760000000002</v>
      </c>
      <c r="I21" s="651">
        <v>-1.5926649999999967</v>
      </c>
      <c r="J21" s="651">
        <v>55.793401000000003</v>
      </c>
      <c r="K21" s="651">
        <v>57.386066</v>
      </c>
      <c r="L21" s="651">
        <v>0</v>
      </c>
      <c r="M21" s="609"/>
      <c r="N21" s="650"/>
    </row>
    <row r="22" spans="1:14" ht="14.25">
      <c r="A22" s="670">
        <v>2009</v>
      </c>
      <c r="B22" s="651">
        <v>62.794385000000005</v>
      </c>
      <c r="C22" s="651">
        <v>63.097553000000005</v>
      </c>
      <c r="D22" s="651">
        <v>37.637399000000002</v>
      </c>
      <c r="E22" s="651">
        <v>0.69227099999999997</v>
      </c>
      <c r="F22" s="651">
        <v>12.493650000000001</v>
      </c>
      <c r="G22" s="651">
        <v>13.024831000000001</v>
      </c>
      <c r="H22" s="651">
        <v>-0.75059799999999988</v>
      </c>
      <c r="I22" s="651">
        <v>-0.30316799999999944</v>
      </c>
      <c r="J22" s="651">
        <v>44.327691999999999</v>
      </c>
      <c r="K22" s="651">
        <v>44.630859999999998</v>
      </c>
      <c r="L22" s="651">
        <v>0</v>
      </c>
      <c r="N22" s="650"/>
    </row>
    <row r="23" spans="1:14" ht="14.25">
      <c r="A23" s="670">
        <v>2010</v>
      </c>
      <c r="B23" s="651">
        <v>65.869489000000002</v>
      </c>
      <c r="C23" s="651">
        <v>66.023736</v>
      </c>
      <c r="D23" s="651">
        <v>37.735401000000003</v>
      </c>
      <c r="E23" s="651">
        <v>0.69919400000000009</v>
      </c>
      <c r="F23" s="651">
        <v>12.727236</v>
      </c>
      <c r="G23" s="651">
        <v>13.850607999999999</v>
      </c>
      <c r="H23" s="651">
        <v>1.0112969999999999</v>
      </c>
      <c r="I23" s="651">
        <v>-0.15424699999999802</v>
      </c>
      <c r="J23" s="651">
        <v>52.958883</v>
      </c>
      <c r="K23" s="651">
        <v>53.113129999999998</v>
      </c>
      <c r="L23" s="651">
        <v>0</v>
      </c>
      <c r="N23" s="650"/>
    </row>
    <row r="24" spans="1:14" ht="14.25">
      <c r="A24" s="671">
        <v>2011</v>
      </c>
      <c r="B24" s="672">
        <v>69.108281000000005</v>
      </c>
      <c r="C24" s="652">
        <v>68.671151000000009</v>
      </c>
      <c r="D24" s="652">
        <v>39.002783000000008</v>
      </c>
      <c r="E24" s="652">
        <v>0.71175800000000011</v>
      </c>
      <c r="F24" s="652">
        <v>12.417998000000001</v>
      </c>
      <c r="G24" s="652">
        <v>15.956833</v>
      </c>
      <c r="H24" s="652">
        <v>0.58177899999999994</v>
      </c>
      <c r="I24" s="652">
        <v>0.43713000000000335</v>
      </c>
      <c r="J24" s="652">
        <v>62.024341</v>
      </c>
      <c r="K24" s="652">
        <v>61.587210999999996</v>
      </c>
      <c r="L24" s="652">
        <v>0</v>
      </c>
      <c r="N24" s="650"/>
    </row>
    <row r="25" spans="1:14" ht="14.25" hidden="1" customHeight="1" outlineLevel="2">
      <c r="A25" s="186" t="s">
        <v>118</v>
      </c>
      <c r="B25" s="673">
        <v>4.4685460000000008</v>
      </c>
      <c r="C25" s="651">
        <v>4.2831660000000005</v>
      </c>
      <c r="D25" s="651">
        <v>2.3023850000000001</v>
      </c>
      <c r="E25" s="651">
        <v>3.4487999999999998E-2</v>
      </c>
      <c r="F25" s="651">
        <v>0.95399400000000001</v>
      </c>
      <c r="G25" s="651">
        <v>0.96810099999999999</v>
      </c>
      <c r="H25" s="651">
        <v>2.4198000000000001E-2</v>
      </c>
      <c r="I25" s="651">
        <v>0.18538000000000032</v>
      </c>
      <c r="J25" s="651">
        <v>2.6336720000000002</v>
      </c>
      <c r="K25" s="651">
        <v>2.4482919999999999</v>
      </c>
      <c r="L25" s="651">
        <v>0</v>
      </c>
    </row>
    <row r="26" spans="1:14" hidden="1" outlineLevel="1">
      <c r="A26" s="186" t="s">
        <v>119</v>
      </c>
      <c r="B26" s="673">
        <v>5.1927120000000002</v>
      </c>
      <c r="C26" s="651">
        <v>4.9712499999999995</v>
      </c>
      <c r="D26" s="651">
        <v>2.4736060000000002</v>
      </c>
      <c r="E26" s="651">
        <v>3.4521999999999997E-2</v>
      </c>
      <c r="F26" s="651">
        <v>1.057194</v>
      </c>
      <c r="G26" s="651">
        <v>1.2406890000000002</v>
      </c>
      <c r="H26" s="651">
        <v>0.165239</v>
      </c>
      <c r="I26" s="651">
        <v>0.22146200000000027</v>
      </c>
      <c r="J26" s="651">
        <v>2.9331140000000002</v>
      </c>
      <c r="K26" s="651">
        <v>2.711652</v>
      </c>
      <c r="L26" s="651">
        <v>0</v>
      </c>
    </row>
    <row r="27" spans="1:14" hidden="1" outlineLevel="1">
      <c r="A27" s="186" t="s">
        <v>120</v>
      </c>
      <c r="B27" s="673">
        <v>4.9607070000000011</v>
      </c>
      <c r="C27" s="651">
        <v>4.7415670000000008</v>
      </c>
      <c r="D27" s="651">
        <v>2.5006120000000003</v>
      </c>
      <c r="E27" s="651">
        <v>3.4488999999999999E-2</v>
      </c>
      <c r="F27" s="651">
        <v>1.010421</v>
      </c>
      <c r="G27" s="651">
        <v>1.2716590000000001</v>
      </c>
      <c r="H27" s="651">
        <v>-7.5614000000000001E-2</v>
      </c>
      <c r="I27" s="651">
        <v>0.21913999999999989</v>
      </c>
      <c r="J27" s="651">
        <v>2.8328350000000002</v>
      </c>
      <c r="K27" s="651">
        <v>2.6136950000000003</v>
      </c>
      <c r="L27" s="651">
        <v>0</v>
      </c>
    </row>
    <row r="28" spans="1:14" hidden="1" outlineLevel="1">
      <c r="A28" s="186" t="s">
        <v>121</v>
      </c>
      <c r="B28" s="673">
        <v>4.6970369999999999</v>
      </c>
      <c r="C28" s="651">
        <v>4.8955000000000002</v>
      </c>
      <c r="D28" s="651">
        <v>2.5919099999999999</v>
      </c>
      <c r="E28" s="651">
        <v>3.4422000000000001E-2</v>
      </c>
      <c r="F28" s="651">
        <v>1.161057</v>
      </c>
      <c r="G28" s="651">
        <v>1.3077080000000001</v>
      </c>
      <c r="H28" s="651">
        <v>-0.199597</v>
      </c>
      <c r="I28" s="651">
        <v>-0.19846300000000028</v>
      </c>
      <c r="J28" s="651">
        <v>2.7592449999999999</v>
      </c>
      <c r="K28" s="651">
        <v>2.9577080000000002</v>
      </c>
      <c r="L28" s="651">
        <v>0</v>
      </c>
    </row>
    <row r="29" spans="1:14" hidden="1" outlineLevel="1">
      <c r="A29" s="186" t="s">
        <v>122</v>
      </c>
      <c r="B29" s="673">
        <v>5.0150439999999996</v>
      </c>
      <c r="C29" s="651">
        <v>5.6793249999999995</v>
      </c>
      <c r="D29" s="651">
        <v>2.6296350000000004</v>
      </c>
      <c r="E29" s="651">
        <v>3.4289E-2</v>
      </c>
      <c r="F29" s="651">
        <v>1.2545309999999998</v>
      </c>
      <c r="G29" s="651">
        <v>1.3801369999999999</v>
      </c>
      <c r="H29" s="651">
        <v>0.38073299999999999</v>
      </c>
      <c r="I29" s="651">
        <v>-0.6642809999999999</v>
      </c>
      <c r="J29" s="651">
        <v>2.5386710000000003</v>
      </c>
      <c r="K29" s="651">
        <v>3.2029520000000002</v>
      </c>
      <c r="L29" s="651">
        <v>0</v>
      </c>
    </row>
    <row r="30" spans="1:14" hidden="1" outlineLevel="1">
      <c r="A30" s="186" t="s">
        <v>123</v>
      </c>
      <c r="B30" s="673">
        <v>5.3763159999999992</v>
      </c>
      <c r="C30" s="651">
        <v>5.763585</v>
      </c>
      <c r="D30" s="651">
        <v>2.848131</v>
      </c>
      <c r="E30" s="651">
        <v>3.3591999999999997E-2</v>
      </c>
      <c r="F30" s="651">
        <v>1.2046730000000001</v>
      </c>
      <c r="G30" s="651">
        <v>1.4664410000000001</v>
      </c>
      <c r="H30" s="651">
        <v>0.21074799999999999</v>
      </c>
      <c r="I30" s="651">
        <v>-0.38726900000000031</v>
      </c>
      <c r="J30" s="651">
        <v>2.8776470000000001</v>
      </c>
      <c r="K30" s="651">
        <v>3.2649160000000004</v>
      </c>
      <c r="L30" s="651">
        <v>0</v>
      </c>
    </row>
    <row r="31" spans="1:14" hidden="1" outlineLevel="1">
      <c r="A31" s="186" t="s">
        <v>124</v>
      </c>
      <c r="B31" s="673">
        <v>5.6327139999999991</v>
      </c>
      <c r="C31" s="651">
        <v>5.9774819999999993</v>
      </c>
      <c r="D31" s="651">
        <v>2.8714930000000001</v>
      </c>
      <c r="E31" s="651">
        <v>3.2363999999999997E-2</v>
      </c>
      <c r="F31" s="651">
        <v>1.2513109999999998</v>
      </c>
      <c r="G31" s="651">
        <v>1.687811</v>
      </c>
      <c r="H31" s="651">
        <v>0.13450300000000001</v>
      </c>
      <c r="I31" s="651">
        <v>-0.34476800000000019</v>
      </c>
      <c r="J31" s="651">
        <v>3.0026889999999997</v>
      </c>
      <c r="K31" s="651">
        <v>3.3474569999999999</v>
      </c>
      <c r="L31" s="651">
        <v>0</v>
      </c>
    </row>
    <row r="32" spans="1:14" hidden="1" outlineLevel="1">
      <c r="A32" s="186" t="s">
        <v>125</v>
      </c>
      <c r="B32" s="673">
        <v>5.5033409999999998</v>
      </c>
      <c r="C32" s="651">
        <v>6.4341989999999996</v>
      </c>
      <c r="D32" s="651">
        <v>2.8953280000000001</v>
      </c>
      <c r="E32" s="651">
        <v>3.0571999999999998E-2</v>
      </c>
      <c r="F32" s="651">
        <v>1.4350070000000001</v>
      </c>
      <c r="G32" s="651">
        <v>2.2984459999999998</v>
      </c>
      <c r="H32" s="651">
        <v>-0.22515399999999999</v>
      </c>
      <c r="I32" s="651">
        <v>-0.93085799999999974</v>
      </c>
      <c r="J32" s="651">
        <v>3.0587200000000001</v>
      </c>
      <c r="K32" s="651">
        <v>3.9895779999999998</v>
      </c>
      <c r="L32" s="651">
        <v>0</v>
      </c>
    </row>
    <row r="33" spans="1:12" hidden="1" outlineLevel="1">
      <c r="A33" s="186" t="s">
        <v>126</v>
      </c>
      <c r="B33" s="673">
        <v>5.5829469999999999</v>
      </c>
      <c r="C33" s="651">
        <v>6.2241780000000002</v>
      </c>
      <c r="D33" s="651">
        <v>2.9817640000000001</v>
      </c>
      <c r="E33" s="651">
        <v>2.8313999999999999E-2</v>
      </c>
      <c r="F33" s="651">
        <v>1.1341690000000002</v>
      </c>
      <c r="G33" s="651">
        <v>1.8651659999999999</v>
      </c>
      <c r="H33" s="651">
        <v>0.21476500000000001</v>
      </c>
      <c r="I33" s="651">
        <v>-0.64123100000000033</v>
      </c>
      <c r="J33" s="651">
        <v>3.0892919999999999</v>
      </c>
      <c r="K33" s="651">
        <v>3.7305230000000003</v>
      </c>
      <c r="L33" s="651">
        <v>0</v>
      </c>
    </row>
    <row r="34" spans="1:12" hidden="1" outlineLevel="1">
      <c r="A34" s="186" t="s">
        <v>127</v>
      </c>
      <c r="B34" s="673">
        <v>6.0106020000000004</v>
      </c>
      <c r="C34" s="651">
        <v>6.6627470000000004</v>
      </c>
      <c r="D34" s="651">
        <v>3.2608340000000005</v>
      </c>
      <c r="E34" s="651">
        <v>2.7551000000000003E-2</v>
      </c>
      <c r="F34" s="651">
        <v>1.267144</v>
      </c>
      <c r="G34" s="651">
        <v>1.9705570000000001</v>
      </c>
      <c r="H34" s="651">
        <v>0.136661</v>
      </c>
      <c r="I34" s="651">
        <v>-0.65214500000000042</v>
      </c>
      <c r="J34" s="651">
        <v>3.4933609999999997</v>
      </c>
      <c r="K34" s="651">
        <v>4.1455060000000001</v>
      </c>
      <c r="L34" s="651">
        <v>0</v>
      </c>
    </row>
    <row r="35" spans="1:12" hidden="1" outlineLevel="1">
      <c r="A35" s="186" t="s">
        <v>128</v>
      </c>
      <c r="B35" s="673">
        <v>6.2492289999999997</v>
      </c>
      <c r="C35" s="651">
        <v>6.7348359999999996</v>
      </c>
      <c r="D35" s="651">
        <v>3.20506</v>
      </c>
      <c r="E35" s="651">
        <v>2.8347999999999998E-2</v>
      </c>
      <c r="F35" s="651">
        <v>1.3208879999999998</v>
      </c>
      <c r="G35" s="651">
        <v>1.860752</v>
      </c>
      <c r="H35" s="651">
        <v>0.31978800000000002</v>
      </c>
      <c r="I35" s="651">
        <v>-0.4856069999999999</v>
      </c>
      <c r="J35" s="651">
        <v>3.3457150000000002</v>
      </c>
      <c r="K35" s="651">
        <v>3.8313220000000001</v>
      </c>
      <c r="L35" s="651">
        <v>0</v>
      </c>
    </row>
    <row r="36" spans="1:12" hidden="1" outlineLevel="1">
      <c r="A36" s="186" t="s">
        <v>129</v>
      </c>
      <c r="B36" s="673">
        <v>6.024576999999999</v>
      </c>
      <c r="C36" s="651">
        <v>6.5552999999999999</v>
      </c>
      <c r="D36" s="651">
        <v>3.2296689999999999</v>
      </c>
      <c r="E36" s="651">
        <v>3.0737999999999998E-2</v>
      </c>
      <c r="F36" s="651">
        <v>1.4802819999999999</v>
      </c>
      <c r="G36" s="651">
        <v>2.3875390000000003</v>
      </c>
      <c r="H36" s="651">
        <v>-0.57292799999999999</v>
      </c>
      <c r="I36" s="651">
        <v>-0.5307230000000005</v>
      </c>
      <c r="J36" s="651">
        <v>3.5166629999999999</v>
      </c>
      <c r="K36" s="651">
        <v>4.0473860000000004</v>
      </c>
      <c r="L36" s="651">
        <v>0</v>
      </c>
    </row>
    <row r="37" spans="1:12" hidden="1" outlineLevel="1">
      <c r="A37" s="186" t="s">
        <v>130</v>
      </c>
      <c r="B37" s="673">
        <v>6.0684780000000007</v>
      </c>
      <c r="C37" s="651">
        <v>6.7299630000000006</v>
      </c>
      <c r="D37" s="651">
        <v>3.3307060000000002</v>
      </c>
      <c r="E37" s="651">
        <v>3.4620999999999999E-2</v>
      </c>
      <c r="F37" s="651">
        <v>1.238731</v>
      </c>
      <c r="G37" s="651">
        <v>2.066919</v>
      </c>
      <c r="H37" s="651">
        <v>5.8986000000000004E-2</v>
      </c>
      <c r="I37" s="651">
        <v>-0.66148499999999943</v>
      </c>
      <c r="J37" s="651">
        <v>3.5089960000000002</v>
      </c>
      <c r="K37" s="651">
        <v>4.1704809999999997</v>
      </c>
      <c r="L37" s="651">
        <v>0</v>
      </c>
    </row>
    <row r="38" spans="1:12" hidden="1" outlineLevel="1">
      <c r="A38" s="186" t="s">
        <v>131</v>
      </c>
      <c r="B38" s="673">
        <v>6.6107199999999997</v>
      </c>
      <c r="C38" s="651">
        <v>7.4603570000000001</v>
      </c>
      <c r="D38" s="651">
        <v>3.6520509999999997</v>
      </c>
      <c r="E38" s="651">
        <v>3.9402E-2</v>
      </c>
      <c r="F38" s="651">
        <v>1.4107400000000001</v>
      </c>
      <c r="G38" s="651">
        <v>2.2740819999999999</v>
      </c>
      <c r="H38" s="651">
        <v>8.4082000000000004E-2</v>
      </c>
      <c r="I38" s="651">
        <v>-0.84963700000000042</v>
      </c>
      <c r="J38" s="651">
        <v>3.7933680000000001</v>
      </c>
      <c r="K38" s="651">
        <v>4.6430050000000005</v>
      </c>
      <c r="L38" s="651">
        <v>0</v>
      </c>
    </row>
    <row r="39" spans="1:12" hidden="1" outlineLevel="1">
      <c r="A39" s="186" t="s">
        <v>132</v>
      </c>
      <c r="B39" s="673">
        <v>6.7506939999999993</v>
      </c>
      <c r="C39" s="651">
        <v>7.3061769999999999</v>
      </c>
      <c r="D39" s="651">
        <v>3.6703139999999999</v>
      </c>
      <c r="E39" s="651">
        <v>4.5076999999999999E-2</v>
      </c>
      <c r="F39" s="651">
        <v>1.4956849999999999</v>
      </c>
      <c r="G39" s="651">
        <v>2.1519949999999999</v>
      </c>
      <c r="H39" s="651">
        <v>-5.6894E-2</v>
      </c>
      <c r="I39" s="651">
        <v>-0.55548300000000017</v>
      </c>
      <c r="J39" s="651">
        <v>3.9517359999999999</v>
      </c>
      <c r="K39" s="651">
        <v>4.5072190000000001</v>
      </c>
      <c r="L39" s="651">
        <v>0</v>
      </c>
    </row>
    <row r="40" spans="1:12" hidden="1" outlineLevel="1">
      <c r="A40" s="186" t="s">
        <v>133</v>
      </c>
      <c r="B40" s="673">
        <v>6.7419639999999994</v>
      </c>
      <c r="C40" s="651">
        <v>7.5159720000000005</v>
      </c>
      <c r="D40" s="651">
        <v>3.587307</v>
      </c>
      <c r="E40" s="651">
        <v>5.1550000000000006E-2</v>
      </c>
      <c r="F40" s="651">
        <v>1.6745350000000001</v>
      </c>
      <c r="G40" s="651">
        <v>2.8601869999999998</v>
      </c>
      <c r="H40" s="651">
        <v>-0.65760699999999994</v>
      </c>
      <c r="I40" s="651">
        <v>-0.77400800000000114</v>
      </c>
      <c r="J40" s="651">
        <v>4.2304319999999995</v>
      </c>
      <c r="K40" s="651">
        <v>5.0044400000000007</v>
      </c>
      <c r="L40" s="651">
        <v>0</v>
      </c>
    </row>
    <row r="41" spans="1:12" hidden="1" outlineLevel="1">
      <c r="A41" s="186" t="s">
        <v>134</v>
      </c>
      <c r="B41" s="673">
        <v>6.6136559999999998</v>
      </c>
      <c r="C41" s="651">
        <v>6.9112070000000001</v>
      </c>
      <c r="D41" s="651">
        <v>3.6324450000000001</v>
      </c>
      <c r="E41" s="651">
        <v>5.8886000000000001E-2</v>
      </c>
      <c r="F41" s="651">
        <v>1.2146320000000002</v>
      </c>
      <c r="G41" s="651">
        <v>1.97298</v>
      </c>
      <c r="H41" s="651">
        <v>3.2264000000000001E-2</v>
      </c>
      <c r="I41" s="651">
        <v>-0.29755100000000034</v>
      </c>
      <c r="J41" s="651">
        <v>3.7761399999999998</v>
      </c>
      <c r="K41" s="651">
        <v>4.0736910000000002</v>
      </c>
      <c r="L41" s="651">
        <v>0</v>
      </c>
    </row>
    <row r="42" spans="1:12" hidden="1" outlineLevel="1">
      <c r="A42" s="186" t="s">
        <v>135</v>
      </c>
      <c r="B42" s="673">
        <v>7.2676300000000014</v>
      </c>
      <c r="C42" s="651">
        <v>7.7674500000000011</v>
      </c>
      <c r="D42" s="651">
        <v>3.9825480000000004</v>
      </c>
      <c r="E42" s="651">
        <v>6.4395999999999995E-2</v>
      </c>
      <c r="F42" s="651">
        <v>1.389065</v>
      </c>
      <c r="G42" s="651">
        <v>2.246299</v>
      </c>
      <c r="H42" s="651">
        <v>8.5141999999999995E-2</v>
      </c>
      <c r="I42" s="651">
        <v>-0.49981999999999971</v>
      </c>
      <c r="J42" s="651">
        <v>4.2875589999999999</v>
      </c>
      <c r="K42" s="651">
        <v>4.7873789999999996</v>
      </c>
      <c r="L42" s="651">
        <v>0</v>
      </c>
    </row>
    <row r="43" spans="1:12" hidden="1" outlineLevel="1">
      <c r="A43" s="186" t="s">
        <v>136</v>
      </c>
      <c r="B43" s="673">
        <v>7.2110690000000002</v>
      </c>
      <c r="C43" s="651">
        <v>7.3329200000000005</v>
      </c>
      <c r="D43" s="651">
        <v>4.0028050000000004</v>
      </c>
      <c r="E43" s="651">
        <v>6.8047999999999997E-2</v>
      </c>
      <c r="F43" s="651">
        <v>1.4014149999999999</v>
      </c>
      <c r="G43" s="651">
        <v>1.7865630000000001</v>
      </c>
      <c r="H43" s="651">
        <v>7.4089000000000002E-2</v>
      </c>
      <c r="I43" s="651">
        <v>-0.12185100000000038</v>
      </c>
      <c r="J43" s="651">
        <v>4.3345609999999999</v>
      </c>
      <c r="K43" s="651">
        <v>4.4564120000000003</v>
      </c>
      <c r="L43" s="651">
        <v>0</v>
      </c>
    </row>
    <row r="44" spans="1:12" hidden="1" outlineLevel="1">
      <c r="A44" s="186" t="s">
        <v>137</v>
      </c>
      <c r="B44" s="673">
        <v>7.0167760000000001</v>
      </c>
      <c r="C44" s="651">
        <v>7.3601019999999995</v>
      </c>
      <c r="D44" s="651">
        <v>4.019101</v>
      </c>
      <c r="E44" s="651">
        <v>6.990600000000001E-2</v>
      </c>
      <c r="F44" s="651">
        <v>1.655049</v>
      </c>
      <c r="G44" s="651">
        <v>2.285733</v>
      </c>
      <c r="H44" s="651">
        <v>-0.66968700000000003</v>
      </c>
      <c r="I44" s="651">
        <v>-0.34332599999999935</v>
      </c>
      <c r="J44" s="651">
        <v>4.7941980000000006</v>
      </c>
      <c r="K44" s="651">
        <v>5.137524</v>
      </c>
      <c r="L44" s="651">
        <v>0</v>
      </c>
    </row>
    <row r="45" spans="1:12" hidden="1" outlineLevel="1">
      <c r="A45" s="186" t="s">
        <v>138</v>
      </c>
      <c r="B45" s="673">
        <v>7.0233290000000004</v>
      </c>
      <c r="C45" s="651">
        <v>7.152914</v>
      </c>
      <c r="D45" s="651">
        <v>4.0069270000000001</v>
      </c>
      <c r="E45" s="651">
        <v>6.9442000000000004E-2</v>
      </c>
      <c r="F45" s="651">
        <v>1.2641580000000001</v>
      </c>
      <c r="G45" s="651">
        <v>1.6357630000000001</v>
      </c>
      <c r="H45" s="651">
        <v>0.176624</v>
      </c>
      <c r="I45" s="651">
        <v>-0.12958499999999962</v>
      </c>
      <c r="J45" s="651">
        <v>4.8290510000000006</v>
      </c>
      <c r="K45" s="651">
        <v>4.9586360000000003</v>
      </c>
      <c r="L45" s="651">
        <v>0</v>
      </c>
    </row>
    <row r="46" spans="1:12" hidden="1" outlineLevel="1">
      <c r="A46" s="186" t="s">
        <v>139</v>
      </c>
      <c r="B46" s="673">
        <v>7.9230309999999999</v>
      </c>
      <c r="C46" s="651">
        <v>7.855918</v>
      </c>
      <c r="D46" s="651">
        <v>4.3385569999999998</v>
      </c>
      <c r="E46" s="651">
        <v>7.1266999999999997E-2</v>
      </c>
      <c r="F46" s="651">
        <v>1.455155</v>
      </c>
      <c r="G46" s="651">
        <v>1.887473</v>
      </c>
      <c r="H46" s="651">
        <v>0.103466</v>
      </c>
      <c r="I46" s="651">
        <v>6.7112999999999978E-2</v>
      </c>
      <c r="J46" s="651">
        <v>5.4499440000000003</v>
      </c>
      <c r="K46" s="651">
        <v>5.3828310000000004</v>
      </c>
      <c r="L46" s="651">
        <v>0</v>
      </c>
    </row>
    <row r="47" spans="1:12" hidden="1" outlineLevel="1">
      <c r="A47" s="186" t="s">
        <v>140</v>
      </c>
      <c r="B47" s="673">
        <v>8.0601470000000006</v>
      </c>
      <c r="C47" s="651">
        <v>8.0134090000000011</v>
      </c>
      <c r="D47" s="651">
        <v>4.3969970000000007</v>
      </c>
      <c r="E47" s="651">
        <v>7.2164000000000006E-2</v>
      </c>
      <c r="F47" s="651">
        <v>1.5368130000000002</v>
      </c>
      <c r="G47" s="651">
        <v>1.972051</v>
      </c>
      <c r="H47" s="651">
        <v>3.5383999999999999E-2</v>
      </c>
      <c r="I47" s="651">
        <v>4.673800000000039E-2</v>
      </c>
      <c r="J47" s="651">
        <v>5.5610100000000005</v>
      </c>
      <c r="K47" s="651">
        <v>5.5142720000000001</v>
      </c>
      <c r="L47" s="651">
        <v>0</v>
      </c>
    </row>
    <row r="48" spans="1:12" hidden="1" outlineLevel="1">
      <c r="A48" s="186" t="s">
        <v>141</v>
      </c>
      <c r="B48" s="673">
        <v>8.1705679999999994</v>
      </c>
      <c r="C48" s="651">
        <v>8.9581539999999986</v>
      </c>
      <c r="D48" s="651">
        <v>4.573836</v>
      </c>
      <c r="E48" s="651">
        <v>7.1566000000000005E-2</v>
      </c>
      <c r="F48" s="651">
        <v>2.0230679999999999</v>
      </c>
      <c r="G48" s="651">
        <v>2.546837</v>
      </c>
      <c r="H48" s="651">
        <v>-0.25715300000000002</v>
      </c>
      <c r="I48" s="651">
        <v>-0.78758600000000012</v>
      </c>
      <c r="J48" s="651">
        <v>6.12378</v>
      </c>
      <c r="K48" s="651">
        <v>6.9113660000000001</v>
      </c>
      <c r="L48" s="651">
        <v>0</v>
      </c>
    </row>
    <row r="49" spans="1:12" hidden="1" outlineLevel="1">
      <c r="A49" s="186" t="s">
        <v>142</v>
      </c>
      <c r="B49" s="673">
        <v>7.6547979999999995</v>
      </c>
      <c r="C49" s="651">
        <v>8.1733139999999995</v>
      </c>
      <c r="D49" s="651">
        <v>4.5124580000000005</v>
      </c>
      <c r="E49" s="651">
        <v>6.9308999999999996E-2</v>
      </c>
      <c r="F49" s="651">
        <v>1.3683179999999999</v>
      </c>
      <c r="G49" s="651">
        <v>2.0178579999999999</v>
      </c>
      <c r="H49" s="651">
        <v>0.205371</v>
      </c>
      <c r="I49" s="651">
        <v>-0.51851599999999998</v>
      </c>
      <c r="J49" s="651">
        <v>5.8889990000000001</v>
      </c>
      <c r="K49" s="651">
        <v>6.4075150000000001</v>
      </c>
      <c r="L49" s="651">
        <v>0</v>
      </c>
    </row>
    <row r="50" spans="1:12" hidden="1" outlineLevel="1">
      <c r="A50" s="186" t="s">
        <v>143</v>
      </c>
      <c r="B50" s="673">
        <v>8.6253460000000004</v>
      </c>
      <c r="C50" s="651">
        <v>9.2733419999999995</v>
      </c>
      <c r="D50" s="651">
        <v>4.7197329999999997</v>
      </c>
      <c r="E50" s="651">
        <v>6.8811000000000011E-2</v>
      </c>
      <c r="F50" s="651">
        <v>1.635732</v>
      </c>
      <c r="G50" s="651">
        <v>2.5923789999999998</v>
      </c>
      <c r="H50" s="651">
        <v>0.256687</v>
      </c>
      <c r="I50" s="651">
        <v>-0.64799600000000002</v>
      </c>
      <c r="J50" s="651">
        <v>6.2705640000000002</v>
      </c>
      <c r="K50" s="651">
        <v>6.9185600000000003</v>
      </c>
      <c r="L50" s="651">
        <v>0</v>
      </c>
    </row>
    <row r="51" spans="1:12" hidden="1" outlineLevel="1">
      <c r="A51" s="186" t="s">
        <v>144</v>
      </c>
      <c r="B51" s="673">
        <v>8.6883340000000011</v>
      </c>
      <c r="C51" s="651">
        <v>9.2013639999999999</v>
      </c>
      <c r="D51" s="651">
        <v>4.9282430000000002</v>
      </c>
      <c r="E51" s="651">
        <v>6.927599999999999E-2</v>
      </c>
      <c r="F51" s="651">
        <v>1.7476939999999999</v>
      </c>
      <c r="G51" s="651">
        <v>2.3320059999999998</v>
      </c>
      <c r="H51" s="651">
        <v>0.12414499999999999</v>
      </c>
      <c r="I51" s="651">
        <v>-0.51302999999999965</v>
      </c>
      <c r="J51" s="651">
        <v>6.1483439999999998</v>
      </c>
      <c r="K51" s="651">
        <v>6.6613739999999995</v>
      </c>
      <c r="L51" s="651">
        <v>0</v>
      </c>
    </row>
    <row r="52" spans="1:12" hidden="1" outlineLevel="1">
      <c r="A52" s="186" t="s">
        <v>145</v>
      </c>
      <c r="B52" s="673">
        <v>8.9127050000000008</v>
      </c>
      <c r="C52" s="651">
        <v>9.9723350000000011</v>
      </c>
      <c r="D52" s="651">
        <v>5.1701050000000004</v>
      </c>
      <c r="E52" s="651">
        <v>7.1201000000000014E-2</v>
      </c>
      <c r="F52" s="651">
        <v>2.2401900000000001</v>
      </c>
      <c r="G52" s="651">
        <v>2.7180839999999997</v>
      </c>
      <c r="H52" s="651">
        <v>-0.227245</v>
      </c>
      <c r="I52" s="651">
        <v>-1.0596300000000003</v>
      </c>
      <c r="J52" s="651">
        <v>6.3279890000000005</v>
      </c>
      <c r="K52" s="651">
        <v>7.3876190000000008</v>
      </c>
      <c r="L52" s="651">
        <v>0</v>
      </c>
    </row>
    <row r="53" spans="1:12" hidden="1" outlineLevel="1">
      <c r="A53" s="186" t="s">
        <v>146</v>
      </c>
      <c r="B53" s="673">
        <v>8.2952349999999999</v>
      </c>
      <c r="C53" s="651">
        <v>8.8139350000000007</v>
      </c>
      <c r="D53" s="651">
        <v>4.900372</v>
      </c>
      <c r="E53" s="651">
        <v>7.2528999999999996E-2</v>
      </c>
      <c r="F53" s="651">
        <v>1.494721</v>
      </c>
      <c r="G53" s="651">
        <v>2.1265350000000001</v>
      </c>
      <c r="H53" s="651">
        <v>0.219778</v>
      </c>
      <c r="I53" s="651">
        <v>-0.51870000000000083</v>
      </c>
      <c r="J53" s="651">
        <v>5.7874590000000001</v>
      </c>
      <c r="K53" s="651">
        <v>6.306159000000001</v>
      </c>
      <c r="L53" s="651">
        <v>0</v>
      </c>
    </row>
    <row r="54" spans="1:12" hidden="1" outlineLevel="1">
      <c r="A54" s="186" t="s">
        <v>147</v>
      </c>
      <c r="B54" s="673">
        <v>9.1233919999999991</v>
      </c>
      <c r="C54" s="651">
        <v>9.8003099999999996</v>
      </c>
      <c r="D54" s="651">
        <v>5.1840979999999997</v>
      </c>
      <c r="E54" s="651">
        <v>7.6877000000000001E-2</v>
      </c>
      <c r="F54" s="651">
        <v>1.7973189999999999</v>
      </c>
      <c r="G54" s="651">
        <v>2.6138220000000003</v>
      </c>
      <c r="H54" s="651">
        <v>0.12819400000000003</v>
      </c>
      <c r="I54" s="651">
        <v>-0.67691800000000057</v>
      </c>
      <c r="J54" s="651">
        <v>6.4910709999999998</v>
      </c>
      <c r="K54" s="651">
        <v>7.1679890000000004</v>
      </c>
      <c r="L54" s="651">
        <v>0</v>
      </c>
    </row>
    <row r="55" spans="1:12" hidden="1" outlineLevel="1">
      <c r="A55" s="186" t="s">
        <v>148</v>
      </c>
      <c r="B55" s="673">
        <v>9.5909340000000007</v>
      </c>
      <c r="C55" s="651">
        <v>10.063220000000001</v>
      </c>
      <c r="D55" s="651">
        <v>5.3138670000000001</v>
      </c>
      <c r="E55" s="651">
        <v>7.7840000000000006E-2</v>
      </c>
      <c r="F55" s="651">
        <v>1.842894</v>
      </c>
      <c r="G55" s="651">
        <v>2.4974769999999999</v>
      </c>
      <c r="H55" s="651">
        <v>0.33114199999999999</v>
      </c>
      <c r="I55" s="651">
        <v>-0.47228599999999954</v>
      </c>
      <c r="J55" s="651">
        <v>6.8276570000000003</v>
      </c>
      <c r="K55" s="651">
        <v>7.2999429999999998</v>
      </c>
      <c r="L55" s="651">
        <v>0</v>
      </c>
    </row>
    <row r="56" spans="1:12" hidden="1" outlineLevel="1">
      <c r="A56" s="186" t="s">
        <v>149</v>
      </c>
      <c r="B56" s="673">
        <v>9.7971029999999963</v>
      </c>
      <c r="C56" s="651">
        <v>10.808540999999998</v>
      </c>
      <c r="D56" s="651">
        <v>5.6137589999999999</v>
      </c>
      <c r="E56" s="651">
        <v>7.6379000000000002E-2</v>
      </c>
      <c r="F56" s="651">
        <v>2.3309090000000001</v>
      </c>
      <c r="G56" s="651">
        <v>2.83589</v>
      </c>
      <c r="H56" s="651">
        <v>-4.8396000000000002E-2</v>
      </c>
      <c r="I56" s="651">
        <v>-1.0114380000000009</v>
      </c>
      <c r="J56" s="651">
        <v>7.0701720000000003</v>
      </c>
      <c r="K56" s="651">
        <v>8.0816100000000013</v>
      </c>
      <c r="L56" s="651">
        <v>0</v>
      </c>
    </row>
    <row r="57" spans="1:12" hidden="1" outlineLevel="1">
      <c r="A57" s="186" t="s">
        <v>150</v>
      </c>
      <c r="B57" s="673">
        <v>9.1399480000000004</v>
      </c>
      <c r="C57" s="651">
        <v>9.3873889999999989</v>
      </c>
      <c r="D57" s="651">
        <v>5.3775969999999997</v>
      </c>
      <c r="E57" s="651">
        <v>8.0793999999999991E-2</v>
      </c>
      <c r="F57" s="651">
        <v>1.6289580000000001</v>
      </c>
      <c r="G57" s="651">
        <v>2.105855</v>
      </c>
      <c r="H57" s="651">
        <v>0.194185</v>
      </c>
      <c r="I57" s="651">
        <v>-0.24744099999999936</v>
      </c>
      <c r="J57" s="651">
        <v>6.8326360000000008</v>
      </c>
      <c r="K57" s="651">
        <v>7.0800770000000002</v>
      </c>
      <c r="L57" s="651">
        <v>0</v>
      </c>
    </row>
    <row r="58" spans="1:12" hidden="1" outlineLevel="1">
      <c r="A58" s="186" t="s">
        <v>151</v>
      </c>
      <c r="B58" s="673">
        <v>10.084470000000001</v>
      </c>
      <c r="C58" s="651">
        <v>10.272189000000001</v>
      </c>
      <c r="D58" s="651">
        <v>5.5905510000000005</v>
      </c>
      <c r="E58" s="651">
        <v>8.8195999999999997E-2</v>
      </c>
      <c r="F58" s="651">
        <v>1.8851490000000002</v>
      </c>
      <c r="G58" s="651">
        <v>2.618967</v>
      </c>
      <c r="H58" s="651">
        <v>8.9326000000000003E-2</v>
      </c>
      <c r="I58" s="651">
        <v>-0.18771899999999953</v>
      </c>
      <c r="J58" s="651">
        <v>7.5440810000000003</v>
      </c>
      <c r="K58" s="651">
        <v>7.7317999999999998</v>
      </c>
      <c r="L58" s="651">
        <v>0</v>
      </c>
    </row>
    <row r="59" spans="1:12" hidden="1" outlineLevel="1">
      <c r="A59" s="186" t="s">
        <v>152</v>
      </c>
      <c r="B59" s="673">
        <v>10.487354</v>
      </c>
      <c r="C59" s="651">
        <v>10.606412000000001</v>
      </c>
      <c r="D59" s="651">
        <v>5.7327149999999998</v>
      </c>
      <c r="E59" s="651">
        <v>9.1283000000000003E-2</v>
      </c>
      <c r="F59" s="651">
        <v>1.970558</v>
      </c>
      <c r="G59" s="651">
        <v>2.5686119999999999</v>
      </c>
      <c r="H59" s="651">
        <v>0.24324399999999999</v>
      </c>
      <c r="I59" s="651">
        <v>-0.11905799999999989</v>
      </c>
      <c r="J59" s="651">
        <v>7.9370979999999998</v>
      </c>
      <c r="K59" s="651">
        <v>8.0561559999999997</v>
      </c>
      <c r="L59" s="651">
        <v>0</v>
      </c>
    </row>
    <row r="60" spans="1:12" hidden="1" outlineLevel="1">
      <c r="A60" s="186" t="s">
        <v>153</v>
      </c>
      <c r="B60" s="673">
        <v>10.900179</v>
      </c>
      <c r="C60" s="651">
        <v>11.122273999999999</v>
      </c>
      <c r="D60" s="651">
        <v>6.048616</v>
      </c>
      <c r="E60" s="651">
        <v>9.5101000000000005E-2</v>
      </c>
      <c r="F60" s="651">
        <v>2.8060480000000001</v>
      </c>
      <c r="G60" s="651">
        <v>2.7570869999999998</v>
      </c>
      <c r="H60" s="651">
        <v>-0.58457799999999993</v>
      </c>
      <c r="I60" s="651">
        <v>-0.22209499999999949</v>
      </c>
      <c r="J60" s="651">
        <v>8.4884150000000016</v>
      </c>
      <c r="K60" s="651">
        <v>8.7105100000000011</v>
      </c>
      <c r="L60" s="651">
        <v>0</v>
      </c>
    </row>
    <row r="61" spans="1:12" hidden="1" outlineLevel="1">
      <c r="A61" s="186" t="s">
        <v>154</v>
      </c>
      <c r="B61" s="673">
        <v>10.366105000000001</v>
      </c>
      <c r="C61" s="651">
        <v>10.282396</v>
      </c>
      <c r="D61" s="651">
        <v>6.0903360000000006</v>
      </c>
      <c r="E61" s="651">
        <v>0.105756</v>
      </c>
      <c r="F61" s="651">
        <v>1.6662360000000001</v>
      </c>
      <c r="G61" s="651">
        <v>2.1532559999999998</v>
      </c>
      <c r="H61" s="651">
        <v>0.26681199999999999</v>
      </c>
      <c r="I61" s="651">
        <v>8.3708999999999811E-2</v>
      </c>
      <c r="J61" s="651">
        <v>7.6483100000000004</v>
      </c>
      <c r="K61" s="651">
        <v>7.5646010000000006</v>
      </c>
      <c r="L61" s="651">
        <v>0</v>
      </c>
    </row>
    <row r="62" spans="1:12" hidden="1" outlineLevel="1">
      <c r="A62" s="186" t="s">
        <v>155</v>
      </c>
      <c r="B62" s="673">
        <v>10.939086</v>
      </c>
      <c r="C62" s="651">
        <v>11.168882</v>
      </c>
      <c r="D62" s="651">
        <v>6.1768150000000004</v>
      </c>
      <c r="E62" s="651">
        <v>0.122353</v>
      </c>
      <c r="F62" s="651">
        <v>2.0154680000000003</v>
      </c>
      <c r="G62" s="651">
        <v>2.6494720000000003</v>
      </c>
      <c r="H62" s="651">
        <v>0.20477400000000001</v>
      </c>
      <c r="I62" s="651">
        <v>-0.22979600000000033</v>
      </c>
      <c r="J62" s="651">
        <v>8.8254660000000005</v>
      </c>
      <c r="K62" s="651">
        <v>9.0552620000000008</v>
      </c>
      <c r="L62" s="651">
        <v>0</v>
      </c>
    </row>
    <row r="63" spans="1:12" hidden="1" outlineLevel="1">
      <c r="A63" s="186" t="s">
        <v>156</v>
      </c>
      <c r="B63" s="673">
        <v>11.719873000000003</v>
      </c>
      <c r="C63" s="651">
        <v>12.202713000000001</v>
      </c>
      <c r="D63" s="651">
        <v>6.422822</v>
      </c>
      <c r="E63" s="651">
        <v>0.126634</v>
      </c>
      <c r="F63" s="651">
        <v>2.0941049999999999</v>
      </c>
      <c r="G63" s="651">
        <v>2.9001530000000004</v>
      </c>
      <c r="H63" s="651">
        <v>0.658999</v>
      </c>
      <c r="I63" s="651">
        <v>-0.48283999999999772</v>
      </c>
      <c r="J63" s="651">
        <v>8.2665140000000008</v>
      </c>
      <c r="K63" s="651">
        <v>8.7493539999999985</v>
      </c>
      <c r="L63" s="651">
        <v>0</v>
      </c>
    </row>
    <row r="64" spans="1:12" hidden="1" outlineLevel="1">
      <c r="A64" s="186" t="s">
        <v>157</v>
      </c>
      <c r="B64" s="673">
        <v>12.136312</v>
      </c>
      <c r="C64" s="651">
        <v>12.762745000000001</v>
      </c>
      <c r="D64" s="651">
        <v>6.7649020000000002</v>
      </c>
      <c r="E64" s="651">
        <v>0.126801</v>
      </c>
      <c r="F64" s="651">
        <v>2.8077400000000003</v>
      </c>
      <c r="G64" s="651">
        <v>3.1330750000000003</v>
      </c>
      <c r="H64" s="651">
        <v>-6.9773000000000002E-2</v>
      </c>
      <c r="I64" s="651">
        <v>-0.62643300000000046</v>
      </c>
      <c r="J64" s="651">
        <v>8.924982</v>
      </c>
      <c r="K64" s="651">
        <v>9.5514150000000004</v>
      </c>
      <c r="L64" s="651">
        <v>0</v>
      </c>
    </row>
    <row r="65" spans="1:12" hidden="1" outlineLevel="1">
      <c r="A65" s="186" t="s">
        <v>158</v>
      </c>
      <c r="B65" s="673">
        <v>11.163695999999998</v>
      </c>
      <c r="C65" s="651">
        <v>11.483131999999999</v>
      </c>
      <c r="D65" s="651">
        <v>6.6389120000000004</v>
      </c>
      <c r="E65" s="651">
        <v>0.12162300000000001</v>
      </c>
      <c r="F65" s="651">
        <v>1.75214</v>
      </c>
      <c r="G65" s="651">
        <v>2.5608110000000002</v>
      </c>
      <c r="H65" s="651">
        <v>0.40964600000000001</v>
      </c>
      <c r="I65" s="651">
        <v>-0.31943600000000139</v>
      </c>
      <c r="J65" s="651">
        <v>8.1899689999999996</v>
      </c>
      <c r="K65" s="651">
        <v>8.509405000000001</v>
      </c>
      <c r="L65" s="651">
        <v>0</v>
      </c>
    </row>
    <row r="66" spans="1:12" hidden="1" outlineLevel="1">
      <c r="A66" s="186" t="s">
        <v>159</v>
      </c>
      <c r="B66" s="673">
        <v>12.145432999999999</v>
      </c>
      <c r="C66" s="651">
        <v>12.782954</v>
      </c>
      <c r="D66" s="651">
        <v>6.7659919999999998</v>
      </c>
      <c r="E66" s="651">
        <v>0.13111500000000001</v>
      </c>
      <c r="F66" s="651">
        <v>2.0801640000000003</v>
      </c>
      <c r="G66" s="651">
        <v>3.3374160000000002</v>
      </c>
      <c r="H66" s="651">
        <v>0.46826699999999999</v>
      </c>
      <c r="I66" s="651">
        <v>-0.63752100000000134</v>
      </c>
      <c r="J66" s="651">
        <v>9.2872599999999998</v>
      </c>
      <c r="K66" s="651">
        <v>9.9247810000000012</v>
      </c>
      <c r="L66" s="651">
        <v>0</v>
      </c>
    </row>
    <row r="67" spans="1:12" hidden="1" outlineLevel="1">
      <c r="A67" s="186" t="s">
        <v>160</v>
      </c>
      <c r="B67" s="673">
        <v>12.809899</v>
      </c>
      <c r="C67" s="651">
        <v>12.947212</v>
      </c>
      <c r="D67" s="651">
        <v>7.0267110000000006</v>
      </c>
      <c r="E67" s="651">
        <v>0.131913</v>
      </c>
      <c r="F67" s="651">
        <v>2.2376360000000002</v>
      </c>
      <c r="G67" s="651">
        <v>3.412766</v>
      </c>
      <c r="H67" s="651">
        <v>0.138186</v>
      </c>
      <c r="I67" s="651">
        <v>-0.13731300000000068</v>
      </c>
      <c r="J67" s="651">
        <v>9.5841799999999999</v>
      </c>
      <c r="K67" s="651">
        <v>9.7214930000000006</v>
      </c>
      <c r="L67" s="651">
        <v>0</v>
      </c>
    </row>
    <row r="68" spans="1:12" hidden="1" outlineLevel="1">
      <c r="A68" s="186" t="s">
        <v>161</v>
      </c>
      <c r="B68" s="673">
        <v>13.195196000000001</v>
      </c>
      <c r="C68" s="651">
        <v>14.401421000000001</v>
      </c>
      <c r="D68" s="651">
        <v>7.3921590000000004</v>
      </c>
      <c r="E68" s="651">
        <v>0.13144800000000001</v>
      </c>
      <c r="F68" s="651">
        <v>2.9658760000000002</v>
      </c>
      <c r="G68" s="651">
        <v>3.7784650000000002</v>
      </c>
      <c r="H68" s="651">
        <v>0.13347300000000001</v>
      </c>
      <c r="I68" s="651">
        <v>-1.2062249999999999</v>
      </c>
      <c r="J68" s="651">
        <v>10.541625</v>
      </c>
      <c r="K68" s="651">
        <v>11.74785</v>
      </c>
      <c r="L68" s="651">
        <v>0</v>
      </c>
    </row>
    <row r="69" spans="1:12" hidden="1" outlineLevel="1">
      <c r="A69" s="186" t="s">
        <v>162</v>
      </c>
      <c r="B69" s="673">
        <v>12.180637000000001</v>
      </c>
      <c r="C69" s="651">
        <v>12.841228000000001</v>
      </c>
      <c r="D69" s="651">
        <v>7.3867600000000007</v>
      </c>
      <c r="E69" s="651">
        <v>0.148842</v>
      </c>
      <c r="F69" s="651">
        <v>2.2420610000000001</v>
      </c>
      <c r="G69" s="651">
        <v>2.8956050000000002</v>
      </c>
      <c r="H69" s="651">
        <v>0.16796</v>
      </c>
      <c r="I69" s="651">
        <v>-0.66059100000000015</v>
      </c>
      <c r="J69" s="651">
        <v>10.069574000000001</v>
      </c>
      <c r="K69" s="651">
        <v>10.730165000000001</v>
      </c>
      <c r="L69" s="651">
        <v>0</v>
      </c>
    </row>
    <row r="70" spans="1:12" hidden="1" outlineLevel="1">
      <c r="A70" s="186" t="s">
        <v>163</v>
      </c>
      <c r="B70" s="673">
        <v>13.609069</v>
      </c>
      <c r="C70" s="651">
        <v>14.127210000000002</v>
      </c>
      <c r="D70" s="651">
        <v>7.4845050000000004</v>
      </c>
      <c r="E70" s="651">
        <v>0.14708199999999999</v>
      </c>
      <c r="F70" s="651">
        <v>2.478361</v>
      </c>
      <c r="G70" s="651">
        <v>3.6716130000000002</v>
      </c>
      <c r="H70" s="651">
        <v>0.34564899999999998</v>
      </c>
      <c r="I70" s="651">
        <v>-0.51814100000000174</v>
      </c>
      <c r="J70" s="651">
        <v>11.305185</v>
      </c>
      <c r="K70" s="651">
        <v>11.823326000000002</v>
      </c>
      <c r="L70" s="651">
        <v>0</v>
      </c>
    </row>
    <row r="71" spans="1:12" hidden="1" outlineLevel="1">
      <c r="A71" s="186" t="s">
        <v>164</v>
      </c>
      <c r="B71" s="673">
        <v>14.360183000000003</v>
      </c>
      <c r="C71" s="651">
        <v>14.763214000000001</v>
      </c>
      <c r="D71" s="651">
        <v>7.8302709999999998</v>
      </c>
      <c r="E71" s="651">
        <v>0.146651</v>
      </c>
      <c r="F71" s="651">
        <v>2.3911519999999999</v>
      </c>
      <c r="G71" s="651">
        <v>3.8259970000000001</v>
      </c>
      <c r="H71" s="651">
        <v>0.56914300000000007</v>
      </c>
      <c r="I71" s="651">
        <v>-0.40303099999999858</v>
      </c>
      <c r="J71" s="651">
        <v>12.093806000000001</v>
      </c>
      <c r="K71" s="651">
        <v>12.496836999999999</v>
      </c>
      <c r="L71" s="651">
        <v>0</v>
      </c>
    </row>
    <row r="72" spans="1:12" hidden="1" outlineLevel="1">
      <c r="A72" s="186" t="s">
        <v>165</v>
      </c>
      <c r="B72" s="673">
        <v>14.851681000000001</v>
      </c>
      <c r="C72" s="651">
        <v>15.488823</v>
      </c>
      <c r="D72" s="651">
        <v>8.189604000000001</v>
      </c>
      <c r="E72" s="651">
        <v>0.14738100000000001</v>
      </c>
      <c r="F72" s="651">
        <v>3.2186249999999998</v>
      </c>
      <c r="G72" s="651">
        <v>4.1956109999999995</v>
      </c>
      <c r="H72" s="651">
        <v>-0.26239800000000002</v>
      </c>
      <c r="I72" s="651">
        <v>-0.63714199999999899</v>
      </c>
      <c r="J72" s="651">
        <v>13.002092000000001</v>
      </c>
      <c r="K72" s="651">
        <v>13.639234</v>
      </c>
      <c r="L72" s="651">
        <v>0</v>
      </c>
    </row>
    <row r="73" spans="1:12" hidden="1" outlineLevel="1">
      <c r="A73" s="186" t="s">
        <v>166</v>
      </c>
      <c r="B73" s="673">
        <v>13.888125000000002</v>
      </c>
      <c r="C73" s="651">
        <v>13.800849000000001</v>
      </c>
      <c r="D73" s="651">
        <v>8.0615889999999997</v>
      </c>
      <c r="E73" s="651">
        <v>0.144261</v>
      </c>
      <c r="F73" s="651">
        <v>2.3308200000000001</v>
      </c>
      <c r="G73" s="651">
        <v>3.2794599999999998</v>
      </c>
      <c r="H73" s="651">
        <v>-1.5281000000000001E-2</v>
      </c>
      <c r="I73" s="651">
        <v>8.7276000000001019E-2</v>
      </c>
      <c r="J73" s="651">
        <v>12.419671000000001</v>
      </c>
      <c r="K73" s="651">
        <v>12.332395</v>
      </c>
      <c r="L73" s="651">
        <v>0</v>
      </c>
    </row>
    <row r="74" spans="1:12" hidden="1" outlineLevel="1">
      <c r="A74" s="186" t="s">
        <v>167</v>
      </c>
      <c r="B74" s="673">
        <v>15.073769</v>
      </c>
      <c r="C74" s="651">
        <v>15.266307000000001</v>
      </c>
      <c r="D74" s="651">
        <v>8.2179500000000001</v>
      </c>
      <c r="E74" s="651">
        <v>0.148344</v>
      </c>
      <c r="F74" s="651">
        <v>2.4180709999999999</v>
      </c>
      <c r="G74" s="651">
        <v>4.0132780000000006</v>
      </c>
      <c r="H74" s="651">
        <v>0.46866399999999997</v>
      </c>
      <c r="I74" s="651">
        <v>-0.19253800000000076</v>
      </c>
      <c r="J74" s="651">
        <v>13.120494000000001</v>
      </c>
      <c r="K74" s="651">
        <v>13.313032000000002</v>
      </c>
      <c r="L74" s="651">
        <v>0</v>
      </c>
    </row>
    <row r="75" spans="1:12" hidden="1" outlineLevel="1">
      <c r="A75" s="186" t="s">
        <v>168</v>
      </c>
      <c r="B75" s="673">
        <v>16.096851999999998</v>
      </c>
      <c r="C75" s="651">
        <v>16.136744</v>
      </c>
      <c r="D75" s="651">
        <v>8.6292419999999996</v>
      </c>
      <c r="E75" s="651">
        <v>0.15116499999999999</v>
      </c>
      <c r="F75" s="651">
        <v>2.4920200000000001</v>
      </c>
      <c r="G75" s="651">
        <v>4.317666</v>
      </c>
      <c r="H75" s="651">
        <v>0.54665100000000011</v>
      </c>
      <c r="I75" s="651">
        <v>-3.9892000000000039E-2</v>
      </c>
      <c r="J75" s="651">
        <v>13.230930000000001</v>
      </c>
      <c r="K75" s="651">
        <v>13.270822000000001</v>
      </c>
      <c r="L75" s="651">
        <v>0</v>
      </c>
    </row>
    <row r="76" spans="1:12" hidden="1" outlineLevel="1">
      <c r="A76" s="186" t="s">
        <v>26</v>
      </c>
      <c r="B76" s="673">
        <v>16.390968000000001</v>
      </c>
      <c r="C76" s="651">
        <v>16.924409999999998</v>
      </c>
      <c r="D76" s="651">
        <v>8.9932579999999991</v>
      </c>
      <c r="E76" s="651">
        <v>0.152725</v>
      </c>
      <c r="F76" s="651">
        <v>3.293466</v>
      </c>
      <c r="G76" s="651">
        <v>4.4860579999999999</v>
      </c>
      <c r="H76" s="651">
        <v>-1.0969999999999999E-3</v>
      </c>
      <c r="I76" s="651">
        <v>-0.53344199999999908</v>
      </c>
      <c r="J76" s="651">
        <v>14.601673</v>
      </c>
      <c r="K76" s="651">
        <v>15.135114999999999</v>
      </c>
      <c r="L76" s="651">
        <v>0</v>
      </c>
    </row>
    <row r="77" spans="1:12" hidden="1" outlineLevel="1">
      <c r="A77" s="186" t="s">
        <v>27</v>
      </c>
      <c r="B77" s="673">
        <v>15.808990000000001</v>
      </c>
      <c r="C77" s="651">
        <v>15.985545</v>
      </c>
      <c r="D77" s="651">
        <v>9.0435429999999997</v>
      </c>
      <c r="E77" s="651">
        <v>0.16172700000000001</v>
      </c>
      <c r="F77" s="651">
        <v>2.4776509999999998</v>
      </c>
      <c r="G77" s="651">
        <v>3.5085349999999997</v>
      </c>
      <c r="H77" s="651">
        <v>0.79408900000000004</v>
      </c>
      <c r="I77" s="651">
        <v>-0.17655499999999869</v>
      </c>
      <c r="J77" s="651">
        <v>14.181994000000001</v>
      </c>
      <c r="K77" s="651">
        <v>14.358549</v>
      </c>
      <c r="L77" s="651">
        <v>0</v>
      </c>
    </row>
    <row r="78" spans="1:12" hidden="1" outlineLevel="1">
      <c r="A78" s="186" t="s">
        <v>28</v>
      </c>
      <c r="B78" s="673">
        <v>16.788625999999994</v>
      </c>
      <c r="C78" s="651">
        <v>17.185010999999996</v>
      </c>
      <c r="D78" s="651">
        <v>9.1804480000000002</v>
      </c>
      <c r="E78" s="651">
        <v>0.166298</v>
      </c>
      <c r="F78" s="651">
        <v>2.8230200000000001</v>
      </c>
      <c r="G78" s="651">
        <v>4.4153509999999994</v>
      </c>
      <c r="H78" s="651">
        <v>0.59989400000000004</v>
      </c>
      <c r="I78" s="651">
        <v>-0.39638500000000043</v>
      </c>
      <c r="J78" s="651">
        <v>14.656347</v>
      </c>
      <c r="K78" s="651">
        <v>15.052732000000001</v>
      </c>
      <c r="L78" s="651">
        <v>0</v>
      </c>
    </row>
    <row r="79" spans="1:12" hidden="1" outlineLevel="1">
      <c r="A79" s="186" t="s">
        <v>29</v>
      </c>
      <c r="B79" s="673">
        <v>17.464211000000006</v>
      </c>
      <c r="C79" s="651">
        <v>17.729822000000002</v>
      </c>
      <c r="D79" s="651">
        <v>9.5980819999999998</v>
      </c>
      <c r="E79" s="651">
        <v>0.168988</v>
      </c>
      <c r="F79" s="651">
        <v>2.8211240000000002</v>
      </c>
      <c r="G79" s="651">
        <v>4.3873060000000006</v>
      </c>
      <c r="H79" s="651">
        <v>0.75432200000000005</v>
      </c>
      <c r="I79" s="651">
        <v>-0.26561099999999804</v>
      </c>
      <c r="J79" s="651">
        <v>13.856104000000002</v>
      </c>
      <c r="K79" s="651">
        <v>14.121715</v>
      </c>
      <c r="L79" s="651">
        <v>0</v>
      </c>
    </row>
    <row r="80" spans="1:12" hidden="1" outlineLevel="1">
      <c r="A80" s="489" t="s">
        <v>30</v>
      </c>
      <c r="B80" s="673">
        <v>16.780577000000001</v>
      </c>
      <c r="C80" s="651">
        <v>17.534690999999999</v>
      </c>
      <c r="D80" s="651">
        <v>9.7506760000000003</v>
      </c>
      <c r="E80" s="651">
        <v>0.1716</v>
      </c>
      <c r="F80" s="651">
        <v>3.5644200000000001</v>
      </c>
      <c r="G80" s="651">
        <v>4.2647240000000002</v>
      </c>
      <c r="H80" s="651">
        <v>-0.216729</v>
      </c>
      <c r="I80" s="651">
        <v>-0.75411399999999951</v>
      </c>
      <c r="J80" s="651">
        <v>13.098955999999999</v>
      </c>
      <c r="K80" s="651">
        <v>13.853069999999999</v>
      </c>
      <c r="L80" s="651">
        <v>0</v>
      </c>
    </row>
    <row r="81" spans="1:12" hidden="1" outlineLevel="1">
      <c r="A81" s="186" t="s">
        <v>31</v>
      </c>
      <c r="B81" s="673">
        <v>14.707840000000013</v>
      </c>
      <c r="C81" s="651">
        <v>15.374506</v>
      </c>
      <c r="D81" s="651">
        <v>9.2813829999999999</v>
      </c>
      <c r="E81" s="651">
        <v>0.16886199999999998</v>
      </c>
      <c r="F81" s="651">
        <v>2.6441880000000002</v>
      </c>
      <c r="G81" s="651">
        <v>3.242388</v>
      </c>
      <c r="H81" s="651">
        <v>3.7685000000000003E-2</v>
      </c>
      <c r="I81" s="651">
        <v>-0.66666600000000109</v>
      </c>
      <c r="J81" s="651">
        <v>10.033543</v>
      </c>
      <c r="K81" s="651">
        <v>10.700209000000001</v>
      </c>
      <c r="L81" s="651">
        <v>1.4901161193847656E-14</v>
      </c>
    </row>
    <row r="82" spans="1:12" hidden="1" outlineLevel="1">
      <c r="A82" s="186" t="s">
        <v>32</v>
      </c>
      <c r="B82" s="673">
        <v>15.541097999999986</v>
      </c>
      <c r="C82" s="651">
        <v>15.389947000000001</v>
      </c>
      <c r="D82" s="651">
        <v>9.3437400000000004</v>
      </c>
      <c r="E82" s="651">
        <v>0.171627</v>
      </c>
      <c r="F82" s="651">
        <v>3.0994189999999997</v>
      </c>
      <c r="G82" s="651">
        <v>3.1061230000000002</v>
      </c>
      <c r="H82" s="651">
        <v>-0.33096199999999998</v>
      </c>
      <c r="I82" s="651">
        <v>0.1511509999999987</v>
      </c>
      <c r="J82" s="651">
        <v>10.787732999999999</v>
      </c>
      <c r="K82" s="651">
        <v>10.636582000000001</v>
      </c>
      <c r="L82" s="651">
        <v>-1.4901161193847656E-14</v>
      </c>
    </row>
    <row r="83" spans="1:12" hidden="1" outlineLevel="1">
      <c r="A83" s="186" t="s">
        <v>33</v>
      </c>
      <c r="B83" s="673">
        <v>16.448267000000001</v>
      </c>
      <c r="C83" s="651">
        <v>16.289650000000002</v>
      </c>
      <c r="D83" s="651">
        <v>9.6010629999999999</v>
      </c>
      <c r="E83" s="651">
        <v>0.174623</v>
      </c>
      <c r="F83" s="651">
        <v>2.9236650000000002</v>
      </c>
      <c r="G83" s="651">
        <v>3.2307739999999998</v>
      </c>
      <c r="H83" s="651">
        <v>0.35952500000000004</v>
      </c>
      <c r="I83" s="651">
        <v>0.15861699999999956</v>
      </c>
      <c r="J83" s="651">
        <v>11.103532000000001</v>
      </c>
      <c r="K83" s="651">
        <v>10.944915000000002</v>
      </c>
      <c r="L83" s="651">
        <v>0</v>
      </c>
    </row>
    <row r="84" spans="1:12" hidden="1" outlineLevel="1">
      <c r="A84" s="489" t="s">
        <v>34</v>
      </c>
      <c r="B84" s="673">
        <v>16.097180000000002</v>
      </c>
      <c r="C84" s="651">
        <v>16.04345</v>
      </c>
      <c r="D84" s="651">
        <v>9.4112130000000001</v>
      </c>
      <c r="E84" s="651">
        <v>0.17715899999999998</v>
      </c>
      <c r="F84" s="651">
        <v>3.8263780000000001</v>
      </c>
      <c r="G84" s="651">
        <v>3.4455460000000002</v>
      </c>
      <c r="H84" s="651">
        <v>-0.81684599999999996</v>
      </c>
      <c r="I84" s="651">
        <v>5.3729999999999833E-2</v>
      </c>
      <c r="J84" s="651">
        <v>12.402884</v>
      </c>
      <c r="K84" s="651">
        <v>12.349154</v>
      </c>
      <c r="L84" s="651">
        <v>0</v>
      </c>
    </row>
    <row r="85" spans="1:12" collapsed="1">
      <c r="A85" s="186" t="s">
        <v>35</v>
      </c>
      <c r="B85" s="673">
        <v>15.202799000000002</v>
      </c>
      <c r="C85" s="651">
        <v>15.085696000000002</v>
      </c>
      <c r="D85" s="651">
        <v>9.1562630000000009</v>
      </c>
      <c r="E85" s="651">
        <v>0.170541</v>
      </c>
      <c r="F85" s="651">
        <v>2.7932139999999999</v>
      </c>
      <c r="G85" s="651">
        <v>3.2875750000000004</v>
      </c>
      <c r="H85" s="651">
        <v>-0.32189699999999999</v>
      </c>
      <c r="I85" s="651">
        <v>0.11710300000000018</v>
      </c>
      <c r="J85" s="651">
        <v>11.562113</v>
      </c>
      <c r="K85" s="651">
        <v>11.44501</v>
      </c>
      <c r="L85" s="651">
        <v>0</v>
      </c>
    </row>
    <row r="86" spans="1:12">
      <c r="A86" s="186" t="s">
        <v>36</v>
      </c>
      <c r="B86" s="673">
        <v>16.311918999999996</v>
      </c>
      <c r="C86" s="651">
        <v>16.001978999999999</v>
      </c>
      <c r="D86" s="651">
        <v>9.2524289999999993</v>
      </c>
      <c r="E86" s="651">
        <v>0.17331200000000002</v>
      </c>
      <c r="F86" s="651">
        <v>3.144266</v>
      </c>
      <c r="G86" s="651">
        <v>3.304538</v>
      </c>
      <c r="H86" s="651">
        <v>0.12743399999999999</v>
      </c>
      <c r="I86" s="651">
        <v>0.30993999999999744</v>
      </c>
      <c r="J86" s="651">
        <v>13.103264999999999</v>
      </c>
      <c r="K86" s="651">
        <v>12.793325000000001</v>
      </c>
      <c r="L86" s="651">
        <v>0</v>
      </c>
    </row>
    <row r="87" spans="1:12">
      <c r="A87" s="186" t="s">
        <v>37</v>
      </c>
      <c r="B87" s="673">
        <v>17.463715000000001</v>
      </c>
      <c r="C87" s="651">
        <v>17.931194000000001</v>
      </c>
      <c r="D87" s="651">
        <v>9.6910720000000001</v>
      </c>
      <c r="E87" s="651">
        <v>0.176149</v>
      </c>
      <c r="F87" s="651">
        <v>3.0155219999999998</v>
      </c>
      <c r="G87" s="651">
        <v>3.4734349999999998</v>
      </c>
      <c r="H87" s="651">
        <v>1.575016</v>
      </c>
      <c r="I87" s="651">
        <v>-0.46747900000000087</v>
      </c>
      <c r="J87" s="651">
        <v>13.263342</v>
      </c>
      <c r="K87" s="651">
        <v>13.730821000000001</v>
      </c>
      <c r="L87" s="651">
        <v>0</v>
      </c>
    </row>
    <row r="88" spans="1:12">
      <c r="A88" s="489" t="s">
        <v>38</v>
      </c>
      <c r="B88" s="707">
        <v>16.891055999999999</v>
      </c>
      <c r="C88" s="708">
        <v>17.004867000000001</v>
      </c>
      <c r="D88" s="708">
        <v>9.6356370000000009</v>
      </c>
      <c r="E88" s="708">
        <v>0.17919200000000002</v>
      </c>
      <c r="F88" s="708">
        <v>3.7742339999999999</v>
      </c>
      <c r="G88" s="708">
        <v>3.7850600000000001</v>
      </c>
      <c r="H88" s="708">
        <v>-0.36925600000000003</v>
      </c>
      <c r="I88" s="708">
        <v>-0.11381100000000011</v>
      </c>
      <c r="J88" s="708">
        <v>15.030163</v>
      </c>
      <c r="K88" s="708">
        <v>15.143974</v>
      </c>
      <c r="L88" s="708">
        <v>0</v>
      </c>
    </row>
    <row r="89" spans="1:12">
      <c r="A89" s="186" t="s">
        <v>667</v>
      </c>
      <c r="B89" s="673">
        <v>15.857612</v>
      </c>
      <c r="C89" s="651">
        <v>15.643915999999999</v>
      </c>
      <c r="D89" s="651">
        <v>9.476291999999999</v>
      </c>
      <c r="E89" s="651">
        <v>0.17418400000000001</v>
      </c>
      <c r="F89" s="651">
        <v>2.7910180000000002</v>
      </c>
      <c r="G89" s="651">
        <v>3.5111720000000002</v>
      </c>
      <c r="H89" s="651">
        <v>-0.30875000000000002</v>
      </c>
      <c r="I89" s="651">
        <v>0.21369600000000055</v>
      </c>
      <c r="J89" s="651">
        <v>14.692561</v>
      </c>
      <c r="K89" s="651">
        <v>14.478864999999999</v>
      </c>
      <c r="L89" s="651">
        <v>0</v>
      </c>
    </row>
    <row r="90" spans="1:12">
      <c r="A90" s="186" t="s">
        <v>670</v>
      </c>
      <c r="B90" s="673">
        <v>17.201008999999999</v>
      </c>
      <c r="C90" s="651">
        <v>17.423994</v>
      </c>
      <c r="D90" s="651">
        <v>9.5991309999999999</v>
      </c>
      <c r="E90" s="651">
        <v>0.17583100000000002</v>
      </c>
      <c r="F90" s="651">
        <v>2.998745</v>
      </c>
      <c r="G90" s="651">
        <v>3.8016040000000002</v>
      </c>
      <c r="H90" s="651">
        <v>0.84868299999999997</v>
      </c>
      <c r="I90" s="651">
        <v>-0.22298499999999954</v>
      </c>
      <c r="J90" s="651">
        <v>15.554832000000001</v>
      </c>
      <c r="K90" s="651">
        <v>15.777817000000001</v>
      </c>
      <c r="L90" s="651">
        <v>0</v>
      </c>
    </row>
    <row r="91" spans="1:12">
      <c r="A91" s="186" t="s">
        <v>671</v>
      </c>
      <c r="B91" s="673">
        <v>18.198791</v>
      </c>
      <c r="C91" s="651">
        <v>18.199762</v>
      </c>
      <c r="D91" s="651">
        <v>9.9661880000000007</v>
      </c>
      <c r="E91" s="651">
        <v>0.17945800000000001</v>
      </c>
      <c r="F91" s="651">
        <v>2.948445</v>
      </c>
      <c r="G91" s="651">
        <v>4.1080759999999996</v>
      </c>
      <c r="H91" s="651">
        <v>0.99759500000000001</v>
      </c>
      <c r="I91" s="651">
        <v>-9.7099999999983311E-4</v>
      </c>
      <c r="J91" s="651">
        <v>15.178734</v>
      </c>
      <c r="K91" s="651">
        <v>15.179705</v>
      </c>
      <c r="L91" s="651">
        <v>0</v>
      </c>
    </row>
    <row r="92" spans="1:12">
      <c r="A92" s="489" t="s">
        <v>672</v>
      </c>
      <c r="B92" s="707">
        <v>17.850868999999999</v>
      </c>
      <c r="C92" s="708">
        <v>17.403479000000001</v>
      </c>
      <c r="D92" s="708">
        <v>9.9611720000000012</v>
      </c>
      <c r="E92" s="708">
        <v>0.182285</v>
      </c>
      <c r="F92" s="708">
        <v>3.6797900000000001</v>
      </c>
      <c r="G92" s="708">
        <v>4.5359809999999996</v>
      </c>
      <c r="H92" s="708">
        <v>-0.95574900000000007</v>
      </c>
      <c r="I92" s="708">
        <v>0.44738999999999862</v>
      </c>
      <c r="J92" s="708">
        <v>16.598213999999999</v>
      </c>
      <c r="K92" s="708">
        <v>16.150824</v>
      </c>
      <c r="L92" s="708">
        <v>0</v>
      </c>
    </row>
    <row r="93" spans="1:12">
      <c r="A93" s="186" t="s">
        <v>741</v>
      </c>
      <c r="B93" s="673">
        <v>16.549636</v>
      </c>
      <c r="C93" s="651">
        <v>15.998666999999999</v>
      </c>
      <c r="D93" s="651">
        <v>9.8928950000000011</v>
      </c>
      <c r="E93" s="651">
        <v>0.17509300000000003</v>
      </c>
      <c r="F93" s="651">
        <v>2.8598840000000001</v>
      </c>
      <c r="G93" s="651">
        <v>3.3913220000000002</v>
      </c>
      <c r="H93" s="651">
        <v>-0.32052700000000001</v>
      </c>
      <c r="I93" s="651">
        <v>0.78051899999999996</v>
      </c>
      <c r="J93" s="651">
        <v>16.096411</v>
      </c>
      <c r="K93" s="651">
        <v>15.315892</v>
      </c>
      <c r="L93" s="651">
        <v>-0.22955</v>
      </c>
    </row>
    <row r="94" spans="1:12">
      <c r="A94" s="186" t="s">
        <v>742</v>
      </c>
      <c r="B94" s="673">
        <v>17.822322999999997</v>
      </c>
      <c r="C94" s="651">
        <v>16.868931</v>
      </c>
      <c r="D94" s="651">
        <v>9.9291489999999989</v>
      </c>
      <c r="E94" s="651">
        <v>0.17712899999999998</v>
      </c>
      <c r="F94" s="651">
        <v>2.9945900000000001</v>
      </c>
      <c r="G94" s="651">
        <v>3.6991849999999999</v>
      </c>
      <c r="H94" s="651">
        <v>6.8877999999999995E-2</v>
      </c>
      <c r="I94" s="651">
        <v>1.0004679999999979</v>
      </c>
      <c r="J94" s="651">
        <v>17.319184</v>
      </c>
      <c r="K94" s="651">
        <v>16.318716000000002</v>
      </c>
      <c r="L94" s="651">
        <v>-4.7076E-2</v>
      </c>
    </row>
    <row r="95" spans="1:12">
      <c r="A95" s="186" t="s">
        <v>739</v>
      </c>
      <c r="B95" s="673">
        <v>18.878996000000001</v>
      </c>
      <c r="C95" s="651">
        <v>18.014592</v>
      </c>
      <c r="D95" s="651">
        <v>10.259534</v>
      </c>
      <c r="E95" s="651">
        <v>0.181756</v>
      </c>
      <c r="F95" s="651">
        <v>2.9902640000000003</v>
      </c>
      <c r="G95" s="651">
        <v>3.9779309999999999</v>
      </c>
      <c r="H95" s="651">
        <v>0.60510699999999995</v>
      </c>
      <c r="I95" s="651">
        <v>0.79041700000000148</v>
      </c>
      <c r="J95" s="651">
        <v>16.984399</v>
      </c>
      <c r="K95" s="651">
        <v>16.193981999999998</v>
      </c>
      <c r="L95" s="651">
        <v>7.3986999999999997E-2</v>
      </c>
    </row>
    <row r="96" spans="1:12">
      <c r="A96" s="674"/>
      <c r="B96" s="938" t="s">
        <v>403</v>
      </c>
      <c r="C96" s="939"/>
      <c r="D96" s="939"/>
      <c r="E96" s="939"/>
      <c r="F96" s="939"/>
      <c r="G96" s="939"/>
      <c r="H96" s="939"/>
      <c r="I96" s="939"/>
      <c r="J96" s="939"/>
      <c r="K96" s="939"/>
      <c r="L96" s="932"/>
    </row>
    <row r="97" spans="1:12" ht="12.75" hidden="1" customHeight="1" outlineLevel="1">
      <c r="A97" s="670">
        <v>1995</v>
      </c>
      <c r="B97" s="657">
        <v>100</v>
      </c>
      <c r="C97" s="655">
        <v>97.787054424446978</v>
      </c>
      <c r="D97" s="653">
        <v>51.081898536994821</v>
      </c>
      <c r="E97" s="653">
        <v>0.7139136897444287</v>
      </c>
      <c r="F97" s="653">
        <v>21.650528324392734</v>
      </c>
      <c r="G97" s="653">
        <v>24.784701611397939</v>
      </c>
      <c r="H97" s="653">
        <v>-0.44398773808295067</v>
      </c>
      <c r="I97" s="653">
        <v>2.2129455755530238</v>
      </c>
      <c r="J97" s="653">
        <v>57.761089315069171</v>
      </c>
      <c r="K97" s="653">
        <v>55.548143739516142</v>
      </c>
      <c r="L97" s="675"/>
    </row>
    <row r="98" spans="1:12" ht="12.75" hidden="1" customHeight="1" outlineLevel="1">
      <c r="A98" s="670">
        <v>1996</v>
      </c>
      <c r="B98" s="657">
        <v>100</v>
      </c>
      <c r="C98" s="655">
        <v>110.81029004179091</v>
      </c>
      <c r="D98" s="653">
        <v>52.2338004818507</v>
      </c>
      <c r="E98" s="653">
        <v>0.60767630484198865</v>
      </c>
      <c r="F98" s="653">
        <v>23.902182403228629</v>
      </c>
      <c r="G98" s="653">
        <v>31.740155517975566</v>
      </c>
      <c r="H98" s="653">
        <v>2.3264753338940141</v>
      </c>
      <c r="I98" s="653">
        <v>-10.810290041790898</v>
      </c>
      <c r="J98" s="653">
        <v>53.316791635224213</v>
      </c>
      <c r="K98" s="653">
        <v>64.127081677015113</v>
      </c>
      <c r="L98" s="675"/>
    </row>
    <row r="99" spans="1:12" ht="12.75" hidden="1" customHeight="1" outlineLevel="1">
      <c r="A99" s="670">
        <v>1997</v>
      </c>
      <c r="B99" s="657">
        <v>100</v>
      </c>
      <c r="C99" s="655">
        <v>109.67726000639789</v>
      </c>
      <c r="D99" s="653">
        <v>53.115759999379918</v>
      </c>
      <c r="E99" s="653">
        <v>0.48162437773268135</v>
      </c>
      <c r="F99" s="653">
        <v>21.797484471991137</v>
      </c>
      <c r="G99" s="653">
        <v>33.87059018479426</v>
      </c>
      <c r="H99" s="653">
        <v>0.41180097249988534</v>
      </c>
      <c r="I99" s="653">
        <v>-9.6772600063978782</v>
      </c>
      <c r="J99" s="653">
        <v>56.332304103240602</v>
      </c>
      <c r="K99" s="653">
        <v>66.009564109638475</v>
      </c>
      <c r="L99" s="675"/>
    </row>
    <row r="100" spans="1:12" ht="12.75" hidden="1" customHeight="1" outlineLevel="1">
      <c r="A100" s="670">
        <v>1998</v>
      </c>
      <c r="B100" s="657">
        <v>100</v>
      </c>
      <c r="C100" s="655">
        <v>110.85369337199471</v>
      </c>
      <c r="D100" s="653">
        <v>54.411036038101379</v>
      </c>
      <c r="E100" s="653">
        <v>0.65203629425440823</v>
      </c>
      <c r="F100" s="653">
        <v>22.236447426579144</v>
      </c>
      <c r="G100" s="653">
        <v>35.737560989178597</v>
      </c>
      <c r="H100" s="653">
        <v>-2.1833873761188349</v>
      </c>
      <c r="I100" s="653">
        <v>-10.8536933719947</v>
      </c>
      <c r="J100" s="653">
        <v>59.164821936969233</v>
      </c>
      <c r="K100" s="653">
        <v>70.018515308963941</v>
      </c>
      <c r="L100" s="675"/>
    </row>
    <row r="101" spans="1:12" ht="12.75" hidden="1" customHeight="1" outlineLevel="1">
      <c r="A101" s="670">
        <v>1999</v>
      </c>
      <c r="B101" s="657">
        <v>100</v>
      </c>
      <c r="C101" s="655">
        <v>104.49159385254563</v>
      </c>
      <c r="D101" s="653">
        <v>55.629250865137024</v>
      </c>
      <c r="E101" s="653">
        <v>0.92936348690395298</v>
      </c>
      <c r="F101" s="653">
        <v>20.136378460081175</v>
      </c>
      <c r="G101" s="653">
        <v>29.497799131534876</v>
      </c>
      <c r="H101" s="653">
        <v>-1.7011980911113902</v>
      </c>
      <c r="I101" s="653">
        <v>-4.4915938525456331</v>
      </c>
      <c r="J101" s="653">
        <v>61.163249763929031</v>
      </c>
      <c r="K101" s="653">
        <v>65.654843616474651</v>
      </c>
      <c r="L101" s="675"/>
    </row>
    <row r="102" spans="1:12" ht="12.75" hidden="1" customHeight="1" outlineLevel="1">
      <c r="A102" s="670">
        <v>2000</v>
      </c>
      <c r="B102" s="657">
        <v>100</v>
      </c>
      <c r="C102" s="655">
        <v>102.57663683972919</v>
      </c>
      <c r="D102" s="653">
        <v>55.541826807036912</v>
      </c>
      <c r="E102" s="653">
        <v>0.91233382220750359</v>
      </c>
      <c r="F102" s="653">
        <v>20.14042048524437</v>
      </c>
      <c r="G102" s="653">
        <v>25.794991993315602</v>
      </c>
      <c r="H102" s="653">
        <v>0.18706373192481981</v>
      </c>
      <c r="I102" s="653">
        <v>-2.5766368397291908</v>
      </c>
      <c r="J102" s="653">
        <v>70.448510644439878</v>
      </c>
      <c r="K102" s="653">
        <v>73.025147484169068</v>
      </c>
      <c r="L102" s="675"/>
    </row>
    <row r="103" spans="1:12" ht="12.75" hidden="1" customHeight="1" outlineLevel="1">
      <c r="A103" s="670">
        <v>2001</v>
      </c>
      <c r="B103" s="657">
        <v>100</v>
      </c>
      <c r="C103" s="655">
        <v>108.08464096427801</v>
      </c>
      <c r="D103" s="653">
        <v>57.05390806454426</v>
      </c>
      <c r="E103" s="653">
        <v>0.82227648308502088</v>
      </c>
      <c r="F103" s="653">
        <v>20.636628892208392</v>
      </c>
      <c r="G103" s="653">
        <v>28.512366288981106</v>
      </c>
      <c r="H103" s="653">
        <v>1.0594612354592219</v>
      </c>
      <c r="I103" s="653">
        <v>-8.0846409642780053</v>
      </c>
      <c r="J103" s="653">
        <v>72.712620453660065</v>
      </c>
      <c r="K103" s="653">
        <v>80.797261417938074</v>
      </c>
      <c r="L103" s="675"/>
    </row>
    <row r="104" spans="1:12" ht="12.75" hidden="1" customHeight="1" outlineLevel="1">
      <c r="A104" s="670">
        <v>2002</v>
      </c>
      <c r="B104" s="657">
        <v>100</v>
      </c>
      <c r="C104" s="655">
        <v>107.27950242923403</v>
      </c>
      <c r="D104" s="653">
        <v>57.087749109780773</v>
      </c>
      <c r="E104" s="653">
        <v>0.82491855279250537</v>
      </c>
      <c r="F104" s="653">
        <v>20.283943690196974</v>
      </c>
      <c r="G104" s="653">
        <v>27.369293777887616</v>
      </c>
      <c r="H104" s="653">
        <v>1.7135972985761492</v>
      </c>
      <c r="I104" s="653">
        <v>-7.279502429234026</v>
      </c>
      <c r="J104" s="653">
        <v>71.118531687631346</v>
      </c>
      <c r="K104" s="653">
        <v>78.398034116865375</v>
      </c>
      <c r="L104" s="675"/>
    </row>
    <row r="105" spans="1:12" ht="12.75" hidden="1" customHeight="1" outlineLevel="1">
      <c r="A105" s="670">
        <v>2003</v>
      </c>
      <c r="B105" s="657">
        <v>100</v>
      </c>
      <c r="C105" s="655">
        <v>101.91153830555935</v>
      </c>
      <c r="D105" s="653">
        <v>56.016710450576468</v>
      </c>
      <c r="E105" s="653">
        <v>0.87504783998188107</v>
      </c>
      <c r="F105" s="653">
        <v>20.414466175239891</v>
      </c>
      <c r="G105" s="653">
        <v>24.747693111320849</v>
      </c>
      <c r="H105" s="653">
        <v>-0.14237927155974348</v>
      </c>
      <c r="I105" s="653">
        <v>-1.9115383055593527</v>
      </c>
      <c r="J105" s="653">
        <v>75.845235802633553</v>
      </c>
      <c r="K105" s="653">
        <v>77.756774108192914</v>
      </c>
      <c r="L105" s="675"/>
    </row>
    <row r="106" spans="1:12" ht="12.75" hidden="1" customHeight="1" outlineLevel="1">
      <c r="A106" s="670">
        <v>2004</v>
      </c>
      <c r="B106" s="657">
        <v>100</v>
      </c>
      <c r="C106" s="655">
        <v>102.77972044075892</v>
      </c>
      <c r="D106" s="653">
        <v>56.364259140376937</v>
      </c>
      <c r="E106" s="653">
        <v>1.0662739771259402</v>
      </c>
      <c r="F106" s="653">
        <v>19.006393870727056</v>
      </c>
      <c r="G106" s="653">
        <v>23.993857051654047</v>
      </c>
      <c r="H106" s="653">
        <v>2.3489364008749414</v>
      </c>
      <c r="I106" s="653">
        <v>-2.7797204407589255</v>
      </c>
      <c r="J106" s="653">
        <v>74.544389435786883</v>
      </c>
      <c r="K106" s="653">
        <v>77.324109876545805</v>
      </c>
      <c r="L106" s="675"/>
    </row>
    <row r="107" spans="1:12" ht="12.75" hidden="1" customHeight="1" outlineLevel="1">
      <c r="A107" s="670">
        <v>2005</v>
      </c>
      <c r="B107" s="657">
        <v>100</v>
      </c>
      <c r="C107" s="655">
        <v>104.66497252395173</v>
      </c>
      <c r="D107" s="653">
        <v>56.421396796186031</v>
      </c>
      <c r="E107" s="653">
        <v>1.0465520049550008</v>
      </c>
      <c r="F107" s="653">
        <v>18.322940659068266</v>
      </c>
      <c r="G107" s="653">
        <v>26.542966589112304</v>
      </c>
      <c r="H107" s="653">
        <v>2.3311164746301185</v>
      </c>
      <c r="I107" s="653">
        <v>-4.6649725239517208</v>
      </c>
      <c r="J107" s="653">
        <v>76.251902493690267</v>
      </c>
      <c r="K107" s="653">
        <v>80.916875017641985</v>
      </c>
      <c r="L107" s="675"/>
    </row>
    <row r="108" spans="1:12" ht="12.75" hidden="1" customHeight="1" outlineLevel="1">
      <c r="A108" s="670">
        <v>2006</v>
      </c>
      <c r="B108" s="657">
        <v>100</v>
      </c>
      <c r="C108" s="655">
        <v>104.03425756755671</v>
      </c>
      <c r="D108" s="653">
        <v>56.164105860978154</v>
      </c>
      <c r="E108" s="653">
        <v>1.0726166543973199</v>
      </c>
      <c r="F108" s="653">
        <v>18.781643869438636</v>
      </c>
      <c r="G108" s="653">
        <v>26.524381031305104</v>
      </c>
      <c r="H108" s="653">
        <v>1.4915101514374955</v>
      </c>
      <c r="I108" s="653">
        <v>-4.0342575675567067</v>
      </c>
      <c r="J108" s="653">
        <v>84.489691839705671</v>
      </c>
      <c r="K108" s="653">
        <v>88.523949407262378</v>
      </c>
      <c r="L108" s="675"/>
    </row>
    <row r="109" spans="1:12" ht="12.75" hidden="1" customHeight="1" outlineLevel="1">
      <c r="A109" s="670">
        <v>2007</v>
      </c>
      <c r="B109" s="657">
        <v>100</v>
      </c>
      <c r="C109" s="655">
        <v>101.10431107946248</v>
      </c>
      <c r="D109" s="653">
        <v>55.17037719654806</v>
      </c>
      <c r="E109" s="653">
        <v>0.97070427374161605</v>
      </c>
      <c r="F109" s="653">
        <v>17.143085482871413</v>
      </c>
      <c r="G109" s="653">
        <v>26.194527121802391</v>
      </c>
      <c r="H109" s="653">
        <v>1.6256170044989964</v>
      </c>
      <c r="I109" s="653">
        <v>-1.1043110794624675</v>
      </c>
      <c r="J109" s="653">
        <v>86.85600717360542</v>
      </c>
      <c r="K109" s="653">
        <v>87.960318253067882</v>
      </c>
      <c r="L109" s="675"/>
    </row>
    <row r="110" spans="1:12" ht="12.75" hidden="1" customHeight="1" outlineLevel="1">
      <c r="A110" s="670">
        <v>2008</v>
      </c>
      <c r="B110" s="657">
        <v>100</v>
      </c>
      <c r="C110" s="655">
        <v>102.38271651630004</v>
      </c>
      <c r="D110" s="655">
        <v>56.210948068235233</v>
      </c>
      <c r="E110" s="655">
        <v>1.0002826947995467</v>
      </c>
      <c r="F110" s="655">
        <v>17.483235641853934</v>
      </c>
      <c r="G110" s="655">
        <v>24.798503656451373</v>
      </c>
      <c r="H110" s="655">
        <v>2.8897464549599383</v>
      </c>
      <c r="I110" s="655">
        <v>-2.3827165163000372</v>
      </c>
      <c r="J110" s="655">
        <v>83.470069388886742</v>
      </c>
      <c r="K110" s="655">
        <v>85.852785905186764</v>
      </c>
      <c r="L110" s="655">
        <v>0</v>
      </c>
    </row>
    <row r="111" spans="1:12" ht="12.75" hidden="1" customHeight="1" outlineLevel="1">
      <c r="A111" s="670">
        <v>2009</v>
      </c>
      <c r="B111" s="657">
        <v>100</v>
      </c>
      <c r="C111" s="655">
        <v>100.48279475943589</v>
      </c>
      <c r="D111" s="655">
        <v>59.937523076306896</v>
      </c>
      <c r="E111" s="655">
        <v>1.1024409268440163</v>
      </c>
      <c r="F111" s="655">
        <v>19.896126062863743</v>
      </c>
      <c r="G111" s="655">
        <v>20.742031313787052</v>
      </c>
      <c r="H111" s="655">
        <v>-1.1953266203658175</v>
      </c>
      <c r="I111" s="655">
        <v>-0.4827947594358945</v>
      </c>
      <c r="J111" s="655">
        <v>70.591808487335285</v>
      </c>
      <c r="K111" s="655">
        <v>71.07460324677119</v>
      </c>
      <c r="L111" s="655">
        <v>0</v>
      </c>
    </row>
    <row r="112" spans="1:12" ht="12.75" hidden="1" customHeight="1" outlineLevel="1">
      <c r="A112" s="670">
        <v>2010</v>
      </c>
      <c r="B112" s="657">
        <v>100</v>
      </c>
      <c r="C112" s="655">
        <v>100.23417063399414</v>
      </c>
      <c r="D112" s="655">
        <v>57.288133812606326</v>
      </c>
      <c r="E112" s="655">
        <v>1.0614838685024566</v>
      </c>
      <c r="F112" s="655">
        <v>19.321898792929755</v>
      </c>
      <c r="G112" s="655">
        <v>21.027350007224133</v>
      </c>
      <c r="H112" s="655">
        <v>1.5353041527314715</v>
      </c>
      <c r="I112" s="655">
        <v>-0.23417063399413651</v>
      </c>
      <c r="J112" s="655">
        <v>80.399717386603669</v>
      </c>
      <c r="K112" s="655">
        <v>80.633888020597823</v>
      </c>
      <c r="L112" s="655">
        <v>0</v>
      </c>
    </row>
    <row r="113" spans="1:12" collapsed="1">
      <c r="A113" s="670">
        <v>2011</v>
      </c>
      <c r="B113" s="657">
        <v>100</v>
      </c>
      <c r="C113" s="655">
        <v>97.458964826100143</v>
      </c>
      <c r="D113" s="655">
        <v>56.500778169785328</v>
      </c>
      <c r="E113" s="655">
        <v>1.0373149926278116</v>
      </c>
      <c r="F113" s="655">
        <v>18.141385220702411</v>
      </c>
      <c r="G113" s="655">
        <v>22.411735818055131</v>
      </c>
      <c r="H113" s="655">
        <v>-0.63224937507053836</v>
      </c>
      <c r="I113" s="655">
        <v>2.6047423134175776</v>
      </c>
      <c r="J113" s="655">
        <v>89.083127485204713</v>
      </c>
      <c r="K113" s="655">
        <v>86.478385171787139</v>
      </c>
      <c r="L113" s="655">
        <v>-6.3707139517723277E-2</v>
      </c>
    </row>
    <row r="114" spans="1:12">
      <c r="A114" s="676"/>
      <c r="B114" s="930" t="s">
        <v>169</v>
      </c>
      <c r="C114" s="931"/>
      <c r="D114" s="931"/>
      <c r="E114" s="931"/>
      <c r="F114" s="931"/>
      <c r="G114" s="931"/>
      <c r="H114" s="931"/>
      <c r="I114" s="931"/>
      <c r="J114" s="931"/>
      <c r="K114" s="931"/>
      <c r="L114" s="932"/>
    </row>
    <row r="115" spans="1:12">
      <c r="A115" s="676"/>
      <c r="B115" s="930" t="s">
        <v>404</v>
      </c>
      <c r="C115" s="931"/>
      <c r="D115" s="931"/>
      <c r="E115" s="931"/>
      <c r="F115" s="931"/>
      <c r="G115" s="931"/>
      <c r="H115" s="931"/>
      <c r="I115" s="931"/>
      <c r="J115" s="931"/>
      <c r="K115" s="931"/>
      <c r="L115" s="932"/>
    </row>
    <row r="116" spans="1:12" hidden="1" outlineLevel="1">
      <c r="A116" s="670">
        <v>1998</v>
      </c>
      <c r="B116" s="677">
        <v>4.3609525486010483</v>
      </c>
      <c r="C116" s="678">
        <v>4.7271589529856328</v>
      </c>
      <c r="D116" s="678">
        <v>6.3806052453812043</v>
      </c>
      <c r="E116" s="678">
        <v>29.589167107651377</v>
      </c>
      <c r="F116" s="678">
        <v>5.635825235198439</v>
      </c>
      <c r="G116" s="678">
        <v>9.3875670476610367</v>
      </c>
      <c r="H116" s="679" t="s">
        <v>83</v>
      </c>
      <c r="I116" s="679" t="s">
        <v>83</v>
      </c>
      <c r="J116" s="678">
        <v>20.955661902534146</v>
      </c>
      <c r="K116" s="678">
        <v>19.131278227821326</v>
      </c>
      <c r="L116" s="679" t="s">
        <v>83</v>
      </c>
    </row>
    <row r="117" spans="1:12" hidden="1" outlineLevel="1">
      <c r="A117" s="670">
        <v>1999</v>
      </c>
      <c r="B117" s="657">
        <v>3.7742918108122581E-2</v>
      </c>
      <c r="C117" s="653">
        <v>-6.2041824648266015</v>
      </c>
      <c r="D117" s="653">
        <v>-4.7448972106323595E-2</v>
      </c>
      <c r="E117" s="653">
        <v>35.948448257438116</v>
      </c>
      <c r="F117" s="653">
        <v>-7.3428542981915825</v>
      </c>
      <c r="G117" s="653">
        <v>-15.661473949412382</v>
      </c>
      <c r="H117" s="655" t="s">
        <v>83</v>
      </c>
      <c r="I117" s="655" t="s">
        <v>83</v>
      </c>
      <c r="J117" s="653">
        <v>12.213346091033216</v>
      </c>
      <c r="K117" s="653">
        <v>0.44373803467784967</v>
      </c>
      <c r="L117" s="655" t="s">
        <v>83</v>
      </c>
    </row>
    <row r="118" spans="1:12" hidden="1" outlineLevel="1">
      <c r="A118" s="670">
        <v>2000</v>
      </c>
      <c r="B118" s="657">
        <v>1.3683919445014965</v>
      </c>
      <c r="C118" s="653">
        <v>1.1943080005192286</v>
      </c>
      <c r="D118" s="653">
        <v>2.2195471528516038</v>
      </c>
      <c r="E118" s="653">
        <v>3.2589136580175762</v>
      </c>
      <c r="F118" s="653">
        <v>4.6353722183353483</v>
      </c>
      <c r="G118" s="653">
        <v>-9.5983685440544662</v>
      </c>
      <c r="H118" s="655" t="s">
        <v>83</v>
      </c>
      <c r="I118" s="655" t="s">
        <v>83</v>
      </c>
      <c r="J118" s="653">
        <v>8.9371515352163442</v>
      </c>
      <c r="K118" s="653">
        <v>8.142295981537174</v>
      </c>
      <c r="L118" s="655" t="s">
        <v>83</v>
      </c>
    </row>
    <row r="119" spans="1:12" hidden="1" outlineLevel="1">
      <c r="A119" s="670">
        <v>2001</v>
      </c>
      <c r="B119" s="657">
        <v>3.4819899311371927</v>
      </c>
      <c r="C119" s="653">
        <v>8.2097927470055083</v>
      </c>
      <c r="D119" s="653">
        <v>5.6804995122863318</v>
      </c>
      <c r="E119" s="653">
        <v>-8.2254942473738026</v>
      </c>
      <c r="F119" s="653">
        <v>5.4262496292862892</v>
      </c>
      <c r="G119" s="653">
        <v>12.949979720303915</v>
      </c>
      <c r="H119" s="655" t="s">
        <v>83</v>
      </c>
      <c r="I119" s="655" t="s">
        <v>83</v>
      </c>
      <c r="J119" s="653">
        <v>6.9213945804366972</v>
      </c>
      <c r="K119" s="653">
        <v>13.44106371338971</v>
      </c>
      <c r="L119" s="655" t="s">
        <v>83</v>
      </c>
    </row>
    <row r="120" spans="1:12" hidden="1" outlineLevel="1">
      <c r="A120" s="670">
        <v>2002</v>
      </c>
      <c r="B120" s="657">
        <v>4.5828924288062467</v>
      </c>
      <c r="C120" s="653">
        <v>3.9703272391576832</v>
      </c>
      <c r="D120" s="653">
        <v>5.6605023119062849</v>
      </c>
      <c r="E120" s="653">
        <v>5.5753371092731783</v>
      </c>
      <c r="F120" s="653">
        <v>3.0250713133154221</v>
      </c>
      <c r="G120" s="653">
        <v>0.18252754083245293</v>
      </c>
      <c r="H120" s="655" t="s">
        <v>83</v>
      </c>
      <c r="I120" s="655" t="s">
        <v>83</v>
      </c>
      <c r="J120" s="653">
        <v>5.2414651130644501</v>
      </c>
      <c r="K120" s="653">
        <v>4.3561251719283405</v>
      </c>
      <c r="L120" s="655" t="s">
        <v>83</v>
      </c>
    </row>
    <row r="121" spans="1:12" hidden="1" outlineLevel="1">
      <c r="A121" s="670">
        <v>2003</v>
      </c>
      <c r="B121" s="657">
        <v>4.7750270317136909</v>
      </c>
      <c r="C121" s="653">
        <v>-0.68507423687390201</v>
      </c>
      <c r="D121" s="653">
        <v>1.6082709570984832</v>
      </c>
      <c r="E121" s="653">
        <v>10.39935801928749</v>
      </c>
      <c r="F121" s="653">
        <v>4.2565013645349552</v>
      </c>
      <c r="G121" s="653">
        <v>-2.6786188530370083</v>
      </c>
      <c r="H121" s="655" t="s">
        <v>83</v>
      </c>
      <c r="I121" s="655" t="s">
        <v>83</v>
      </c>
      <c r="J121" s="653">
        <v>15.937425702176881</v>
      </c>
      <c r="K121" s="653">
        <v>7.4293876889079229</v>
      </c>
      <c r="L121" s="655" t="s">
        <v>83</v>
      </c>
    </row>
    <row r="122" spans="1:12" hidden="1" outlineLevel="1">
      <c r="A122" s="670">
        <v>2004</v>
      </c>
      <c r="B122" s="657">
        <v>5.0578042266880487</v>
      </c>
      <c r="C122" s="653">
        <v>5.8245242714955339</v>
      </c>
      <c r="D122" s="653">
        <v>4.2859483650618415</v>
      </c>
      <c r="E122" s="653">
        <v>26.901082702180659</v>
      </c>
      <c r="F122" s="653">
        <v>-2.8678552673636801</v>
      </c>
      <c r="G122" s="653">
        <v>4.781989484456048</v>
      </c>
      <c r="H122" s="655" t="s">
        <v>83</v>
      </c>
      <c r="I122" s="655" t="s">
        <v>83</v>
      </c>
      <c r="J122" s="653">
        <v>7.3756326253489277</v>
      </c>
      <c r="K122" s="653">
        <v>8.3235468452864012</v>
      </c>
      <c r="L122" s="655" t="s">
        <v>83</v>
      </c>
    </row>
    <row r="123" spans="1:12" hidden="1" outlineLevel="1">
      <c r="A123" s="670">
        <v>2005</v>
      </c>
      <c r="B123" s="657">
        <v>6.6552172621400842</v>
      </c>
      <c r="C123" s="653">
        <v>8.5363670830737277</v>
      </c>
      <c r="D123" s="653">
        <v>6.5231568384754439</v>
      </c>
      <c r="E123" s="653">
        <v>3.3634752305705007</v>
      </c>
      <c r="F123" s="653">
        <v>3.8951709033326409</v>
      </c>
      <c r="G123" s="653">
        <v>17.549080120154684</v>
      </c>
      <c r="H123" s="655" t="s">
        <v>83</v>
      </c>
      <c r="I123" s="655" t="s">
        <v>83</v>
      </c>
      <c r="J123" s="653">
        <v>9.9613043469869496</v>
      </c>
      <c r="K123" s="653">
        <v>12.342888710307335</v>
      </c>
      <c r="L123" s="655" t="s">
        <v>83</v>
      </c>
    </row>
    <row r="124" spans="1:12" hidden="1" outlineLevel="1">
      <c r="A124" s="670">
        <v>2006</v>
      </c>
      <c r="B124" s="657">
        <v>8.3454076049133334</v>
      </c>
      <c r="C124" s="653">
        <v>6.4734460726212575</v>
      </c>
      <c r="D124" s="653">
        <v>5.8606176142747586</v>
      </c>
      <c r="E124" s="653">
        <v>9.1058110943830712</v>
      </c>
      <c r="F124" s="653">
        <v>8.8447352181584904</v>
      </c>
      <c r="G124" s="653">
        <v>9.2595659805012644</v>
      </c>
      <c r="H124" s="655" t="s">
        <v>83</v>
      </c>
      <c r="I124" s="655" t="s">
        <v>83</v>
      </c>
      <c r="J124" s="653">
        <v>20.954091098074684</v>
      </c>
      <c r="K124" s="653">
        <v>17.805823640310109</v>
      </c>
      <c r="L124" s="655" t="s">
        <v>83</v>
      </c>
    </row>
    <row r="125" spans="1:12" hidden="1" outlineLevel="1">
      <c r="A125" s="670">
        <v>2007</v>
      </c>
      <c r="B125" s="657">
        <v>10.493935610377875</v>
      </c>
      <c r="C125" s="653">
        <v>6.3161873041272827</v>
      </c>
      <c r="D125" s="653">
        <v>6.937156017234642</v>
      </c>
      <c r="E125" s="653">
        <v>-1.265685658167186</v>
      </c>
      <c r="F125" s="653">
        <v>-0.17552600353228343</v>
      </c>
      <c r="G125" s="653">
        <v>9.0512488738057755</v>
      </c>
      <c r="H125" s="655" t="s">
        <v>83</v>
      </c>
      <c r="I125" s="655" t="s">
        <v>83</v>
      </c>
      <c r="J125" s="653">
        <v>14.295474417273596</v>
      </c>
      <c r="K125" s="653">
        <v>9.2124963046718875</v>
      </c>
      <c r="L125" s="655" t="s">
        <v>83</v>
      </c>
    </row>
    <row r="126" spans="1:12" collapsed="1">
      <c r="A126" s="670">
        <v>2008</v>
      </c>
      <c r="B126" s="657">
        <v>5.7504775641202173</v>
      </c>
      <c r="C126" s="653">
        <v>5.6869953411338656</v>
      </c>
      <c r="D126" s="653">
        <v>6.0217568777522104</v>
      </c>
      <c r="E126" s="653">
        <v>7.7860736338667635</v>
      </c>
      <c r="F126" s="653">
        <v>6.103640682531335</v>
      </c>
      <c r="G126" s="653">
        <v>0.95985829139722512</v>
      </c>
      <c r="H126" s="655" t="s">
        <v>83</v>
      </c>
      <c r="I126" s="655" t="s">
        <v>83</v>
      </c>
      <c r="J126" s="653">
        <v>3.1426814085951236</v>
      </c>
      <c r="K126" s="653">
        <v>3.1024543082486105</v>
      </c>
      <c r="L126" s="655" t="s">
        <v>83</v>
      </c>
    </row>
    <row r="127" spans="1:12">
      <c r="A127" s="670">
        <v>2009</v>
      </c>
      <c r="B127" s="657">
        <v>-4.9356205989736566</v>
      </c>
      <c r="C127" s="653">
        <v>-7.3663432121068837</v>
      </c>
      <c r="D127" s="653">
        <v>0.12200536173183707</v>
      </c>
      <c r="E127" s="653">
        <v>3.1575873376108632</v>
      </c>
      <c r="F127" s="653">
        <v>6.1181990531427317</v>
      </c>
      <c r="G127" s="653">
        <v>-19.692922113648308</v>
      </c>
      <c r="H127" s="655" t="s">
        <v>83</v>
      </c>
      <c r="I127" s="655" t="s">
        <v>83</v>
      </c>
      <c r="J127" s="653">
        <v>-16.284050389313037</v>
      </c>
      <c r="K127" s="653">
        <v>-18.867822332649581</v>
      </c>
      <c r="L127" s="655" t="s">
        <v>83</v>
      </c>
    </row>
    <row r="128" spans="1:12">
      <c r="A128" s="670">
        <v>2010</v>
      </c>
      <c r="B128" s="657">
        <v>4.3821710097105182</v>
      </c>
      <c r="C128" s="653">
        <v>3.6313843643621482</v>
      </c>
      <c r="D128" s="653">
        <v>-0.75710979487261909</v>
      </c>
      <c r="E128" s="653">
        <v>1.0841555088591122</v>
      </c>
      <c r="F128" s="653">
        <v>0.9755282075720686</v>
      </c>
      <c r="G128" s="653">
        <v>6.4952748818512873</v>
      </c>
      <c r="H128" s="655" t="s">
        <v>83</v>
      </c>
      <c r="I128" s="655" t="s">
        <v>83</v>
      </c>
      <c r="J128" s="653">
        <v>16.022936161612407</v>
      </c>
      <c r="K128" s="653">
        <v>14.882426456560367</v>
      </c>
      <c r="L128" s="655" t="s">
        <v>83</v>
      </c>
    </row>
    <row r="129" spans="1:12">
      <c r="A129" s="671">
        <v>2011</v>
      </c>
      <c r="B129" s="665">
        <v>3.2262968503670777</v>
      </c>
      <c r="C129" s="654">
        <v>1.1744039465621796</v>
      </c>
      <c r="D129" s="654">
        <v>-0.51256047097291457</v>
      </c>
      <c r="E129" s="654">
        <v>0.20227916124562739</v>
      </c>
      <c r="F129" s="654">
        <v>-4.3318419549196392</v>
      </c>
      <c r="G129" s="654">
        <v>14.189531588301008</v>
      </c>
      <c r="H129" s="656" t="s">
        <v>83</v>
      </c>
      <c r="I129" s="656" t="s">
        <v>83</v>
      </c>
      <c r="J129" s="654">
        <v>12.660408345860603</v>
      </c>
      <c r="K129" s="654">
        <v>10.082351212343866</v>
      </c>
      <c r="L129" s="656" t="s">
        <v>83</v>
      </c>
    </row>
    <row r="130" spans="1:12" hidden="1" outlineLevel="1">
      <c r="A130" s="186" t="s">
        <v>130</v>
      </c>
      <c r="B130" s="657">
        <v>4.180273719230712</v>
      </c>
      <c r="C130" s="657">
        <v>2.5604915497722089</v>
      </c>
      <c r="D130" s="657">
        <v>5.61796021510348</v>
      </c>
      <c r="E130" s="657">
        <v>12.588286643917158</v>
      </c>
      <c r="F130" s="657">
        <v>8.5090146789873273</v>
      </c>
      <c r="G130" s="657">
        <v>6.4551838909282679</v>
      </c>
      <c r="H130" s="655" t="s">
        <v>83</v>
      </c>
      <c r="I130" s="655" t="s">
        <v>83</v>
      </c>
      <c r="J130" s="657">
        <v>20.22127242296223</v>
      </c>
      <c r="K130" s="657">
        <v>14.562608978368587</v>
      </c>
      <c r="L130" s="655" t="s">
        <v>83</v>
      </c>
    </row>
    <row r="131" spans="1:12" hidden="1" outlineLevel="1">
      <c r="A131" s="186" t="s">
        <v>131</v>
      </c>
      <c r="B131" s="657">
        <v>3.8137619315176607</v>
      </c>
      <c r="C131" s="657">
        <v>5.0356278174426876</v>
      </c>
      <c r="D131" s="657">
        <v>5.8234244041320551</v>
      </c>
      <c r="E131" s="657">
        <v>26.991196271362</v>
      </c>
      <c r="F131" s="657">
        <v>6.6503231296416061</v>
      </c>
      <c r="G131" s="657">
        <v>8.9773791566331482</v>
      </c>
      <c r="H131" s="655" t="s">
        <v>83</v>
      </c>
      <c r="I131" s="655" t="s">
        <v>83</v>
      </c>
      <c r="J131" s="657">
        <v>14.257283591742564</v>
      </c>
      <c r="K131" s="657">
        <v>14.632244331642184</v>
      </c>
      <c r="L131" s="655" t="s">
        <v>83</v>
      </c>
    </row>
    <row r="132" spans="1:12" hidden="1" outlineLevel="1">
      <c r="A132" s="186" t="s">
        <v>132</v>
      </c>
      <c r="B132" s="657">
        <v>-0.5744351950573332</v>
      </c>
      <c r="C132" s="657">
        <v>0.19005080296608412</v>
      </c>
      <c r="D132" s="657">
        <v>8.5601771338318429</v>
      </c>
      <c r="E132" s="657">
        <v>34.243939213585691</v>
      </c>
      <c r="F132" s="657">
        <v>3.1678212943758979</v>
      </c>
      <c r="G132" s="657">
        <v>4.5301611694508352</v>
      </c>
      <c r="H132" s="655" t="s">
        <v>83</v>
      </c>
      <c r="I132" s="655" t="s">
        <v>83</v>
      </c>
      <c r="J132" s="657">
        <v>23.347613644597118</v>
      </c>
      <c r="K132" s="657">
        <v>21.584267568911699</v>
      </c>
      <c r="L132" s="655" t="s">
        <v>83</v>
      </c>
    </row>
    <row r="133" spans="1:12" hidden="1" outlineLevel="1">
      <c r="A133" s="186" t="s">
        <v>133</v>
      </c>
      <c r="B133" s="657">
        <v>10.536760276226119</v>
      </c>
      <c r="C133" s="657">
        <v>11.490910918137004</v>
      </c>
      <c r="D133" s="657">
        <v>5.4945238896581401</v>
      </c>
      <c r="E133" s="657">
        <v>43.666453289151633</v>
      </c>
      <c r="F133" s="657">
        <v>4.7524406217416697</v>
      </c>
      <c r="G133" s="657">
        <v>15.948488640750824</v>
      </c>
      <c r="H133" s="655" t="s">
        <v>83</v>
      </c>
      <c r="I133" s="655" t="s">
        <v>83</v>
      </c>
      <c r="J133" s="657">
        <v>25.982418484871417</v>
      </c>
      <c r="K133" s="657">
        <v>25.636471377141447</v>
      </c>
      <c r="L133" s="655" t="s">
        <v>83</v>
      </c>
    </row>
    <row r="134" spans="1:12" hidden="1" outlineLevel="1">
      <c r="A134" s="186" t="s">
        <v>134</v>
      </c>
      <c r="B134" s="657">
        <v>1.9929191831864728</v>
      </c>
      <c r="C134" s="657">
        <v>-3.5772219767595317</v>
      </c>
      <c r="D134" s="657">
        <v>1.599280278162766</v>
      </c>
      <c r="E134" s="657">
        <v>44.961144689774272</v>
      </c>
      <c r="F134" s="657">
        <v>-10.126084147992785</v>
      </c>
      <c r="G134" s="657">
        <v>-9.7328903140630985</v>
      </c>
      <c r="H134" s="655" t="s">
        <v>83</v>
      </c>
      <c r="I134" s="655" t="s">
        <v>83</v>
      </c>
      <c r="J134" s="657">
        <v>10.052250312274438</v>
      </c>
      <c r="K134" s="657">
        <v>-0.41227017064306892</v>
      </c>
      <c r="L134" s="655" t="s">
        <v>83</v>
      </c>
    </row>
    <row r="135" spans="1:12" hidden="1" outlineLevel="1">
      <c r="A135" s="186" t="s">
        <v>135</v>
      </c>
      <c r="B135" s="657">
        <v>1.8374682619955536</v>
      </c>
      <c r="C135" s="657">
        <v>-3.258673620053969</v>
      </c>
      <c r="D135" s="657">
        <v>1.9228801371384208</v>
      </c>
      <c r="E135" s="657">
        <v>43.415708343528252</v>
      </c>
      <c r="F135" s="657">
        <v>-7.032316249511311</v>
      </c>
      <c r="G135" s="657">
        <v>-9.1149558752996001</v>
      </c>
      <c r="H135" s="655" t="s">
        <v>83</v>
      </c>
      <c r="I135" s="655" t="s">
        <v>83</v>
      </c>
      <c r="J135" s="657">
        <v>15.525564007966295</v>
      </c>
      <c r="K135" s="657">
        <v>5.0745475741745878</v>
      </c>
      <c r="L135" s="655" t="s">
        <v>83</v>
      </c>
    </row>
    <row r="136" spans="1:12" hidden="1" outlineLevel="1">
      <c r="A136" s="186" t="s">
        <v>136</v>
      </c>
      <c r="B136" s="657">
        <v>1.6829288880879005</v>
      </c>
      <c r="C136" s="657">
        <v>-7.0167655088802547</v>
      </c>
      <c r="D136" s="657">
        <v>-3.5017856248100685</v>
      </c>
      <c r="E136" s="657">
        <v>38.219516160018912</v>
      </c>
      <c r="F136" s="657">
        <v>-7.7647814056014681</v>
      </c>
      <c r="G136" s="657">
        <v>-19.264966709186169</v>
      </c>
      <c r="H136" s="655" t="s">
        <v>83</v>
      </c>
      <c r="I136" s="655" t="s">
        <v>83</v>
      </c>
      <c r="J136" s="657">
        <v>11.313638425027037</v>
      </c>
      <c r="K136" s="657">
        <v>-3.9114885665059091</v>
      </c>
      <c r="L136" s="655" t="s">
        <v>83</v>
      </c>
    </row>
    <row r="137" spans="1:12" hidden="1" outlineLevel="1">
      <c r="A137" s="186" t="s">
        <v>137</v>
      </c>
      <c r="B137" s="657">
        <v>-5.2578142512979724</v>
      </c>
      <c r="C137" s="657">
        <v>-10.901224174568256</v>
      </c>
      <c r="D137" s="657">
        <v>-9.5299734934201297E-2</v>
      </c>
      <c r="E137" s="657">
        <v>21.232652312369765</v>
      </c>
      <c r="F137" s="657">
        <v>-4.9556979035816653</v>
      </c>
      <c r="G137" s="657">
        <v>-22.801555778451046</v>
      </c>
      <c r="H137" s="655" t="s">
        <v>83</v>
      </c>
      <c r="I137" s="655" t="s">
        <v>83</v>
      </c>
      <c r="J137" s="657">
        <v>11.881602686822745</v>
      </c>
      <c r="K137" s="657">
        <v>0.80661407399705354</v>
      </c>
      <c r="L137" s="655" t="s">
        <v>83</v>
      </c>
    </row>
    <row r="138" spans="1:12" hidden="1" outlineLevel="1">
      <c r="A138" s="186" t="s">
        <v>138</v>
      </c>
      <c r="B138" s="657">
        <v>-2.8861334394482014</v>
      </c>
      <c r="C138" s="657">
        <v>-4.288467307786334</v>
      </c>
      <c r="D138" s="657">
        <v>-2.3079432642580286</v>
      </c>
      <c r="E138" s="657">
        <v>9.7211416901682384</v>
      </c>
      <c r="F138" s="657">
        <v>-3.7185129316437155</v>
      </c>
      <c r="G138" s="657">
        <v>-22.340448317432731</v>
      </c>
      <c r="H138" s="655" t="s">
        <v>83</v>
      </c>
      <c r="I138" s="655" t="s">
        <v>83</v>
      </c>
      <c r="J138" s="657">
        <v>12.310830135645844</v>
      </c>
      <c r="K138" s="657">
        <v>8.8624387183329389</v>
      </c>
      <c r="L138" s="655" t="s">
        <v>83</v>
      </c>
    </row>
    <row r="139" spans="1:12" hidden="1" outlineLevel="1">
      <c r="A139" s="186" t="s">
        <v>139</v>
      </c>
      <c r="B139" s="657">
        <v>0.93911055103133378</v>
      </c>
      <c r="C139" s="657">
        <v>-5.309289550169197</v>
      </c>
      <c r="D139" s="657">
        <v>-1.7979385736228153</v>
      </c>
      <c r="E139" s="657">
        <v>3.845497662674461</v>
      </c>
      <c r="F139" s="657">
        <v>-2.3459005488735158</v>
      </c>
      <c r="G139" s="657">
        <v>-17.636182424546902</v>
      </c>
      <c r="H139" s="655" t="s">
        <v>83</v>
      </c>
      <c r="I139" s="655" t="s">
        <v>83</v>
      </c>
      <c r="J139" s="657">
        <v>8.6451062723395182</v>
      </c>
      <c r="K139" s="657">
        <v>-1.8915538665057881</v>
      </c>
      <c r="L139" s="655" t="s">
        <v>83</v>
      </c>
    </row>
    <row r="140" spans="1:12" hidden="1" outlineLevel="1">
      <c r="A140" s="186" t="s">
        <v>140</v>
      </c>
      <c r="B140" s="657">
        <v>1.849783822762447</v>
      </c>
      <c r="C140" s="657">
        <v>3.6816133287838255</v>
      </c>
      <c r="D140" s="657">
        <v>4.4108868431158328</v>
      </c>
      <c r="E140" s="657">
        <v>0.76446877439082073</v>
      </c>
      <c r="F140" s="657">
        <v>3.5687215665170697</v>
      </c>
      <c r="G140" s="657">
        <v>4.2941864124814515</v>
      </c>
      <c r="H140" s="655" t="s">
        <v>83</v>
      </c>
      <c r="I140" s="655" t="s">
        <v>83</v>
      </c>
      <c r="J140" s="657">
        <v>7.0483826176011206</v>
      </c>
      <c r="K140" s="657">
        <v>9.524742369751138</v>
      </c>
      <c r="L140" s="655" t="s">
        <v>83</v>
      </c>
    </row>
    <row r="141" spans="1:12" hidden="1" outlineLevel="1">
      <c r="A141" s="186" t="s">
        <v>141</v>
      </c>
      <c r="B141" s="657">
        <v>5.685615381879046</v>
      </c>
      <c r="C141" s="657">
        <v>11.485686879290682</v>
      </c>
      <c r="D141" s="657">
        <v>8.7005234619870606</v>
      </c>
      <c r="E141" s="657">
        <v>-0.52319233804279008</v>
      </c>
      <c r="F141" s="657">
        <v>18.092211308575429</v>
      </c>
      <c r="G141" s="657">
        <v>-1.1697259344721118</v>
      </c>
      <c r="H141" s="655" t="s">
        <v>83</v>
      </c>
      <c r="I141" s="655" t="s">
        <v>83</v>
      </c>
      <c r="J141" s="657">
        <v>8.1677014706647952</v>
      </c>
      <c r="K141" s="657">
        <v>16.103825562315066</v>
      </c>
      <c r="L141" s="655" t="s">
        <v>83</v>
      </c>
    </row>
    <row r="142" spans="1:12" hidden="1" outlineLevel="1">
      <c r="A142" s="186" t="s">
        <v>142</v>
      </c>
      <c r="B142" s="657">
        <v>1.6501183159363393</v>
      </c>
      <c r="C142" s="657">
        <v>5.446362228862796</v>
      </c>
      <c r="D142" s="657">
        <v>8.7099851721081905</v>
      </c>
      <c r="E142" s="657">
        <v>-5.9294712001861285</v>
      </c>
      <c r="F142" s="657">
        <v>3.1452359504798153</v>
      </c>
      <c r="G142" s="657">
        <v>13.214490452447421</v>
      </c>
      <c r="H142" s="655" t="s">
        <v>83</v>
      </c>
      <c r="I142" s="655" t="s">
        <v>83</v>
      </c>
      <c r="J142" s="657">
        <v>14.198861990906963</v>
      </c>
      <c r="K142" s="657">
        <v>19.459623604517873</v>
      </c>
      <c r="L142" s="655" t="s">
        <v>83</v>
      </c>
    </row>
    <row r="143" spans="1:12" hidden="1" outlineLevel="1">
      <c r="A143" s="186" t="s">
        <v>143</v>
      </c>
      <c r="B143" s="657">
        <v>2.0029636000822251</v>
      </c>
      <c r="C143" s="657">
        <v>9.7810621262853488</v>
      </c>
      <c r="D143" s="657">
        <v>2.2553255408551678</v>
      </c>
      <c r="E143" s="657">
        <v>-9.5879608332785722</v>
      </c>
      <c r="F143" s="657">
        <v>6.5005435016040707</v>
      </c>
      <c r="G143" s="657">
        <v>26.207105554040538</v>
      </c>
      <c r="H143" s="655" t="s">
        <v>83</v>
      </c>
      <c r="I143" s="655" t="s">
        <v>83</v>
      </c>
      <c r="J143" s="657">
        <v>6.4990129954247635</v>
      </c>
      <c r="K143" s="657">
        <v>18.159175242561957</v>
      </c>
      <c r="L143" s="655" t="s">
        <v>83</v>
      </c>
    </row>
    <row r="144" spans="1:12" hidden="1" outlineLevel="1">
      <c r="A144" s="186" t="s">
        <v>144</v>
      </c>
      <c r="B144" s="657">
        <v>2.9238024278530901</v>
      </c>
      <c r="C144" s="657">
        <v>8.1355430091112595</v>
      </c>
      <c r="D144" s="657">
        <v>5.7565857439633561</v>
      </c>
      <c r="E144" s="657">
        <v>-9.8595136029879882</v>
      </c>
      <c r="F144" s="657">
        <v>7.9688646702483084</v>
      </c>
      <c r="G144" s="657">
        <v>12.770611573426009</v>
      </c>
      <c r="H144" s="655" t="s">
        <v>83</v>
      </c>
      <c r="I144" s="655" t="s">
        <v>83</v>
      </c>
      <c r="J144" s="657">
        <v>7.7261416628602291</v>
      </c>
      <c r="K144" s="657">
        <v>15.437841400356291</v>
      </c>
      <c r="L144" s="655" t="s">
        <v>83</v>
      </c>
    </row>
    <row r="145" spans="1:12" hidden="1" outlineLevel="1">
      <c r="A145" s="186" t="s">
        <v>145</v>
      </c>
      <c r="B145" s="657">
        <v>7.3057812516726557</v>
      </c>
      <c r="C145" s="657">
        <v>9.2191079026539882</v>
      </c>
      <c r="D145" s="657">
        <v>6.2270619610259104</v>
      </c>
      <c r="E145" s="657">
        <v>-7.4523227383863144</v>
      </c>
      <c r="F145" s="657">
        <v>4.1358141090833271</v>
      </c>
      <c r="G145" s="657">
        <v>2.4325364159287943</v>
      </c>
      <c r="H145" s="655" t="s">
        <v>83</v>
      </c>
      <c r="I145" s="655" t="s">
        <v>83</v>
      </c>
      <c r="J145" s="657">
        <v>0.33835154918766364</v>
      </c>
      <c r="K145" s="657">
        <v>3.2430609647458226</v>
      </c>
      <c r="L145" s="655" t="s">
        <v>83</v>
      </c>
    </row>
    <row r="146" spans="1:12" hidden="1" outlineLevel="1">
      <c r="A146" s="186" t="s">
        <v>146</v>
      </c>
      <c r="B146" s="657">
        <v>3.9143017739960158</v>
      </c>
      <c r="C146" s="657">
        <v>4.8466384189676575</v>
      </c>
      <c r="D146" s="657">
        <v>2.1121594699238955</v>
      </c>
      <c r="E146" s="657">
        <v>1.370879412076448</v>
      </c>
      <c r="F146" s="657">
        <v>5.4677010158368233</v>
      </c>
      <c r="G146" s="657">
        <v>-0.1195849631805288</v>
      </c>
      <c r="H146" s="655" t="s">
        <v>83</v>
      </c>
      <c r="I146" s="655" t="s">
        <v>83</v>
      </c>
      <c r="J146" s="657">
        <v>-4.3134844072053227</v>
      </c>
      <c r="K146" s="657">
        <v>-2.5942399583924782</v>
      </c>
      <c r="L146" s="655" t="s">
        <v>83</v>
      </c>
    </row>
    <row r="147" spans="1:12" hidden="1" outlineLevel="1">
      <c r="A147" s="186" t="s">
        <v>147</v>
      </c>
      <c r="B147" s="657">
        <v>2.5342224506380973</v>
      </c>
      <c r="C147" s="657">
        <v>2.1990715127737133</v>
      </c>
      <c r="D147" s="657">
        <v>6.9227888869189229</v>
      </c>
      <c r="E147" s="657">
        <v>9.2879294471095619</v>
      </c>
      <c r="F147" s="657">
        <v>7.0837288759557566</v>
      </c>
      <c r="G147" s="657">
        <v>-3.9888669236341769</v>
      </c>
      <c r="H147" s="655" t="s">
        <v>83</v>
      </c>
      <c r="I147" s="655" t="s">
        <v>83</v>
      </c>
      <c r="J147" s="657">
        <v>4.9667027137929409</v>
      </c>
      <c r="K147" s="657">
        <v>4.2893697580601611</v>
      </c>
      <c r="L147" s="655" t="s">
        <v>83</v>
      </c>
    </row>
    <row r="148" spans="1:12" hidden="1" outlineLevel="1">
      <c r="A148" s="186" t="s">
        <v>148</v>
      </c>
      <c r="B148" s="657">
        <v>7.8232396319826165</v>
      </c>
      <c r="C148" s="657">
        <v>6.3178215826630719</v>
      </c>
      <c r="D148" s="657">
        <v>6.2548969326764023</v>
      </c>
      <c r="E148" s="657">
        <v>8.7990865429889737</v>
      </c>
      <c r="F148" s="657">
        <v>1.7823435819194486</v>
      </c>
      <c r="G148" s="657">
        <v>3.4823297341002046</v>
      </c>
      <c r="H148" s="655" t="s">
        <v>83</v>
      </c>
      <c r="I148" s="655" t="s">
        <v>83</v>
      </c>
      <c r="J148" s="657">
        <v>10.401966723715134</v>
      </c>
      <c r="K148" s="657">
        <v>8.153450831851174</v>
      </c>
      <c r="L148" s="655" t="s">
        <v>83</v>
      </c>
    </row>
    <row r="149" spans="1:12" hidden="1" outlineLevel="1">
      <c r="A149" s="186" t="s">
        <v>149</v>
      </c>
      <c r="B149" s="657">
        <v>4.0256236658137823</v>
      </c>
      <c r="C149" s="657">
        <v>2.7261695022523327</v>
      </c>
      <c r="D149" s="657">
        <v>7.1144674150168612</v>
      </c>
      <c r="E149" s="657">
        <v>2.9530217102868335</v>
      </c>
      <c r="F149" s="657">
        <v>-0.48254660961569584</v>
      </c>
      <c r="G149" s="657">
        <v>1.6266975062845006</v>
      </c>
      <c r="H149" s="655" t="s">
        <v>83</v>
      </c>
      <c r="I149" s="655" t="s">
        <v>83</v>
      </c>
      <c r="J149" s="657">
        <v>9.7726918882900407</v>
      </c>
      <c r="K149" s="657">
        <v>7.2052596650056415</v>
      </c>
      <c r="L149" s="655" t="s">
        <v>83</v>
      </c>
    </row>
    <row r="150" spans="1:12" hidden="1" outlineLevel="1">
      <c r="A150" s="186" t="s">
        <v>150</v>
      </c>
      <c r="B150" s="657">
        <v>5.4823758793129684</v>
      </c>
      <c r="C150" s="657">
        <v>-0.26836129442770584</v>
      </c>
      <c r="D150" s="657">
        <v>5.3942718203546605</v>
      </c>
      <c r="E150" s="657">
        <v>6.0193091910355321</v>
      </c>
      <c r="F150" s="657">
        <v>3.2913161646944502</v>
      </c>
      <c r="G150" s="657">
        <v>-2.4666435833948555</v>
      </c>
      <c r="H150" s="655" t="s">
        <v>83</v>
      </c>
      <c r="I150" s="655" t="s">
        <v>83</v>
      </c>
      <c r="J150" s="657">
        <v>17.580754011902798</v>
      </c>
      <c r="K150" s="657">
        <v>8.4300805324470929</v>
      </c>
      <c r="L150" s="655" t="s">
        <v>83</v>
      </c>
    </row>
    <row r="151" spans="1:12" hidden="1" outlineLevel="1">
      <c r="A151" s="186" t="s">
        <v>151</v>
      </c>
      <c r="B151" s="657">
        <v>5.3565248478881387</v>
      </c>
      <c r="C151" s="657">
        <v>-0.11053870361530471</v>
      </c>
      <c r="D151" s="657">
        <v>1.4902451734491819</v>
      </c>
      <c r="E151" s="657">
        <v>8.5373829185833898</v>
      </c>
      <c r="F151" s="657">
        <v>-1.1955259517492323</v>
      </c>
      <c r="G151" s="657">
        <v>-2.1518477416569226</v>
      </c>
      <c r="H151" s="655" t="s">
        <v>83</v>
      </c>
      <c r="I151" s="655" t="s">
        <v>83</v>
      </c>
      <c r="J151" s="657">
        <v>16.297730800459618</v>
      </c>
      <c r="K151" s="657">
        <v>7.8083884426994672</v>
      </c>
      <c r="L151" s="655" t="s">
        <v>83</v>
      </c>
    </row>
    <row r="152" spans="1:12" hidden="1" outlineLevel="1">
      <c r="A152" s="186" t="s">
        <v>152</v>
      </c>
      <c r="B152" s="657">
        <v>3.5022630710418241</v>
      </c>
      <c r="C152" s="657">
        <v>-0.33450593249514782</v>
      </c>
      <c r="D152" s="657">
        <v>5.7437184049717871E-2</v>
      </c>
      <c r="E152" s="657">
        <v>9.3966048881820115</v>
      </c>
      <c r="F152" s="657">
        <v>-0.69825636023401216</v>
      </c>
      <c r="G152" s="657">
        <v>0.10543320894873887</v>
      </c>
      <c r="H152" s="655" t="s">
        <v>83</v>
      </c>
      <c r="I152" s="655" t="s">
        <v>83</v>
      </c>
      <c r="J152" s="657">
        <v>13.676977345385865</v>
      </c>
      <c r="K152" s="657">
        <v>7.6382453780439619</v>
      </c>
      <c r="L152" s="655" t="s">
        <v>83</v>
      </c>
    </row>
    <row r="153" spans="1:12" hidden="1" outlineLevel="1">
      <c r="A153" s="186" t="s">
        <v>153</v>
      </c>
      <c r="B153" s="657">
        <v>4.8707089203518592</v>
      </c>
      <c r="C153" s="657">
        <v>-1.922349949703289</v>
      </c>
      <c r="D153" s="657">
        <v>-5.1214717931543419E-2</v>
      </c>
      <c r="E153" s="657">
        <v>17.671814055336327</v>
      </c>
      <c r="F153" s="657">
        <v>13.247319097360617</v>
      </c>
      <c r="G153" s="657">
        <v>-5.766515066558668</v>
      </c>
      <c r="H153" s="655" t="s">
        <v>83</v>
      </c>
      <c r="I153" s="655" t="s">
        <v>83</v>
      </c>
      <c r="J153" s="657">
        <v>16.43025437752803</v>
      </c>
      <c r="K153" s="657">
        <v>6.0706557277667912</v>
      </c>
      <c r="L153" s="655" t="s">
        <v>83</v>
      </c>
    </row>
    <row r="154" spans="1:12" hidden="1" outlineLevel="1">
      <c r="A154" s="186" t="s">
        <v>154</v>
      </c>
      <c r="B154" s="657">
        <v>4.2509002001490899</v>
      </c>
      <c r="C154" s="657">
        <v>1.525550784790326</v>
      </c>
      <c r="D154" s="657">
        <v>3.8603763654214447</v>
      </c>
      <c r="E154" s="657">
        <v>19.733929471584815</v>
      </c>
      <c r="F154" s="657">
        <v>-6.50263766944434</v>
      </c>
      <c r="G154" s="657">
        <v>-0.86942931142269231</v>
      </c>
      <c r="H154" s="655" t="s">
        <v>83</v>
      </c>
      <c r="I154" s="655" t="s">
        <v>83</v>
      </c>
      <c r="J154" s="657">
        <v>7.4801602090416281</v>
      </c>
      <c r="K154" s="657">
        <v>3.7629845889146623</v>
      </c>
      <c r="L154" s="655" t="s">
        <v>83</v>
      </c>
    </row>
    <row r="155" spans="1:12" hidden="1" outlineLevel="1">
      <c r="A155" s="186" t="s">
        <v>155</v>
      </c>
      <c r="B155" s="657">
        <v>2.8653215398716014</v>
      </c>
      <c r="C155" s="657">
        <v>2.1846859720182579</v>
      </c>
      <c r="D155" s="657">
        <v>2.1300185031027041</v>
      </c>
      <c r="E155" s="657">
        <v>29.940664031782006</v>
      </c>
      <c r="F155" s="657">
        <v>7.5160228608297075E-2</v>
      </c>
      <c r="G155" s="680">
        <v>-1.0000850798741396</v>
      </c>
      <c r="H155" s="681" t="s">
        <v>83</v>
      </c>
      <c r="I155" s="655" t="s">
        <v>83</v>
      </c>
      <c r="J155" s="657">
        <v>11.848874688542438</v>
      </c>
      <c r="K155" s="657">
        <v>10.734749408106595</v>
      </c>
      <c r="L155" s="655" t="s">
        <v>83</v>
      </c>
    </row>
    <row r="156" spans="1:12" hidden="1" outlineLevel="1">
      <c r="A156" s="186" t="s">
        <v>156</v>
      </c>
      <c r="B156" s="657">
        <v>7.4245839299090761</v>
      </c>
      <c r="C156" s="657">
        <v>10.04085003447679</v>
      </c>
      <c r="D156" s="657">
        <v>4.9569524090756545</v>
      </c>
      <c r="E156" s="657">
        <v>30.013252630746109</v>
      </c>
      <c r="F156" s="657">
        <v>-0.42572396271962987</v>
      </c>
      <c r="G156" s="680">
        <v>10.166983973981658</v>
      </c>
      <c r="H156" s="681" t="s">
        <v>83</v>
      </c>
      <c r="I156" s="655" t="s">
        <v>83</v>
      </c>
      <c r="J156" s="657">
        <v>2.8228569688794209</v>
      </c>
      <c r="K156" s="657">
        <v>6.3187341120838596</v>
      </c>
      <c r="L156" s="655" t="s">
        <v>83</v>
      </c>
    </row>
    <row r="157" spans="1:12" hidden="1" outlineLevel="1">
      <c r="A157" s="186" t="s">
        <v>157</v>
      </c>
      <c r="B157" s="657">
        <v>5.5484381638665212</v>
      </c>
      <c r="C157" s="657">
        <v>8.9678887115227184</v>
      </c>
      <c r="D157" s="657">
        <v>6.0449974235923918</v>
      </c>
      <c r="E157" s="657">
        <v>27.30550413367321</v>
      </c>
      <c r="F157" s="657">
        <v>-4.4460616164960527</v>
      </c>
      <c r="G157" s="680">
        <v>9.6380265006473564</v>
      </c>
      <c r="H157" s="681" t="s">
        <v>83</v>
      </c>
      <c r="I157" s="655" t="s">
        <v>83</v>
      </c>
      <c r="J157" s="657">
        <v>7.4413438746314284</v>
      </c>
      <c r="K157" s="657">
        <v>11.775485357252052</v>
      </c>
      <c r="L157" s="655" t="s">
        <v>83</v>
      </c>
    </row>
    <row r="158" spans="1:12" hidden="1" outlineLevel="1">
      <c r="A158" s="186" t="s">
        <v>158</v>
      </c>
      <c r="B158" s="657">
        <v>4.8967678325821282</v>
      </c>
      <c r="C158" s="657">
        <v>7.7520629472831502</v>
      </c>
      <c r="D158" s="657">
        <v>6.7916328837674342</v>
      </c>
      <c r="E158" s="657">
        <v>11.701231901301455</v>
      </c>
      <c r="F158" s="657">
        <v>4.6355024821900059</v>
      </c>
      <c r="G158" s="680">
        <v>14.998986454527838</v>
      </c>
      <c r="H158" s="681" t="s">
        <v>83</v>
      </c>
      <c r="I158" s="655" t="s">
        <v>83</v>
      </c>
      <c r="J158" s="657">
        <v>5.1515299511087846</v>
      </c>
      <c r="K158" s="657">
        <v>8.8113440117082718</v>
      </c>
      <c r="L158" s="655" t="s">
        <v>83</v>
      </c>
    </row>
    <row r="159" spans="1:12" hidden="1" outlineLevel="1">
      <c r="A159" s="186" t="s">
        <v>159</v>
      </c>
      <c r="B159" s="657">
        <v>8.750884748581214</v>
      </c>
      <c r="C159" s="657">
        <v>11.551617859109314</v>
      </c>
      <c r="D159" s="657">
        <v>7.39396553022587</v>
      </c>
      <c r="E159" s="657">
        <v>2.5496329597434624</v>
      </c>
      <c r="F159" s="657">
        <v>1.1729960402044384</v>
      </c>
      <c r="G159" s="680">
        <v>21.78026985681268</v>
      </c>
      <c r="H159" s="681" t="s">
        <v>83</v>
      </c>
      <c r="I159" s="655" t="s">
        <v>83</v>
      </c>
      <c r="J159" s="657">
        <v>4.1595824597216335</v>
      </c>
      <c r="K159" s="657">
        <v>7.6743070394043684</v>
      </c>
      <c r="L159" s="655" t="s">
        <v>83</v>
      </c>
    </row>
    <row r="160" spans="1:12" hidden="1" outlineLevel="1">
      <c r="A160" s="186" t="s">
        <v>160</v>
      </c>
      <c r="B160" s="657">
        <v>7.2557890470967834</v>
      </c>
      <c r="C160" s="657">
        <v>6.3555602398628537</v>
      </c>
      <c r="D160" s="657">
        <v>7.340108325084401</v>
      </c>
      <c r="E160" s="657">
        <v>1.6636365710982091</v>
      </c>
      <c r="F160" s="657">
        <v>6.8114311102827543</v>
      </c>
      <c r="G160" s="680">
        <v>15.014316895812925</v>
      </c>
      <c r="H160" s="681" t="s">
        <v>83</v>
      </c>
      <c r="I160" s="655" t="s">
        <v>83</v>
      </c>
      <c r="J160" s="657">
        <v>13.436747916149045</v>
      </c>
      <c r="K160" s="657">
        <v>11.918601684508161</v>
      </c>
      <c r="L160" s="655" t="s">
        <v>83</v>
      </c>
    </row>
    <row r="161" spans="1:12" hidden="1" outlineLevel="1">
      <c r="A161" s="186" t="s">
        <v>161</v>
      </c>
      <c r="B161" s="657">
        <v>5.6134239059216355</v>
      </c>
      <c r="C161" s="657">
        <v>8.6167204414933991</v>
      </c>
      <c r="D161" s="657">
        <v>4.7348485388397421</v>
      </c>
      <c r="E161" s="657">
        <v>-1.0826037304910443</v>
      </c>
      <c r="F161" s="657">
        <v>3.2385258749996382</v>
      </c>
      <c r="G161" s="680">
        <v>18.054313223466508</v>
      </c>
      <c r="H161" s="681" t="s">
        <v>83</v>
      </c>
      <c r="I161" s="655" t="s">
        <v>83</v>
      </c>
      <c r="J161" s="657">
        <v>16.605964539086031</v>
      </c>
      <c r="K161" s="657">
        <v>19.765579108486776</v>
      </c>
      <c r="L161" s="655" t="s">
        <v>83</v>
      </c>
    </row>
    <row r="162" spans="1:12" hidden="1" outlineLevel="1">
      <c r="A162" s="186" t="s">
        <v>162</v>
      </c>
      <c r="B162" s="657">
        <v>7.4239099739276782</v>
      </c>
      <c r="C162" s="657">
        <v>9.9508250178429023</v>
      </c>
      <c r="D162" s="657">
        <v>7.0369972659113103</v>
      </c>
      <c r="E162" s="657">
        <v>15.778347685727638</v>
      </c>
      <c r="F162" s="657">
        <v>20.649470944571348</v>
      </c>
      <c r="G162" s="680">
        <v>12.035738222106104</v>
      </c>
      <c r="H162" s="681" t="s">
        <v>83</v>
      </c>
      <c r="I162" s="655" t="s">
        <v>83</v>
      </c>
      <c r="J162" s="657">
        <v>20.680347059969435</v>
      </c>
      <c r="K162" s="657">
        <v>23.813549473756694</v>
      </c>
      <c r="L162" s="655" t="s">
        <v>83</v>
      </c>
    </row>
    <row r="163" spans="1:12" hidden="1" outlineLevel="1">
      <c r="A163" s="186" t="s">
        <v>163</v>
      </c>
      <c r="B163" s="657">
        <v>8.2677973271533745</v>
      </c>
      <c r="C163" s="657">
        <v>6.3540409123802704</v>
      </c>
      <c r="D163" s="657">
        <v>4.9772927984466691</v>
      </c>
      <c r="E163" s="657">
        <v>7.2280384432624771</v>
      </c>
      <c r="F163" s="657">
        <v>13.524649902937185</v>
      </c>
      <c r="G163" s="680">
        <v>7.7298073461322616</v>
      </c>
      <c r="H163" s="681" t="s">
        <v>83</v>
      </c>
      <c r="I163" s="655" t="s">
        <v>83</v>
      </c>
      <c r="J163" s="657">
        <v>19.077498284714252</v>
      </c>
      <c r="K163" s="657">
        <v>16.010103355983077</v>
      </c>
      <c r="L163" s="655" t="s">
        <v>83</v>
      </c>
    </row>
    <row r="164" spans="1:12" hidden="1" outlineLevel="1">
      <c r="A164" s="186" t="s">
        <v>164</v>
      </c>
      <c r="B164" s="657">
        <v>7.863743137245919</v>
      </c>
      <c r="C164" s="657">
        <v>6.4201815012011423</v>
      </c>
      <c r="D164" s="657">
        <v>4.54908845798127</v>
      </c>
      <c r="E164" s="657">
        <v>5.95378836628106</v>
      </c>
      <c r="F164" s="657">
        <v>1.4889740307524164</v>
      </c>
      <c r="G164" s="680">
        <v>8.9951256791895418</v>
      </c>
      <c r="H164" s="681" t="s">
        <v>83</v>
      </c>
      <c r="I164" s="655" t="s">
        <v>83</v>
      </c>
      <c r="J164" s="657">
        <v>24.737889820838532</v>
      </c>
      <c r="K164" s="657">
        <v>22.12449784955497</v>
      </c>
      <c r="L164" s="655" t="s">
        <v>83</v>
      </c>
    </row>
    <row r="165" spans="1:12" hidden="1" outlineLevel="1">
      <c r="A165" s="186" t="s">
        <v>165</v>
      </c>
      <c r="B165" s="657">
        <v>9.7295766186696824</v>
      </c>
      <c r="C165" s="657">
        <v>3.8159809794483124</v>
      </c>
      <c r="D165" s="657">
        <v>6.8787587218678539</v>
      </c>
      <c r="E165" s="657">
        <v>7.9659503725140013</v>
      </c>
      <c r="F165" s="657">
        <v>4.1506988364141222</v>
      </c>
      <c r="G165" s="680">
        <v>8.9766445382740869</v>
      </c>
      <c r="H165" s="681" t="s">
        <v>83</v>
      </c>
      <c r="I165" s="655" t="s">
        <v>83</v>
      </c>
      <c r="J165" s="657">
        <v>19.421322397655899</v>
      </c>
      <c r="K165" s="657">
        <v>11.456987475905862</v>
      </c>
      <c r="L165" s="655" t="s">
        <v>83</v>
      </c>
    </row>
    <row r="166" spans="1:12" hidden="1" outlineLevel="1">
      <c r="A166" s="186" t="s">
        <v>166</v>
      </c>
      <c r="B166" s="657">
        <v>9.0306690121562099</v>
      </c>
      <c r="C166" s="657">
        <v>3.3410704871222379</v>
      </c>
      <c r="D166" s="657">
        <v>6.2557410210078785</v>
      </c>
      <c r="E166" s="657">
        <v>-5.4251825850648316</v>
      </c>
      <c r="F166" s="657">
        <v>1.720442161218628</v>
      </c>
      <c r="G166" s="680">
        <v>9.9348742044579978</v>
      </c>
      <c r="H166" s="681" t="s">
        <v>83</v>
      </c>
      <c r="I166" s="655" t="s">
        <v>83</v>
      </c>
      <c r="J166" s="657">
        <v>22.227196658256474</v>
      </c>
      <c r="K166" s="657">
        <v>14.655499810110143</v>
      </c>
      <c r="L166" s="655" t="s">
        <v>83</v>
      </c>
    </row>
    <row r="167" spans="1:12" hidden="1" outlineLevel="1">
      <c r="A167" s="186" t="s">
        <v>167</v>
      </c>
      <c r="B167" s="657">
        <v>8.6699001628285117</v>
      </c>
      <c r="C167" s="657">
        <v>4.5349150360284085</v>
      </c>
      <c r="D167" s="657">
        <v>7.7255963317589504</v>
      </c>
      <c r="E167" s="657">
        <v>-0.38382091216433878</v>
      </c>
      <c r="F167" s="657">
        <v>-3.386598584647956</v>
      </c>
      <c r="G167" s="680">
        <v>7.9489521722222918</v>
      </c>
      <c r="H167" s="681" t="s">
        <v>83</v>
      </c>
      <c r="I167" s="655" t="s">
        <v>83</v>
      </c>
      <c r="J167" s="657">
        <v>15.25691177276569</v>
      </c>
      <c r="K167" s="657">
        <v>10.035071261575879</v>
      </c>
      <c r="L167" s="655" t="s">
        <v>83</v>
      </c>
    </row>
    <row r="168" spans="1:12" hidden="1" outlineLevel="1">
      <c r="A168" s="186" t="s">
        <v>168</v>
      </c>
      <c r="B168" s="657">
        <v>10.772425413122761</v>
      </c>
      <c r="C168" s="657">
        <v>5.6881000669907138</v>
      </c>
      <c r="D168" s="657">
        <v>8.143187793836276</v>
      </c>
      <c r="E168" s="657">
        <v>-0.38982224952862055</v>
      </c>
      <c r="F168" s="657">
        <v>0.96921421705222599</v>
      </c>
      <c r="G168" s="680">
        <v>11.386529113242162</v>
      </c>
      <c r="H168" s="681" t="s">
        <v>83</v>
      </c>
      <c r="I168" s="655" t="s">
        <v>83</v>
      </c>
      <c r="J168" s="657">
        <v>8.7183341819122546</v>
      </c>
      <c r="K168" s="657">
        <v>2.7139854994491657</v>
      </c>
      <c r="L168" s="655" t="s">
        <v>83</v>
      </c>
    </row>
    <row r="169" spans="1:12" hidden="1" outlineLevel="1">
      <c r="A169" s="186" t="s">
        <v>26</v>
      </c>
      <c r="B169" s="657">
        <v>13.228822868448958</v>
      </c>
      <c r="C169" s="657">
        <v>11.177645537498179</v>
      </c>
      <c r="D169" s="657">
        <v>5.7013085490214053</v>
      </c>
      <c r="E169" s="657">
        <v>1.1605526169463474</v>
      </c>
      <c r="F169" s="657">
        <v>0.11587955592808896</v>
      </c>
      <c r="G169" s="680">
        <v>7.2702336315012985</v>
      </c>
      <c r="H169" s="681" t="s">
        <v>83</v>
      </c>
      <c r="I169" s="655" t="s">
        <v>83</v>
      </c>
      <c r="J169" s="657">
        <v>12.468461645158953</v>
      </c>
      <c r="K169" s="657">
        <v>10.165973344702635</v>
      </c>
      <c r="L169" s="655" t="s">
        <v>83</v>
      </c>
    </row>
    <row r="170" spans="1:12" hidden="1" outlineLevel="1">
      <c r="A170" s="186" t="s">
        <v>27</v>
      </c>
      <c r="B170" s="657">
        <v>9.4263495046436248</v>
      </c>
      <c r="C170" s="657">
        <v>9.1572789852946528</v>
      </c>
      <c r="D170" s="657">
        <v>7.5093473109649551</v>
      </c>
      <c r="E170" s="657">
        <v>8.6240440593244472</v>
      </c>
      <c r="F170" s="657">
        <v>2.3971080418809834</v>
      </c>
      <c r="G170" s="680">
        <v>5.6393930623888764</v>
      </c>
      <c r="H170" s="681" t="s">
        <v>83</v>
      </c>
      <c r="I170" s="655" t="s">
        <v>83</v>
      </c>
      <c r="J170" s="657">
        <v>10.839003841772055</v>
      </c>
      <c r="K170" s="657">
        <v>10.47058771016043</v>
      </c>
      <c r="L170" s="655" t="s">
        <v>83</v>
      </c>
    </row>
    <row r="171" spans="1:12" hidden="1" outlineLevel="1">
      <c r="A171" s="186" t="s">
        <v>28</v>
      </c>
      <c r="B171" s="657">
        <v>6.7065510916175128</v>
      </c>
      <c r="C171" s="657">
        <v>7.0340744464342464</v>
      </c>
      <c r="D171" s="657">
        <v>6.2841231866784142</v>
      </c>
      <c r="E171" s="657">
        <v>6.6871394541227858</v>
      </c>
      <c r="F171" s="657">
        <v>10.454451441421227</v>
      </c>
      <c r="G171" s="680">
        <v>8.5690615278164444</v>
      </c>
      <c r="H171" s="681" t="s">
        <v>83</v>
      </c>
      <c r="I171" s="655" t="s">
        <v>83</v>
      </c>
      <c r="J171" s="657">
        <v>8.4297149389253292</v>
      </c>
      <c r="K171" s="657">
        <v>8.7993210342067556</v>
      </c>
      <c r="L171" s="655" t="s">
        <v>83</v>
      </c>
    </row>
    <row r="172" spans="1:12" hidden="1" outlineLevel="1">
      <c r="A172" s="186" t="s">
        <v>29</v>
      </c>
      <c r="B172" s="657">
        <v>6.2901703282275889</v>
      </c>
      <c r="C172" s="657">
        <v>6.8115495341141354</v>
      </c>
      <c r="D172" s="657">
        <v>6.048128671544589</v>
      </c>
      <c r="E172" s="657">
        <v>7.0988507702887489</v>
      </c>
      <c r="F172" s="657">
        <v>7.8354215320471212</v>
      </c>
      <c r="G172" s="680">
        <v>-0.28286117036537917</v>
      </c>
      <c r="H172" s="681" t="s">
        <v>83</v>
      </c>
      <c r="I172" s="655" t="s">
        <v>83</v>
      </c>
      <c r="J172" s="657">
        <v>3.0811960995969372</v>
      </c>
      <c r="K172" s="657">
        <v>3.7512097276398464</v>
      </c>
      <c r="L172" s="655" t="s">
        <v>83</v>
      </c>
    </row>
    <row r="173" spans="1:12" hidden="1" outlineLevel="1">
      <c r="A173" s="489" t="s">
        <v>30</v>
      </c>
      <c r="B173" s="682">
        <v>1.2818582990119296</v>
      </c>
      <c r="C173" s="682">
        <v>0.66084296449362512</v>
      </c>
      <c r="D173" s="682">
        <v>4.4047179777039247</v>
      </c>
      <c r="E173" s="682">
        <v>8.7593195495609706</v>
      </c>
      <c r="F173" s="682">
        <v>4.1725868286797834</v>
      </c>
      <c r="G173" s="683">
        <v>-7.9446423259854271</v>
      </c>
      <c r="H173" s="684" t="s">
        <v>83</v>
      </c>
      <c r="I173" s="684" t="s">
        <v>83</v>
      </c>
      <c r="J173" s="682">
        <v>-8.1091208156482679</v>
      </c>
      <c r="K173" s="682">
        <v>-8.3670360358255635</v>
      </c>
      <c r="L173" s="658" t="s">
        <v>83</v>
      </c>
    </row>
    <row r="174" spans="1:12" hidden="1" outlineLevel="1">
      <c r="A174" s="186" t="s">
        <v>31</v>
      </c>
      <c r="B174" s="657">
        <v>-5.1974988986556099</v>
      </c>
      <c r="C174" s="657">
        <v>-3.9500962432242801</v>
      </c>
      <c r="D174" s="657">
        <v>0.3326457509881493</v>
      </c>
      <c r="E174" s="657">
        <v>3.1034078931959215</v>
      </c>
      <c r="F174" s="657">
        <v>4.9476511171816355</v>
      </c>
      <c r="G174" s="680">
        <v>-6.1341269196147721</v>
      </c>
      <c r="H174" s="681" t="s">
        <v>83</v>
      </c>
      <c r="I174" s="655" t="s">
        <v>83</v>
      </c>
      <c r="J174" s="657">
        <v>-24.891234258159031</v>
      </c>
      <c r="K174" s="657">
        <v>-23.296352756915923</v>
      </c>
      <c r="L174" s="655" t="s">
        <v>83</v>
      </c>
    </row>
    <row r="175" spans="1:12" hidden="1" outlineLevel="1">
      <c r="A175" s="186" t="s">
        <v>32</v>
      </c>
      <c r="B175" s="657">
        <v>-5.5804116775913855</v>
      </c>
      <c r="C175" s="657">
        <v>-9.8742027680165876</v>
      </c>
      <c r="D175" s="657">
        <v>1.7825494980338306</v>
      </c>
      <c r="E175" s="657">
        <v>2.9698975062545401</v>
      </c>
      <c r="F175" s="657">
        <v>9.0870517590194027</v>
      </c>
      <c r="G175" s="680">
        <v>-28.557496009359653</v>
      </c>
      <c r="H175" s="681" t="s">
        <v>83</v>
      </c>
      <c r="I175" s="655" t="s">
        <v>83</v>
      </c>
      <c r="J175" s="657">
        <v>-20.314340211438392</v>
      </c>
      <c r="K175" s="657">
        <v>-24.95358177923849</v>
      </c>
      <c r="L175" s="655" t="s">
        <v>83</v>
      </c>
    </row>
    <row r="176" spans="1:12" hidden="1" outlineLevel="1">
      <c r="A176" s="186" t="s">
        <v>33</v>
      </c>
      <c r="B176" s="657">
        <v>-5.2609234156209226</v>
      </c>
      <c r="C176" s="657">
        <v>-7.0295011984477611</v>
      </c>
      <c r="D176" s="657">
        <v>1.0509045123736627</v>
      </c>
      <c r="E176" s="657">
        <v>3.3052216279192805</v>
      </c>
      <c r="F176" s="657">
        <v>3.1754437454540891</v>
      </c>
      <c r="G176" s="680">
        <v>-24.501976935947752</v>
      </c>
      <c r="H176" s="681" t="s">
        <v>83</v>
      </c>
      <c r="I176" s="655" t="s">
        <v>83</v>
      </c>
      <c r="J176" s="657">
        <v>-15.047269844773965</v>
      </c>
      <c r="K176" s="657">
        <v>-17.160889503795119</v>
      </c>
      <c r="L176" s="655" t="s">
        <v>83</v>
      </c>
    </row>
    <row r="177" spans="1:12" hidden="1" outlineLevel="1">
      <c r="A177" s="489" t="s">
        <v>34</v>
      </c>
      <c r="B177" s="682">
        <v>-3.7333809056342773</v>
      </c>
      <c r="C177" s="682">
        <v>-8.2872417889429926</v>
      </c>
      <c r="D177" s="682">
        <v>-2.5446479927455954</v>
      </c>
      <c r="E177" s="682">
        <v>3.2448683392079687</v>
      </c>
      <c r="F177" s="682">
        <v>6.9075979687890197</v>
      </c>
      <c r="G177" s="683">
        <v>-16.631816644548564</v>
      </c>
      <c r="H177" s="684" t="s">
        <v>83</v>
      </c>
      <c r="I177" s="684" t="s">
        <v>83</v>
      </c>
      <c r="J177" s="682">
        <v>-4.4258775246831448</v>
      </c>
      <c r="K177" s="682">
        <v>-9.933471100006912</v>
      </c>
      <c r="L177" s="658" t="s">
        <v>83</v>
      </c>
    </row>
    <row r="178" spans="1:12" collapsed="1">
      <c r="A178" s="186" t="s">
        <v>35</v>
      </c>
      <c r="B178" s="685">
        <v>5.1341382793789165</v>
      </c>
      <c r="C178" s="686">
        <v>0.6941093186550944</v>
      </c>
      <c r="D178" s="686">
        <v>-0.4088425717268791</v>
      </c>
      <c r="E178" s="686">
        <v>1.8541037496325288</v>
      </c>
      <c r="F178" s="686">
        <v>5.5653892191831744</v>
      </c>
      <c r="G178" s="686">
        <v>3.2953512919207526</v>
      </c>
      <c r="H178" s="687" t="s">
        <v>83</v>
      </c>
      <c r="I178" s="687" t="s">
        <v>83</v>
      </c>
      <c r="J178" s="686">
        <v>16.658554326355926</v>
      </c>
      <c r="K178" s="686">
        <v>9.9743877444427937</v>
      </c>
      <c r="L178" s="687" t="s">
        <v>83</v>
      </c>
    </row>
    <row r="179" spans="1:12">
      <c r="A179" s="186" t="s">
        <v>36</v>
      </c>
      <c r="B179" s="657">
        <v>4.5683512666776238</v>
      </c>
      <c r="C179" s="653">
        <v>4.1590964606429424</v>
      </c>
      <c r="D179" s="653">
        <v>-1.8558732876443713</v>
      </c>
      <c r="E179" s="653">
        <v>1.067873657810182</v>
      </c>
      <c r="F179" s="653">
        <v>0.6098476257468235</v>
      </c>
      <c r="G179" s="653">
        <v>5.58696720186542</v>
      </c>
      <c r="H179" s="655" t="s">
        <v>83</v>
      </c>
      <c r="I179" s="655" t="s">
        <v>83</v>
      </c>
      <c r="J179" s="653">
        <v>16.212835494463619</v>
      </c>
      <c r="K179" s="653">
        <v>15.801595679909397</v>
      </c>
      <c r="L179" s="655" t="s">
        <v>83</v>
      </c>
    </row>
    <row r="180" spans="1:12">
      <c r="A180" s="186" t="s">
        <v>37</v>
      </c>
      <c r="B180" s="657">
        <v>4.0653489777416496</v>
      </c>
      <c r="C180" s="653">
        <v>6.3992473319023162</v>
      </c>
      <c r="D180" s="653">
        <v>-0.77806997524545807</v>
      </c>
      <c r="E180" s="653">
        <v>0.78048405390337905</v>
      </c>
      <c r="F180" s="653">
        <v>2.1094344231375857</v>
      </c>
      <c r="G180" s="653">
        <v>7.4584755983895263</v>
      </c>
      <c r="H180" s="655" t="s">
        <v>83</v>
      </c>
      <c r="I180" s="655" t="s">
        <v>83</v>
      </c>
      <c r="J180" s="653">
        <v>14.943024042452848</v>
      </c>
      <c r="K180" s="653">
        <v>18.531187258879569</v>
      </c>
      <c r="L180" s="655" t="s">
        <v>83</v>
      </c>
    </row>
    <row r="181" spans="1:12">
      <c r="A181" s="489" t="s">
        <v>38</v>
      </c>
      <c r="B181" s="688">
        <v>3.8660694838701204</v>
      </c>
      <c r="C181" s="689">
        <v>3.0015669937420597</v>
      </c>
      <c r="D181" s="689">
        <v>7.2458611865897637E-3</v>
      </c>
      <c r="E181" s="689">
        <v>0.67401345516617539</v>
      </c>
      <c r="F181" s="689">
        <v>-2.7171501876729707</v>
      </c>
      <c r="G181" s="689">
        <v>9.3700171668194514</v>
      </c>
      <c r="H181" s="658" t="s">
        <v>83</v>
      </c>
      <c r="I181" s="658" t="s">
        <v>83</v>
      </c>
      <c r="J181" s="689">
        <v>16.31804921517714</v>
      </c>
      <c r="K181" s="689">
        <v>14.978109096165099</v>
      </c>
      <c r="L181" s="658" t="s">
        <v>83</v>
      </c>
    </row>
    <row r="182" spans="1:12">
      <c r="A182" s="186" t="s">
        <v>667</v>
      </c>
      <c r="B182" s="657">
        <v>3.2085238639210161</v>
      </c>
      <c r="C182" s="653">
        <v>1.1453683383280833</v>
      </c>
      <c r="D182" s="653">
        <v>-0.32589504631866362</v>
      </c>
      <c r="E182" s="653">
        <v>0.79242733349514083</v>
      </c>
      <c r="F182" s="653">
        <v>-1.7558854345876682</v>
      </c>
      <c r="G182" s="653">
        <v>5.4948391956584715</v>
      </c>
      <c r="H182" s="655" t="s">
        <v>83</v>
      </c>
      <c r="I182" s="655" t="s">
        <v>83</v>
      </c>
      <c r="J182" s="653">
        <v>19.508144253563202</v>
      </c>
      <c r="K182" s="653">
        <v>16.97034598728105</v>
      </c>
      <c r="L182" s="655" t="s">
        <v>83</v>
      </c>
    </row>
    <row r="183" spans="1:12">
      <c r="A183" s="186" t="s">
        <v>670</v>
      </c>
      <c r="B183" s="657">
        <v>3.3896784481825222</v>
      </c>
      <c r="C183" s="653">
        <v>5.5643748486946549</v>
      </c>
      <c r="D183" s="653">
        <v>-0.22004662096379946</v>
      </c>
      <c r="E183" s="653">
        <v>-5.23448556639039E-2</v>
      </c>
      <c r="F183" s="653">
        <v>-6.389524455678341</v>
      </c>
      <c r="G183" s="653">
        <v>15.038731798503591</v>
      </c>
      <c r="H183" s="655" t="s">
        <v>83</v>
      </c>
      <c r="I183" s="655" t="s">
        <v>83</v>
      </c>
      <c r="J183" s="653">
        <v>14.26978026360392</v>
      </c>
      <c r="K183" s="653">
        <v>17.3297870068984</v>
      </c>
      <c r="L183" s="655" t="s">
        <v>83</v>
      </c>
    </row>
    <row r="184" spans="1:12">
      <c r="A184" s="186" t="s">
        <v>671</v>
      </c>
      <c r="B184" s="657">
        <v>2.5770361015937482</v>
      </c>
      <c r="C184" s="653">
        <v>-0.90578136080645777</v>
      </c>
      <c r="D184" s="653">
        <v>-0.98668104521725297</v>
      </c>
      <c r="E184" s="653">
        <v>0.31791448100460684</v>
      </c>
      <c r="F184" s="653">
        <v>-4.0728551394705761</v>
      </c>
      <c r="G184" s="653">
        <v>17.152263247573302</v>
      </c>
      <c r="H184" s="655" t="s">
        <v>83</v>
      </c>
      <c r="I184" s="655" t="s">
        <v>83</v>
      </c>
      <c r="J184" s="653">
        <v>10.179886908137178</v>
      </c>
      <c r="K184" s="653">
        <v>5.3579597683059745</v>
      </c>
      <c r="L184" s="655" t="s">
        <v>83</v>
      </c>
    </row>
    <row r="185" spans="1:12">
      <c r="A185" s="489" t="s">
        <v>672</v>
      </c>
      <c r="B185" s="688">
        <v>3.7527482692274674</v>
      </c>
      <c r="C185" s="689">
        <v>-0.75116199555284879</v>
      </c>
      <c r="D185" s="689">
        <v>-0.49515716756130246</v>
      </c>
      <c r="E185" s="689">
        <v>-0.22628383348501302</v>
      </c>
      <c r="F185" s="689">
        <v>-4.732051779333986</v>
      </c>
      <c r="G185" s="689">
        <v>18.339646747080323</v>
      </c>
      <c r="H185" s="658" t="s">
        <v>83</v>
      </c>
      <c r="I185" s="658" t="s">
        <v>83</v>
      </c>
      <c r="J185" s="689">
        <v>7.911096529214845</v>
      </c>
      <c r="K185" s="689">
        <v>2.6596865948426824</v>
      </c>
      <c r="L185" s="658" t="s">
        <v>83</v>
      </c>
    </row>
    <row r="186" spans="1:12">
      <c r="A186" s="186" t="s">
        <v>741</v>
      </c>
      <c r="B186" s="657">
        <v>2.8835963864289056</v>
      </c>
      <c r="C186" s="653">
        <v>-0.76454423469897392</v>
      </c>
      <c r="D186" s="653">
        <v>-9.0805851706676322E-2</v>
      </c>
      <c r="E186" s="653">
        <v>-1.1116100773831619</v>
      </c>
      <c r="F186" s="653">
        <v>0.50864780200834048</v>
      </c>
      <c r="G186" s="653">
        <v>-3.3350992909680173</v>
      </c>
      <c r="H186" s="655" t="s">
        <v>83</v>
      </c>
      <c r="I186" s="655" t="s">
        <v>83</v>
      </c>
      <c r="J186" s="653">
        <v>4.9769560577185104</v>
      </c>
      <c r="K186" s="653">
        <v>-0.2385789355306116</v>
      </c>
      <c r="L186" s="655" t="s">
        <v>83</v>
      </c>
    </row>
    <row r="187" spans="1:12">
      <c r="A187" s="186" t="s">
        <v>742</v>
      </c>
      <c r="B187" s="657">
        <v>2.5560895673647224</v>
      </c>
      <c r="C187" s="653">
        <v>-5.4201554861530781</v>
      </c>
      <c r="D187" s="653">
        <v>-0.26541215532957096</v>
      </c>
      <c r="E187" s="653">
        <v>-0.93688171625868222</v>
      </c>
      <c r="F187" s="653">
        <v>-2.0877225842203018</v>
      </c>
      <c r="G187" s="653">
        <v>-2.4775190912715743</v>
      </c>
      <c r="H187" s="655" t="s">
        <v>83</v>
      </c>
      <c r="I187" s="655" t="s">
        <v>83</v>
      </c>
      <c r="J187" s="653">
        <v>10.800102026460351</v>
      </c>
      <c r="K187" s="653">
        <v>1.5511726204707799</v>
      </c>
      <c r="L187" s="655" t="s">
        <v>83</v>
      </c>
    </row>
    <row r="188" spans="1:12">
      <c r="A188" s="186" t="s">
        <v>739</v>
      </c>
      <c r="B188" s="665">
        <v>2.1235918362690427</v>
      </c>
      <c r="C188" s="654">
        <v>-3.3250412063910062</v>
      </c>
      <c r="D188" s="654">
        <v>-0.6065001583283447</v>
      </c>
      <c r="E188" s="654">
        <v>-0.28648391697036857</v>
      </c>
      <c r="F188" s="654">
        <v>-0.44962183627215779</v>
      </c>
      <c r="G188" s="654">
        <v>-3.7108360543701195</v>
      </c>
      <c r="H188" s="656" t="s">
        <v>83</v>
      </c>
      <c r="I188" s="656" t="s">
        <v>83</v>
      </c>
      <c r="J188" s="654">
        <v>11.629552720708048</v>
      </c>
      <c r="K188" s="654">
        <v>5.7447669749025323</v>
      </c>
      <c r="L188" s="656" t="s">
        <v>83</v>
      </c>
    </row>
    <row r="189" spans="1:12">
      <c r="A189" s="674"/>
      <c r="B189" s="930" t="s">
        <v>405</v>
      </c>
      <c r="C189" s="931"/>
      <c r="D189" s="931"/>
      <c r="E189" s="931"/>
      <c r="F189" s="931"/>
      <c r="G189" s="931"/>
      <c r="H189" s="931"/>
      <c r="I189" s="931"/>
      <c r="J189" s="931"/>
      <c r="K189" s="931"/>
      <c r="L189" s="931"/>
    </row>
    <row r="190" spans="1:12" ht="14.25" hidden="1" customHeight="1" outlineLevel="1">
      <c r="A190" s="186" t="s">
        <v>126</v>
      </c>
      <c r="B190" s="690" t="s">
        <v>83</v>
      </c>
      <c r="C190" s="667" t="s">
        <v>83</v>
      </c>
      <c r="D190" s="667" t="s">
        <v>83</v>
      </c>
      <c r="E190" s="667" t="s">
        <v>83</v>
      </c>
      <c r="F190" s="667" t="s">
        <v>83</v>
      </c>
      <c r="G190" s="667" t="s">
        <v>83</v>
      </c>
      <c r="H190" s="667" t="s">
        <v>83</v>
      </c>
      <c r="I190" s="667" t="s">
        <v>83</v>
      </c>
      <c r="J190" s="667" t="s">
        <v>83</v>
      </c>
      <c r="K190" s="667" t="s">
        <v>83</v>
      </c>
      <c r="L190" s="667" t="s">
        <v>83</v>
      </c>
    </row>
    <row r="191" spans="1:12" s="32" customFormat="1" ht="12.75" hidden="1" customHeight="1" outlineLevel="1">
      <c r="A191" s="186" t="s">
        <v>127</v>
      </c>
      <c r="B191" s="691">
        <v>0.81815315650783305</v>
      </c>
      <c r="C191" s="655">
        <v>-0.75925441647203229</v>
      </c>
      <c r="D191" s="655">
        <v>1.3591084688499393</v>
      </c>
      <c r="E191" s="655">
        <v>-4.4726743210918869</v>
      </c>
      <c r="F191" s="655">
        <v>0.82431042716936531</v>
      </c>
      <c r="G191" s="655">
        <v>-0.95631017080167169</v>
      </c>
      <c r="H191" s="655" t="s">
        <v>83</v>
      </c>
      <c r="I191" s="655" t="s">
        <v>83</v>
      </c>
      <c r="J191" s="655">
        <v>3.6303637696182278</v>
      </c>
      <c r="K191" s="655">
        <v>2.8409951441905577</v>
      </c>
      <c r="L191" s="667" t="s">
        <v>83</v>
      </c>
    </row>
    <row r="192" spans="1:12" s="32" customFormat="1" hidden="1" outlineLevel="1">
      <c r="A192" s="186" t="s">
        <v>128</v>
      </c>
      <c r="B192" s="691">
        <v>1.3516052677631194</v>
      </c>
      <c r="C192" s="655">
        <v>3.4152283056695438</v>
      </c>
      <c r="D192" s="655">
        <v>1.0840203317322903</v>
      </c>
      <c r="E192" s="655">
        <v>2.5929097955724529</v>
      </c>
      <c r="F192" s="655">
        <v>1.9440398649183379</v>
      </c>
      <c r="G192" s="655">
        <v>1.4450975113182238</v>
      </c>
      <c r="H192" s="655" t="s">
        <v>83</v>
      </c>
      <c r="I192" s="655" t="s">
        <v>83</v>
      </c>
      <c r="J192" s="655">
        <v>0.68804346037454422</v>
      </c>
      <c r="K192" s="655">
        <v>-3.6271970318560136</v>
      </c>
      <c r="L192" s="667" t="s">
        <v>83</v>
      </c>
    </row>
    <row r="193" spans="1:12" s="32" customFormat="1" hidden="1" outlineLevel="1">
      <c r="A193" s="186" t="s">
        <v>129</v>
      </c>
      <c r="B193" s="691">
        <v>0.30613310537437144</v>
      </c>
      <c r="C193" s="655">
        <v>-3.9530079447958428</v>
      </c>
      <c r="D193" s="655">
        <v>2.077362603413718</v>
      </c>
      <c r="E193" s="655">
        <v>5.8630395001063533</v>
      </c>
      <c r="F193" s="655">
        <v>-0.54794166342186656</v>
      </c>
      <c r="G193" s="655">
        <v>1.1564294445861378</v>
      </c>
      <c r="H193" s="655" t="s">
        <v>83</v>
      </c>
      <c r="I193" s="655" t="s">
        <v>83</v>
      </c>
      <c r="J193" s="655">
        <v>1.8857810206372818</v>
      </c>
      <c r="K193" s="655">
        <v>-2.4567731903381826</v>
      </c>
      <c r="L193" s="667" t="s">
        <v>83</v>
      </c>
    </row>
    <row r="194" spans="1:12" s="32" customFormat="1" hidden="1" outlineLevel="1">
      <c r="A194" s="186" t="s">
        <v>130</v>
      </c>
      <c r="B194" s="691">
        <v>1.5867749921534227</v>
      </c>
      <c r="C194" s="655">
        <v>5.0008716912414144</v>
      </c>
      <c r="D194" s="655">
        <v>2.1277156234615262</v>
      </c>
      <c r="E194" s="655">
        <v>8.6768641332538436</v>
      </c>
      <c r="F194" s="655">
        <v>7.0160387986590678</v>
      </c>
      <c r="G194" s="655">
        <v>7.0063727135783154</v>
      </c>
      <c r="H194" s="655" t="s">
        <v>83</v>
      </c>
      <c r="I194" s="655" t="s">
        <v>83</v>
      </c>
      <c r="J194" s="655">
        <v>11.515853109603839</v>
      </c>
      <c r="K194" s="655">
        <v>18.612484210270708</v>
      </c>
      <c r="L194" s="667" t="s">
        <v>83</v>
      </c>
    </row>
    <row r="195" spans="1:12" hidden="1" outlineLevel="1">
      <c r="A195" s="186" t="s">
        <v>131</v>
      </c>
      <c r="B195" s="691">
        <v>0.13005749569865088</v>
      </c>
      <c r="C195" s="655">
        <v>0.77781027906398492</v>
      </c>
      <c r="D195" s="655">
        <v>1.3457009373717881</v>
      </c>
      <c r="E195" s="655">
        <v>7.5562844493618684</v>
      </c>
      <c r="F195" s="655">
        <v>-1.5565653320796287</v>
      </c>
      <c r="G195" s="655">
        <v>-0.49901341666013366</v>
      </c>
      <c r="H195" s="655" t="s">
        <v>83</v>
      </c>
      <c r="I195" s="655" t="s">
        <v>83</v>
      </c>
      <c r="J195" s="655">
        <v>3.8346728151130662</v>
      </c>
      <c r="K195" s="655">
        <v>2.9881347729753713</v>
      </c>
      <c r="L195" s="667" t="s">
        <v>83</v>
      </c>
    </row>
    <row r="196" spans="1:12" hidden="1" outlineLevel="1">
      <c r="A196" s="186" t="s">
        <v>132</v>
      </c>
      <c r="B196" s="691">
        <v>-0.62639089032370521</v>
      </c>
      <c r="C196" s="655">
        <v>-1.1160375362205031</v>
      </c>
      <c r="D196" s="655">
        <v>1.410486093498676</v>
      </c>
      <c r="E196" s="655">
        <v>8.4810547550143696</v>
      </c>
      <c r="F196" s="655">
        <v>-1.0107407104079016</v>
      </c>
      <c r="G196" s="655">
        <v>-2.268378439928</v>
      </c>
      <c r="H196" s="655" t="s">
        <v>83</v>
      </c>
      <c r="I196" s="655" t="s">
        <v>83</v>
      </c>
      <c r="J196" s="655">
        <v>2.2362696033262353</v>
      </c>
      <c r="K196" s="655">
        <v>2.1541259052535935</v>
      </c>
      <c r="L196" s="667" t="s">
        <v>83</v>
      </c>
    </row>
    <row r="197" spans="1:12" hidden="1" outlineLevel="1">
      <c r="A197" s="186" t="s">
        <v>133</v>
      </c>
      <c r="B197" s="691">
        <v>7.3317879300308135</v>
      </c>
      <c r="C197" s="655">
        <v>5.3979980614434169</v>
      </c>
      <c r="D197" s="655">
        <v>-0.13686119471684322</v>
      </c>
      <c r="E197" s="655">
        <v>13.449573817586895</v>
      </c>
      <c r="F197" s="655">
        <v>-1.4870578453648307</v>
      </c>
      <c r="G197" s="655">
        <v>9.7579993408485137</v>
      </c>
      <c r="H197" s="655" t="s">
        <v>83</v>
      </c>
      <c r="I197" s="655" t="s">
        <v>83</v>
      </c>
      <c r="J197" s="655">
        <v>6.1516516112719728</v>
      </c>
      <c r="K197" s="655">
        <v>0.6999435776302505</v>
      </c>
      <c r="L197" s="667" t="s">
        <v>83</v>
      </c>
    </row>
    <row r="198" spans="1:12" hidden="1" outlineLevel="1">
      <c r="A198" s="186" t="s">
        <v>134</v>
      </c>
      <c r="B198" s="691">
        <v>-3.163998153035692</v>
      </c>
      <c r="C198" s="655">
        <v>-6.3621610395756818</v>
      </c>
      <c r="D198" s="655">
        <v>0.59099168944601388</v>
      </c>
      <c r="E198" s="655">
        <v>9.6789942449517952</v>
      </c>
      <c r="F198" s="655">
        <v>-3.9312788408126522</v>
      </c>
      <c r="G198" s="655">
        <v>-14.87959028276309</v>
      </c>
      <c r="H198" s="655" t="s">
        <v>83</v>
      </c>
      <c r="I198" s="655" t="s">
        <v>83</v>
      </c>
      <c r="J198" s="655">
        <v>-0.76584946168745205</v>
      </c>
      <c r="K198" s="655">
        <v>-5.8601037958301845</v>
      </c>
      <c r="L198" s="667" t="s">
        <v>83</v>
      </c>
    </row>
    <row r="199" spans="1:12" hidden="1" outlineLevel="1">
      <c r="A199" s="186" t="s">
        <v>135</v>
      </c>
      <c r="B199" s="691">
        <v>-1.7026613847691721</v>
      </c>
      <c r="C199" s="655">
        <v>-0.64190151902290893</v>
      </c>
      <c r="D199" s="655">
        <v>0.91136546995605272</v>
      </c>
      <c r="E199" s="655">
        <v>6.0722308235901608</v>
      </c>
      <c r="F199" s="655">
        <v>2.5103897412350307E-2</v>
      </c>
      <c r="G199" s="655">
        <v>1.0467823713747464</v>
      </c>
      <c r="H199" s="655" t="s">
        <v>83</v>
      </c>
      <c r="I199" s="655" t="s">
        <v>83</v>
      </c>
      <c r="J199" s="655">
        <v>4.0618130764797655</v>
      </c>
      <c r="K199" s="655">
        <v>8.6675820809884101</v>
      </c>
      <c r="L199" s="667" t="s">
        <v>83</v>
      </c>
    </row>
    <row r="200" spans="1:12" hidden="1" outlineLevel="1">
      <c r="A200" s="186" t="s">
        <v>136</v>
      </c>
      <c r="B200" s="691">
        <v>-0.67988833658628778</v>
      </c>
      <c r="C200" s="655">
        <v>-4.3799298774852105</v>
      </c>
      <c r="D200" s="655">
        <v>-4.9271938591683835</v>
      </c>
      <c r="E200" s="655">
        <v>4.5458549520774199</v>
      </c>
      <c r="F200" s="655">
        <v>-2.0976023652782345</v>
      </c>
      <c r="G200" s="655">
        <v>-16.662408201391685</v>
      </c>
      <c r="H200" s="655" t="s">
        <v>83</v>
      </c>
      <c r="I200" s="655" t="s">
        <v>83</v>
      </c>
      <c r="J200" s="655">
        <v>3.479094849007879</v>
      </c>
      <c r="K200" s="655">
        <v>-6.6994914250774542</v>
      </c>
      <c r="L200" s="667" t="s">
        <v>83</v>
      </c>
    </row>
    <row r="201" spans="1:12" hidden="1" outlineLevel="1">
      <c r="A201" s="186" t="s">
        <v>137</v>
      </c>
      <c r="B201" s="691">
        <v>-0.42284561928069309</v>
      </c>
      <c r="C201" s="655">
        <v>-1.911523815651222</v>
      </c>
      <c r="D201" s="655">
        <v>1.0518876323630622</v>
      </c>
      <c r="E201" s="655">
        <v>-0.26900107145311836</v>
      </c>
      <c r="F201" s="655">
        <v>-2.1984711456745458</v>
      </c>
      <c r="G201" s="655">
        <v>6.0401372499561745</v>
      </c>
      <c r="H201" s="655" t="s">
        <v>83</v>
      </c>
      <c r="I201" s="655" t="s">
        <v>83</v>
      </c>
      <c r="J201" s="655">
        <v>4.3866045406019509</v>
      </c>
      <c r="K201" s="655">
        <v>5.5626419971248851</v>
      </c>
      <c r="L201" s="667" t="s">
        <v>83</v>
      </c>
    </row>
    <row r="202" spans="1:12" hidden="1" outlineLevel="1">
      <c r="A202" s="186" t="s">
        <v>138</v>
      </c>
      <c r="B202" s="691">
        <v>1.1565286064509479</v>
      </c>
      <c r="C202" s="655">
        <v>4.1548610191330226</v>
      </c>
      <c r="D202" s="655">
        <v>0.98442077333078259</v>
      </c>
      <c r="E202" s="655">
        <v>-0.63740789226700656</v>
      </c>
      <c r="F202" s="655">
        <v>4.2478849185328755</v>
      </c>
      <c r="G202" s="655">
        <v>-4.6459539357430231</v>
      </c>
      <c r="H202" s="655" t="s">
        <v>83</v>
      </c>
      <c r="I202" s="655" t="s">
        <v>83</v>
      </c>
      <c r="J202" s="655">
        <v>-3.4337552756591521</v>
      </c>
      <c r="K202" s="655">
        <v>1.8589676342675006</v>
      </c>
      <c r="L202" s="667" t="s">
        <v>83</v>
      </c>
    </row>
    <row r="203" spans="1:12" hidden="1" outlineLevel="1">
      <c r="A203" s="186" t="s">
        <v>139</v>
      </c>
      <c r="B203" s="691">
        <v>1.0489018410929418</v>
      </c>
      <c r="C203" s="655">
        <v>-0.95928577988280495</v>
      </c>
      <c r="D203" s="655">
        <v>2.4466277716646658</v>
      </c>
      <c r="E203" s="655">
        <v>7.3186943933365001E-2</v>
      </c>
      <c r="F203" s="655">
        <v>0.45093282800485213</v>
      </c>
      <c r="G203" s="655">
        <v>-5.2897113000517351</v>
      </c>
      <c r="H203" s="655" t="s">
        <v>83</v>
      </c>
      <c r="I203" s="655" t="s">
        <v>83</v>
      </c>
      <c r="J203" s="655">
        <v>3.5239641891526361</v>
      </c>
      <c r="K203" s="655">
        <v>-1.941388950204967</v>
      </c>
      <c r="L203" s="667" t="s">
        <v>83</v>
      </c>
    </row>
    <row r="204" spans="1:12" hidden="1" outlineLevel="1">
      <c r="A204" s="186" t="s">
        <v>140</v>
      </c>
      <c r="B204" s="691">
        <v>0.69611505708972743</v>
      </c>
      <c r="C204" s="655">
        <v>2.1424436421795008</v>
      </c>
      <c r="D204" s="655">
        <v>0.85409296473338259</v>
      </c>
      <c r="E204" s="655">
        <v>1.4550303039336967</v>
      </c>
      <c r="F204" s="655">
        <v>2.3922013584870285</v>
      </c>
      <c r="G204" s="655">
        <v>4.7985125317795791</v>
      </c>
      <c r="H204" s="655" t="s">
        <v>83</v>
      </c>
      <c r="I204" s="655" t="s">
        <v>83</v>
      </c>
      <c r="J204" s="655">
        <v>4.7272760113558121</v>
      </c>
      <c r="K204" s="655">
        <v>3.8706993731082378</v>
      </c>
      <c r="L204" s="667" t="s">
        <v>83</v>
      </c>
    </row>
    <row r="205" spans="1:12" hidden="1" outlineLevel="1">
      <c r="A205" s="186" t="s">
        <v>141</v>
      </c>
      <c r="B205" s="691">
        <v>0.68173478150505673</v>
      </c>
      <c r="C205" s="655">
        <v>2.8890838614097589</v>
      </c>
      <c r="D205" s="655">
        <v>2.0059498991284528</v>
      </c>
      <c r="E205" s="655">
        <v>-1.3524362772651699</v>
      </c>
      <c r="F205" s="655">
        <v>6.2886694244474342</v>
      </c>
      <c r="G205" s="655">
        <v>4.4776108228544729</v>
      </c>
      <c r="H205" s="655" t="s">
        <v>83</v>
      </c>
      <c r="I205" s="655" t="s">
        <v>83</v>
      </c>
      <c r="J205" s="655">
        <v>4.9054525297059399</v>
      </c>
      <c r="K205" s="655">
        <v>11.751554778810032</v>
      </c>
      <c r="L205" s="667" t="s">
        <v>83</v>
      </c>
    </row>
    <row r="206" spans="1:12" hidden="1" outlineLevel="1">
      <c r="A206" s="186" t="s">
        <v>142</v>
      </c>
      <c r="B206" s="691">
        <v>0.71102878033228478</v>
      </c>
      <c r="C206" s="655">
        <v>2.0378664617474413</v>
      </c>
      <c r="D206" s="655">
        <v>2.0669894981615329</v>
      </c>
      <c r="E206" s="655">
        <v>-6.0058365574614072</v>
      </c>
      <c r="F206" s="655">
        <v>-3.5499384626486545</v>
      </c>
      <c r="G206" s="655">
        <v>5.4633990433476072</v>
      </c>
      <c r="H206" s="655" t="s">
        <v>83</v>
      </c>
      <c r="I206" s="655" t="s">
        <v>83</v>
      </c>
      <c r="J206" s="655">
        <v>1.5030706263064104</v>
      </c>
      <c r="K206" s="655">
        <v>4.7728981332345626</v>
      </c>
      <c r="L206" s="667" t="s">
        <v>83</v>
      </c>
    </row>
    <row r="207" spans="1:12" hidden="1" outlineLevel="1">
      <c r="A207" s="186" t="s">
        <v>143</v>
      </c>
      <c r="B207" s="691">
        <v>1.1151992174761602</v>
      </c>
      <c r="C207" s="655">
        <v>3.2721131960562104</v>
      </c>
      <c r="D207" s="655">
        <v>-0.40158273640528819</v>
      </c>
      <c r="E207" s="655">
        <v>-4.1067346749857165</v>
      </c>
      <c r="F207" s="655">
        <v>1.9317366574564119</v>
      </c>
      <c r="G207" s="655">
        <v>7.2743739495594042</v>
      </c>
      <c r="H207" s="655" t="s">
        <v>83</v>
      </c>
      <c r="I207" s="655" t="s">
        <v>83</v>
      </c>
      <c r="J207" s="655">
        <v>-2.329522553210694</v>
      </c>
      <c r="K207" s="655">
        <v>-3.0167131808231176</v>
      </c>
      <c r="L207" s="667" t="s">
        <v>83</v>
      </c>
    </row>
    <row r="208" spans="1:12" hidden="1" outlineLevel="1">
      <c r="A208" s="186" t="s">
        <v>144</v>
      </c>
      <c r="B208" s="691">
        <v>0.49839399574260312</v>
      </c>
      <c r="C208" s="655">
        <v>-1.2302369693089901</v>
      </c>
      <c r="D208" s="655">
        <v>1.9521811751657765</v>
      </c>
      <c r="E208" s="655">
        <v>1.3073835889367871</v>
      </c>
      <c r="F208" s="655">
        <v>3.0694353707872324</v>
      </c>
      <c r="G208" s="655">
        <v>-3.8637425415962099</v>
      </c>
      <c r="H208" s="655" t="s">
        <v>83</v>
      </c>
      <c r="I208" s="655" t="s">
        <v>83</v>
      </c>
      <c r="J208" s="655">
        <v>1.07978869187302</v>
      </c>
      <c r="K208" s="655">
        <v>1.2738215322257531</v>
      </c>
      <c r="L208" s="667" t="s">
        <v>83</v>
      </c>
    </row>
    <row r="209" spans="1:12" hidden="1" outlineLevel="1">
      <c r="A209" s="186" t="s">
        <v>145</v>
      </c>
      <c r="B209" s="691">
        <v>2.0682986144279027</v>
      </c>
      <c r="C209" s="655">
        <v>4.2033844341096369</v>
      </c>
      <c r="D209" s="655">
        <v>1.2272980073407354</v>
      </c>
      <c r="E209" s="655">
        <v>1.5155946739657082</v>
      </c>
      <c r="F209" s="655">
        <v>0.49090898065877298</v>
      </c>
      <c r="G209" s="655">
        <v>-2.7466192071922393</v>
      </c>
      <c r="H209" s="655" t="s">
        <v>83</v>
      </c>
      <c r="I209" s="655" t="s">
        <v>83</v>
      </c>
      <c r="J209" s="655">
        <v>-0.88545878383526144</v>
      </c>
      <c r="K209" s="655">
        <v>0.14347854049474051</v>
      </c>
      <c r="L209" s="667" t="s">
        <v>83</v>
      </c>
    </row>
    <row r="210" spans="1:12" hidden="1" outlineLevel="1">
      <c r="A210" s="186" t="s">
        <v>146</v>
      </c>
      <c r="B210" s="691">
        <v>0.48265779066073833</v>
      </c>
      <c r="C210" s="655">
        <v>-5.0773073231624721E-3</v>
      </c>
      <c r="D210" s="655">
        <v>0.99210848946302121</v>
      </c>
      <c r="E210" s="655">
        <v>2.9199172721714888</v>
      </c>
      <c r="F210" s="655">
        <v>3.6196318758243251E-2</v>
      </c>
      <c r="G210" s="655">
        <v>2.0126020504021653</v>
      </c>
      <c r="H210" s="655" t="s">
        <v>83</v>
      </c>
      <c r="I210" s="655" t="s">
        <v>83</v>
      </c>
      <c r="J210" s="655">
        <v>-0.98656717210312195</v>
      </c>
      <c r="K210" s="655">
        <v>-0.81736030794992587</v>
      </c>
      <c r="L210" s="667" t="s">
        <v>83</v>
      </c>
    </row>
    <row r="211" spans="1:12" hidden="1" outlineLevel="1">
      <c r="A211" s="186" t="s">
        <v>147</v>
      </c>
      <c r="B211" s="691">
        <v>1.004693859186844</v>
      </c>
      <c r="C211" s="655">
        <v>-0.33462054062012214</v>
      </c>
      <c r="D211" s="655">
        <v>2.5827790816787655</v>
      </c>
      <c r="E211" s="655">
        <v>3.0224926351590113</v>
      </c>
      <c r="F211" s="655">
        <v>2.3457039406835207</v>
      </c>
      <c r="G211" s="655">
        <v>0.7727273908639205</v>
      </c>
      <c r="H211" s="655" t="s">
        <v>83</v>
      </c>
      <c r="I211" s="655" t="s">
        <v>83</v>
      </c>
      <c r="J211" s="655">
        <v>4.9458105454085484</v>
      </c>
      <c r="K211" s="655">
        <v>3.9231430689905125</v>
      </c>
      <c r="L211" s="667" t="s">
        <v>83</v>
      </c>
    </row>
    <row r="212" spans="1:12" hidden="1" outlineLevel="1">
      <c r="A212" s="186" t="s">
        <v>148</v>
      </c>
      <c r="B212" s="691">
        <v>2.097246842023921</v>
      </c>
      <c r="C212" s="655">
        <v>1.350807867931735</v>
      </c>
      <c r="D212" s="655">
        <v>1.1722805156998675</v>
      </c>
      <c r="E212" s="655">
        <v>1.083143173605535</v>
      </c>
      <c r="F212" s="655">
        <v>-0.55946282016834914</v>
      </c>
      <c r="G212" s="655">
        <v>0.78715047700150365</v>
      </c>
      <c r="H212" s="655" t="s">
        <v>83</v>
      </c>
      <c r="I212" s="655" t="s">
        <v>83</v>
      </c>
      <c r="J212" s="655">
        <v>6.7197317202481344</v>
      </c>
      <c r="K212" s="655">
        <v>4.8039379712862598</v>
      </c>
      <c r="L212" s="667" t="s">
        <v>83</v>
      </c>
    </row>
    <row r="213" spans="1:12" hidden="1" outlineLevel="1">
      <c r="A213" s="186" t="s">
        <v>149</v>
      </c>
      <c r="B213" s="691">
        <v>0.59516678210530927</v>
      </c>
      <c r="C213" s="655">
        <v>1.0482945909555497</v>
      </c>
      <c r="D213" s="655">
        <v>0.94617377968570793</v>
      </c>
      <c r="E213" s="655">
        <v>-3.7544132822149834</v>
      </c>
      <c r="F213" s="655">
        <v>-3.3785973740904041</v>
      </c>
      <c r="G213" s="655">
        <v>-1.7386542680765444</v>
      </c>
      <c r="H213" s="655" t="s">
        <v>83</v>
      </c>
      <c r="I213" s="655" t="s">
        <v>83</v>
      </c>
      <c r="J213" s="655">
        <v>-0.61902516482254555</v>
      </c>
      <c r="K213" s="655">
        <v>-0.69596478662077743</v>
      </c>
      <c r="L213" s="667" t="s">
        <v>83</v>
      </c>
    </row>
    <row r="214" spans="1:12" hidden="1" outlineLevel="1">
      <c r="A214" s="186" t="s">
        <v>150</v>
      </c>
      <c r="B214" s="691">
        <v>1.444238727103027</v>
      </c>
      <c r="C214" s="655">
        <v>-1.5149107423308976</v>
      </c>
      <c r="D214" s="655">
        <v>-0.50567976731230146</v>
      </c>
      <c r="E214" s="655">
        <v>5.9395141415128876</v>
      </c>
      <c r="F214" s="655">
        <v>6.9046082457631996</v>
      </c>
      <c r="G214" s="655">
        <v>-3.1409202403271479</v>
      </c>
      <c r="H214" s="655" t="s">
        <v>83</v>
      </c>
      <c r="I214" s="655" t="s">
        <v>83</v>
      </c>
      <c r="J214" s="655">
        <v>5.9330066005413897</v>
      </c>
      <c r="K214" s="655">
        <v>0.32589675982184474</v>
      </c>
      <c r="L214" s="667" t="s">
        <v>83</v>
      </c>
    </row>
    <row r="215" spans="1:12" hidden="1" outlineLevel="1">
      <c r="A215" s="186" t="s">
        <v>151</v>
      </c>
      <c r="B215" s="691">
        <v>1.279391656478964</v>
      </c>
      <c r="C215" s="655">
        <v>0.10245472534862188</v>
      </c>
      <c r="D215" s="655">
        <v>0.15794301580831416</v>
      </c>
      <c r="E215" s="655">
        <v>5.1146341169981895</v>
      </c>
      <c r="F215" s="655">
        <v>-2.1951001833736115</v>
      </c>
      <c r="G215" s="655">
        <v>2.5491493153973863</v>
      </c>
      <c r="H215" s="655" t="s">
        <v>83</v>
      </c>
      <c r="I215" s="655" t="s">
        <v>83</v>
      </c>
      <c r="J215" s="655">
        <v>4.1899037382159463</v>
      </c>
      <c r="K215" s="655">
        <v>3.2851989476877463</v>
      </c>
      <c r="L215" s="667" t="s">
        <v>83</v>
      </c>
    </row>
    <row r="216" spans="1:12" hidden="1" outlineLevel="1">
      <c r="A216" s="186" t="s">
        <v>152</v>
      </c>
      <c r="B216" s="691">
        <v>0.32704175541663005</v>
      </c>
      <c r="C216" s="655">
        <v>-4.528720365897243E-3</v>
      </c>
      <c r="D216" s="655">
        <v>-0.13225050096343693</v>
      </c>
      <c r="E216" s="655">
        <v>2.077975971764829</v>
      </c>
      <c r="F216" s="655">
        <v>8.1275514134688365E-2</v>
      </c>
      <c r="G216" s="655">
        <v>-1.5202876747026011</v>
      </c>
      <c r="H216" s="655" t="s">
        <v>83</v>
      </c>
      <c r="I216" s="655" t="s">
        <v>83</v>
      </c>
      <c r="J216" s="655">
        <v>4.6947640295390158</v>
      </c>
      <c r="K216" s="655">
        <v>4.4435120522051506</v>
      </c>
      <c r="L216" s="667" t="s">
        <v>83</v>
      </c>
    </row>
    <row r="217" spans="1:12" hidden="1" outlineLevel="1">
      <c r="A217" s="186" t="s">
        <v>153</v>
      </c>
      <c r="B217" s="691">
        <v>1.5561485420283532</v>
      </c>
      <c r="C217" s="655">
        <v>-1.7388948294399</v>
      </c>
      <c r="D217" s="655">
        <v>0.55598597679482964</v>
      </c>
      <c r="E217" s="655">
        <v>3.5965813574280645</v>
      </c>
      <c r="F217" s="655">
        <v>5.6778829134377986</v>
      </c>
      <c r="G217" s="655">
        <v>0.33488037297566109</v>
      </c>
      <c r="H217" s="655" t="s">
        <v>83</v>
      </c>
      <c r="I217" s="655" t="s">
        <v>83</v>
      </c>
      <c r="J217" s="655">
        <v>-1.1575487297688767</v>
      </c>
      <c r="K217" s="655">
        <v>-2.0681049183183973</v>
      </c>
      <c r="L217" s="667" t="s">
        <v>83</v>
      </c>
    </row>
    <row r="218" spans="1:12" hidden="1" outlineLevel="1">
      <c r="A218" s="186" t="s">
        <v>154</v>
      </c>
      <c r="B218" s="691">
        <v>1.2588779839853999</v>
      </c>
      <c r="C218" s="655">
        <v>3.8668475135501978</v>
      </c>
      <c r="D218" s="655">
        <v>1.6777665701904141</v>
      </c>
      <c r="E218" s="655">
        <v>7.9176383835073807</v>
      </c>
      <c r="F218" s="655">
        <v>-8.7874758861651401</v>
      </c>
      <c r="G218" s="655">
        <v>2.5364840238427888</v>
      </c>
      <c r="H218" s="655" t="s">
        <v>83</v>
      </c>
      <c r="I218" s="655" t="s">
        <v>83</v>
      </c>
      <c r="J218" s="655">
        <v>0.7751267233673218</v>
      </c>
      <c r="K218" s="655">
        <v>-1.6830776111183638</v>
      </c>
      <c r="L218" s="667" t="s">
        <v>83</v>
      </c>
    </row>
    <row r="219" spans="1:12" hidden="1" outlineLevel="1">
      <c r="A219" s="186" t="s">
        <v>155</v>
      </c>
      <c r="B219" s="691">
        <v>0.73298246720750626</v>
      </c>
      <c r="C219" s="655">
        <v>0.70080456878929454</v>
      </c>
      <c r="D219" s="655">
        <v>0.91118865088549228</v>
      </c>
      <c r="E219" s="655">
        <v>13.853006332588009</v>
      </c>
      <c r="F219" s="655">
        <v>3.7769385102073016</v>
      </c>
      <c r="G219" s="655">
        <v>-3.3062217488170944</v>
      </c>
      <c r="H219" s="655" t="s">
        <v>83</v>
      </c>
      <c r="I219" s="655" t="s">
        <v>83</v>
      </c>
      <c r="J219" s="655">
        <v>6.9982268968004036</v>
      </c>
      <c r="K219" s="655">
        <v>10.342465611948938</v>
      </c>
      <c r="L219" s="667" t="s">
        <v>83</v>
      </c>
    </row>
    <row r="220" spans="1:12" hidden="1" outlineLevel="1">
      <c r="A220" s="186" t="s">
        <v>156</v>
      </c>
      <c r="B220" s="691">
        <v>2.2298552924538058</v>
      </c>
      <c r="C220" s="655">
        <v>5.3864534295080944</v>
      </c>
      <c r="D220" s="655">
        <v>1.8585971410606277</v>
      </c>
      <c r="E220" s="655">
        <v>2.1909302585111163</v>
      </c>
      <c r="F220" s="655">
        <v>-0.87458580904380767</v>
      </c>
      <c r="G220" s="655">
        <v>8.3458917205970096</v>
      </c>
      <c r="H220" s="655" t="s">
        <v>83</v>
      </c>
      <c r="I220" s="655" t="s">
        <v>83</v>
      </c>
      <c r="J220" s="655">
        <v>-3.432518181386726</v>
      </c>
      <c r="K220" s="655">
        <v>0.16964623595474393</v>
      </c>
      <c r="L220" s="667" t="s">
        <v>83</v>
      </c>
    </row>
    <row r="221" spans="1:12" hidden="1" outlineLevel="1">
      <c r="A221" s="186" t="s">
        <v>157</v>
      </c>
      <c r="B221" s="691">
        <v>1.5475836448116524</v>
      </c>
      <c r="C221" s="655">
        <v>-0.4081503911474158</v>
      </c>
      <c r="D221" s="655">
        <v>2.1245434495382796</v>
      </c>
      <c r="E221" s="655">
        <v>1.3198624733949771</v>
      </c>
      <c r="F221" s="655">
        <v>1.3373047688353381</v>
      </c>
      <c r="G221" s="655">
        <v>1.9941407663715438</v>
      </c>
      <c r="H221" s="655" t="s">
        <v>83</v>
      </c>
      <c r="I221" s="655" t="s">
        <v>83</v>
      </c>
      <c r="J221" s="655">
        <v>2.4047996618740086</v>
      </c>
      <c r="K221" s="655">
        <v>2.9774184251232896</v>
      </c>
      <c r="L221" s="667" t="s">
        <v>83</v>
      </c>
    </row>
    <row r="222" spans="1:12" hidden="1" outlineLevel="1">
      <c r="A222" s="186" t="s">
        <v>158</v>
      </c>
      <c r="B222" s="691">
        <v>1.3055355054949445</v>
      </c>
      <c r="C222" s="655">
        <v>1.6602833158137571</v>
      </c>
      <c r="D222" s="655">
        <v>1.2327986217905362</v>
      </c>
      <c r="E222" s="655">
        <v>-5.2614061931734142</v>
      </c>
      <c r="F222" s="655">
        <v>-2.1938991678295565</v>
      </c>
      <c r="G222" s="655">
        <v>3.429138563431593</v>
      </c>
      <c r="H222" s="655" t="s">
        <v>83</v>
      </c>
      <c r="I222" s="655" t="s">
        <v>83</v>
      </c>
      <c r="J222" s="655">
        <v>-0.3704630920708496</v>
      </c>
      <c r="K222" s="655">
        <v>-4.2183275126967033</v>
      </c>
      <c r="L222" s="667" t="s">
        <v>83</v>
      </c>
    </row>
    <row r="223" spans="1:12" hidden="1" outlineLevel="1">
      <c r="A223" s="186" t="s">
        <v>159</v>
      </c>
      <c r="B223" s="691">
        <v>2.0597314546750454</v>
      </c>
      <c r="C223" s="655">
        <v>4.0264497304372924</v>
      </c>
      <c r="D223" s="655">
        <v>1.9379585975034246</v>
      </c>
      <c r="E223" s="655">
        <v>4.5504303530189389</v>
      </c>
      <c r="F223" s="655">
        <v>2.4776364385156597</v>
      </c>
      <c r="G223" s="655">
        <v>9.0083183700545391</v>
      </c>
      <c r="H223" s="655" t="s">
        <v>83</v>
      </c>
      <c r="I223" s="655" t="s">
        <v>83</v>
      </c>
      <c r="J223" s="655">
        <v>6.4954968399932795</v>
      </c>
      <c r="K223" s="655">
        <v>9.3508480386948634</v>
      </c>
      <c r="L223" s="667" t="s">
        <v>83</v>
      </c>
    </row>
    <row r="224" spans="1:12" hidden="1" outlineLevel="1">
      <c r="A224" s="186" t="s">
        <v>160</v>
      </c>
      <c r="B224" s="691">
        <v>1.6428992698327676</v>
      </c>
      <c r="C224" s="655">
        <v>0.65951989041035119</v>
      </c>
      <c r="D224" s="655">
        <v>1.5533405736262011</v>
      </c>
      <c r="E224" s="655">
        <v>1.331118399775221</v>
      </c>
      <c r="F224" s="655">
        <v>5.9256654099439459</v>
      </c>
      <c r="G224" s="655">
        <v>1.8394215522780968</v>
      </c>
      <c r="H224" s="655" t="s">
        <v>83</v>
      </c>
      <c r="I224" s="655" t="s">
        <v>83</v>
      </c>
      <c r="J224" s="655">
        <v>4.0164720961308262</v>
      </c>
      <c r="K224" s="655">
        <v>3.8755719400040363</v>
      </c>
      <c r="L224" s="667" t="s">
        <v>83</v>
      </c>
    </row>
    <row r="225" spans="1:12" hidden="1" outlineLevel="1">
      <c r="A225" s="186" t="s">
        <v>161</v>
      </c>
      <c r="B225" s="691">
        <v>1.4614954552992714</v>
      </c>
      <c r="C225" s="655">
        <v>3.1405261998514504</v>
      </c>
      <c r="D225" s="655">
        <v>0.65897449438440958</v>
      </c>
      <c r="E225" s="655">
        <v>-1.6250619314414507</v>
      </c>
      <c r="F225" s="655">
        <v>-0.81038253514864778</v>
      </c>
      <c r="G225" s="655">
        <v>2.932549216342494</v>
      </c>
      <c r="H225" s="655" t="s">
        <v>83</v>
      </c>
      <c r="I225" s="655" t="s">
        <v>83</v>
      </c>
      <c r="J225" s="655">
        <v>5.4401160207775376</v>
      </c>
      <c r="K225" s="655">
        <v>10.050747697775478</v>
      </c>
      <c r="L225" s="667" t="s">
        <v>83</v>
      </c>
    </row>
    <row r="226" spans="1:12" hidden="1" outlineLevel="1">
      <c r="A226" s="186" t="s">
        <v>162</v>
      </c>
      <c r="B226" s="691">
        <v>2.3473808330586081</v>
      </c>
      <c r="C226" s="655">
        <v>1.1624993789742746</v>
      </c>
      <c r="D226" s="655">
        <v>1.9515229894174553</v>
      </c>
      <c r="E226" s="655">
        <v>10.9548938325227</v>
      </c>
      <c r="F226" s="655">
        <v>6.8425186848377422</v>
      </c>
      <c r="G226" s="655">
        <v>-0.47507971336197841</v>
      </c>
      <c r="H226" s="655" t="s">
        <v>83</v>
      </c>
      <c r="I226" s="655" t="s">
        <v>83</v>
      </c>
      <c r="J226" s="655">
        <v>4.0593038055089465</v>
      </c>
      <c r="K226" s="655">
        <v>-1.2454929650034643</v>
      </c>
      <c r="L226" s="667" t="s">
        <v>83</v>
      </c>
    </row>
    <row r="227" spans="1:12" hidden="1" outlineLevel="1">
      <c r="A227" s="186" t="s">
        <v>163</v>
      </c>
      <c r="B227" s="691">
        <v>2.2600783319358442</v>
      </c>
      <c r="C227" s="655">
        <v>1.5170434174764011</v>
      </c>
      <c r="D227" s="655">
        <v>0.96682174453191294</v>
      </c>
      <c r="E227" s="655">
        <v>-3.00536742045567</v>
      </c>
      <c r="F227" s="655">
        <v>1.7843447160672099E-2</v>
      </c>
      <c r="G227" s="655">
        <v>3.6108518492506931</v>
      </c>
      <c r="H227" s="655" t="s">
        <v>83</v>
      </c>
      <c r="I227" s="655" t="s">
        <v>83</v>
      </c>
      <c r="J227" s="655">
        <v>4.0097455864319045</v>
      </c>
      <c r="K227" s="655">
        <v>2.661835473009063</v>
      </c>
      <c r="L227" s="667" t="s">
        <v>83</v>
      </c>
    </row>
    <row r="228" spans="1:12" hidden="1" outlineLevel="1">
      <c r="A228" s="186" t="s">
        <v>164</v>
      </c>
      <c r="B228" s="691">
        <v>1.8757851837943917</v>
      </c>
      <c r="C228" s="655">
        <v>0.82901799677956944</v>
      </c>
      <c r="D228" s="655">
        <v>1.4168999880120481</v>
      </c>
      <c r="E228" s="655">
        <v>0.15547065680938488</v>
      </c>
      <c r="F228" s="655">
        <v>-2.87374794527571</v>
      </c>
      <c r="G228" s="655">
        <v>1.1937296457250852</v>
      </c>
      <c r="H228" s="655" t="s">
        <v>83</v>
      </c>
      <c r="I228" s="655" t="s">
        <v>83</v>
      </c>
      <c r="J228" s="655">
        <v>8.0814834484112907</v>
      </c>
      <c r="K228" s="655">
        <v>9.1779126987279795</v>
      </c>
      <c r="L228" s="667" t="s">
        <v>83</v>
      </c>
    </row>
    <row r="229" spans="1:12" hidden="1" outlineLevel="1">
      <c r="A229" s="186" t="s">
        <v>165</v>
      </c>
      <c r="B229" s="691">
        <v>2.6936439901675442</v>
      </c>
      <c r="C229" s="655">
        <v>-0.10746432694267583</v>
      </c>
      <c r="D229" s="655">
        <v>2.3920229410397553</v>
      </c>
      <c r="E229" s="655">
        <v>2.0746237907189879E-3</v>
      </c>
      <c r="F229" s="655">
        <v>1.9069682112278485</v>
      </c>
      <c r="G229" s="655">
        <v>3.7463598504264155</v>
      </c>
      <c r="H229" s="655" t="s">
        <v>83</v>
      </c>
      <c r="I229" s="655" t="s">
        <v>83</v>
      </c>
      <c r="J229" s="655">
        <v>2.7875736019686599</v>
      </c>
      <c r="K229" s="655">
        <v>0.5713372893928863</v>
      </c>
      <c r="L229" s="667" t="s">
        <v>83</v>
      </c>
    </row>
    <row r="230" spans="1:12" hidden="1" outlineLevel="1">
      <c r="A230" s="186" t="s">
        <v>166</v>
      </c>
      <c r="B230" s="691">
        <v>1.9930349662104589</v>
      </c>
      <c r="C230" s="655">
        <v>1.0694911738922315</v>
      </c>
      <c r="D230" s="655">
        <v>1.2376854895480562</v>
      </c>
      <c r="E230" s="655">
        <v>-2.6379260598555021</v>
      </c>
      <c r="F230" s="655">
        <v>0.74691588818215848</v>
      </c>
      <c r="G230" s="655">
        <v>-0.18313481604347714</v>
      </c>
      <c r="H230" s="655" t="s">
        <v>83</v>
      </c>
      <c r="I230" s="655" t="s">
        <v>83</v>
      </c>
      <c r="J230" s="655">
        <v>4.4070198076611149</v>
      </c>
      <c r="K230" s="655">
        <v>1.5387077733793006</v>
      </c>
      <c r="L230" s="667" t="s">
        <v>83</v>
      </c>
    </row>
    <row r="231" spans="1:12" hidden="1" outlineLevel="1">
      <c r="A231" s="186" t="s">
        <v>167</v>
      </c>
      <c r="B231" s="691">
        <v>2.4462744289384801</v>
      </c>
      <c r="C231" s="655">
        <v>2.9545072080359347</v>
      </c>
      <c r="D231" s="655">
        <v>2.0761904606217456</v>
      </c>
      <c r="E231" s="655">
        <v>2.310646274126654</v>
      </c>
      <c r="F231" s="655">
        <v>-3.4563648149008657</v>
      </c>
      <c r="G231" s="655">
        <v>3.9252507076843273</v>
      </c>
      <c r="H231" s="655" t="s">
        <v>83</v>
      </c>
      <c r="I231" s="655" t="s">
        <v>83</v>
      </c>
      <c r="J231" s="655">
        <v>-0.81651824791801175</v>
      </c>
      <c r="K231" s="655">
        <v>-1.1823562723373016</v>
      </c>
      <c r="L231" s="667" t="s">
        <v>83</v>
      </c>
    </row>
    <row r="232" spans="1:12" hidden="1" outlineLevel="1">
      <c r="A232" s="186" t="s">
        <v>168</v>
      </c>
      <c r="B232" s="691">
        <v>2.3605201890133571</v>
      </c>
      <c r="C232" s="655">
        <v>1.0937522742788417</v>
      </c>
      <c r="D232" s="655">
        <v>1.7277331092053601</v>
      </c>
      <c r="E232" s="655">
        <v>0.12106827452885227</v>
      </c>
      <c r="F232" s="655">
        <v>2.7236943125019195</v>
      </c>
      <c r="G232" s="655">
        <v>3.1246889256598536</v>
      </c>
      <c r="H232" s="655" t="s">
        <v>83</v>
      </c>
      <c r="I232" s="655" t="s">
        <v>83</v>
      </c>
      <c r="J232" s="655">
        <v>3.0100437197498451</v>
      </c>
      <c r="K232" s="655">
        <v>1.7976611711830941</v>
      </c>
      <c r="L232" s="667" t="s">
        <v>83</v>
      </c>
    </row>
    <row r="233" spans="1:12" hidden="1" outlineLevel="1">
      <c r="A233" s="186" t="s">
        <v>26</v>
      </c>
      <c r="B233" s="691">
        <v>6.1656416492008361</v>
      </c>
      <c r="C233" s="655">
        <v>6.5308215318631682</v>
      </c>
      <c r="D233" s="655">
        <v>1.4481858685537077</v>
      </c>
      <c r="E233" s="655">
        <v>1.2438057474065829</v>
      </c>
      <c r="F233" s="655">
        <v>1.6344294375828952</v>
      </c>
      <c r="G233" s="655">
        <v>0.73554213150343628</v>
      </c>
      <c r="H233" s="655" t="s">
        <v>83</v>
      </c>
      <c r="I233" s="655" t="s">
        <v>83</v>
      </c>
      <c r="J233" s="655">
        <v>5.6090990237404554</v>
      </c>
      <c r="K233" s="655">
        <v>7.8242190516517809</v>
      </c>
      <c r="L233" s="655" t="s">
        <v>83</v>
      </c>
    </row>
    <row r="234" spans="1:12" hidden="1" outlineLevel="1">
      <c r="A234" s="186" t="s">
        <v>27</v>
      </c>
      <c r="B234" s="691">
        <v>-2.4127269133986999</v>
      </c>
      <c r="C234" s="655">
        <v>-0.58610347048929157</v>
      </c>
      <c r="D234" s="655">
        <v>2.3249333244811368</v>
      </c>
      <c r="E234" s="655">
        <v>4.7575917801009098</v>
      </c>
      <c r="F234" s="655">
        <v>1.6984979838161678</v>
      </c>
      <c r="G234" s="655">
        <v>-0.55710740784753909</v>
      </c>
      <c r="H234" s="655" t="s">
        <v>83</v>
      </c>
      <c r="I234" s="655" t="s">
        <v>83</v>
      </c>
      <c r="J234" s="655">
        <v>2.8763655338841687</v>
      </c>
      <c r="K234" s="655">
        <v>1.4378549099301381</v>
      </c>
      <c r="L234" s="655" t="s">
        <v>83</v>
      </c>
    </row>
    <row r="235" spans="1:12" hidden="1" outlineLevel="1">
      <c r="A235" s="186" t="s">
        <v>28</v>
      </c>
      <c r="B235" s="691">
        <v>1.2528964127521647</v>
      </c>
      <c r="C235" s="655">
        <v>-0.24969547477078891</v>
      </c>
      <c r="D235" s="655">
        <v>0.65583038572054875</v>
      </c>
      <c r="E235" s="655">
        <v>0.59076710469383897</v>
      </c>
      <c r="F235" s="655">
        <v>2.1754337390969596</v>
      </c>
      <c r="G235" s="655">
        <v>3.928105315086782</v>
      </c>
      <c r="H235" s="655" t="s">
        <v>83</v>
      </c>
      <c r="I235" s="655" t="s">
        <v>83</v>
      </c>
      <c r="J235" s="655">
        <v>-3.5218515939427846</v>
      </c>
      <c r="K235" s="655">
        <v>-2.5596091207298599</v>
      </c>
      <c r="L235" s="655" t="s">
        <v>83</v>
      </c>
    </row>
    <row r="236" spans="1:12" hidden="1" outlineLevel="1">
      <c r="A236" s="186" t="s">
        <v>29</v>
      </c>
      <c r="B236" s="691">
        <v>1.2978923651401573</v>
      </c>
      <c r="C236" s="655">
        <v>-0.10274562966323231</v>
      </c>
      <c r="D236" s="655">
        <v>0.85882154184400861</v>
      </c>
      <c r="E236" s="655">
        <v>0.45909372656352332</v>
      </c>
      <c r="F236" s="655">
        <v>2.1800342113804732</v>
      </c>
      <c r="G236" s="655">
        <v>-5.0580233893828535</v>
      </c>
      <c r="H236" s="655" t="s">
        <v>83</v>
      </c>
      <c r="I236" s="655" t="s">
        <v>83</v>
      </c>
      <c r="J236" s="655">
        <v>-1.6976531117964555</v>
      </c>
      <c r="K236" s="655">
        <v>-2.9815845044239353</v>
      </c>
      <c r="L236" s="655" t="s">
        <v>83</v>
      </c>
    </row>
    <row r="237" spans="1:12" hidden="1" outlineLevel="1">
      <c r="A237" s="630" t="s">
        <v>30</v>
      </c>
      <c r="B237" s="666">
        <v>1.0765301105445388</v>
      </c>
      <c r="C237" s="658">
        <v>1.6125101139140554</v>
      </c>
      <c r="D237" s="658">
        <v>0.79424109444727264</v>
      </c>
      <c r="E237" s="658">
        <v>2.5110954056875983</v>
      </c>
      <c r="F237" s="658">
        <v>-0.53097876382909703</v>
      </c>
      <c r="G237" s="658">
        <v>-7.2886219699624348</v>
      </c>
      <c r="H237" s="658" t="s">
        <v>83</v>
      </c>
      <c r="I237" s="658" t="s">
        <v>83</v>
      </c>
      <c r="J237" s="658">
        <v>-6.207763111458803</v>
      </c>
      <c r="K237" s="658">
        <v>-4.5428163546899185</v>
      </c>
      <c r="L237" s="658" t="s">
        <v>83</v>
      </c>
    </row>
    <row r="238" spans="1:12" hidden="1" outlineLevel="1">
      <c r="A238" s="692" t="s">
        <v>31</v>
      </c>
      <c r="B238" s="691">
        <v>-8.4948756853474663</v>
      </c>
      <c r="C238" s="655">
        <v>-5.3139164286134104</v>
      </c>
      <c r="D238" s="655">
        <v>-0.93208361328230183</v>
      </c>
      <c r="E238" s="655">
        <v>-0.43992529774065758</v>
      </c>
      <c r="F238" s="655">
        <v>1.6965617858744935</v>
      </c>
      <c r="G238" s="655">
        <v>-7.4925369531237749</v>
      </c>
      <c r="H238" s="655" t="s">
        <v>83</v>
      </c>
      <c r="I238" s="655" t="s">
        <v>83</v>
      </c>
      <c r="J238" s="655">
        <v>-16.343692343764715</v>
      </c>
      <c r="K238" s="655">
        <v>-15.001502805285753</v>
      </c>
      <c r="L238" s="655" t="s">
        <v>83</v>
      </c>
    </row>
    <row r="239" spans="1:12" hidden="1" outlineLevel="1">
      <c r="A239" s="692" t="s">
        <v>32</v>
      </c>
      <c r="B239" s="691">
        <v>1.3541382018896257</v>
      </c>
      <c r="C239" s="655">
        <v>-6.916697985428911</v>
      </c>
      <c r="D239" s="655">
        <v>0.43093377090661988</v>
      </c>
      <c r="E239" s="655">
        <v>0.56912394409521028</v>
      </c>
      <c r="F239" s="655">
        <v>4.4296201696768662</v>
      </c>
      <c r="G239" s="655">
        <v>-8.9403222670964624</v>
      </c>
      <c r="H239" s="655" t="s">
        <v>83</v>
      </c>
      <c r="I239" s="655" t="s">
        <v>83</v>
      </c>
      <c r="J239" s="655">
        <v>3.5850223882656991</v>
      </c>
      <c r="K239" s="655">
        <v>-4.3844158781056848</v>
      </c>
      <c r="L239" s="655" t="s">
        <v>83</v>
      </c>
    </row>
    <row r="240" spans="1:12" hidden="1" outlineLevel="1">
      <c r="A240" s="692" t="s">
        <v>33</v>
      </c>
      <c r="B240" s="691">
        <v>1.39417685256835</v>
      </c>
      <c r="C240" s="655">
        <v>3.4668630298919396</v>
      </c>
      <c r="D240" s="655">
        <v>-0.42612778403325535</v>
      </c>
      <c r="E240" s="655">
        <v>0.69320812919031027</v>
      </c>
      <c r="F240" s="655">
        <v>-1.8248900502148899</v>
      </c>
      <c r="G240" s="655">
        <v>-7.9870945207034083E-2</v>
      </c>
      <c r="H240" s="655" t="s">
        <v>83</v>
      </c>
      <c r="I240" s="655" t="s">
        <v>83</v>
      </c>
      <c r="J240" s="655">
        <v>4.9416900641097214</v>
      </c>
      <c r="K240" s="655">
        <v>7.0513118642321331</v>
      </c>
      <c r="L240" s="655" t="s">
        <v>83</v>
      </c>
    </row>
    <row r="241" spans="1:12" hidden="1" outlineLevel="1">
      <c r="A241" s="630" t="s">
        <v>34</v>
      </c>
      <c r="B241" s="666">
        <v>1.4219800790556576</v>
      </c>
      <c r="C241" s="658">
        <v>-3.8986888101916861E-2</v>
      </c>
      <c r="D241" s="658">
        <v>-0.92523372744975063</v>
      </c>
      <c r="E241" s="658">
        <v>2.1951483869324875</v>
      </c>
      <c r="F241" s="658">
        <v>2.8509621185560832</v>
      </c>
      <c r="G241" s="658">
        <v>1.028613450716847</v>
      </c>
      <c r="H241" s="658" t="s">
        <v>83</v>
      </c>
      <c r="I241" s="658" t="s">
        <v>83</v>
      </c>
      <c r="J241" s="658">
        <v>6.2644402497608951</v>
      </c>
      <c r="K241" s="658">
        <v>3.8641388749519763</v>
      </c>
      <c r="L241" s="658" t="s">
        <v>83</v>
      </c>
    </row>
    <row r="242" spans="1:12" collapsed="1">
      <c r="A242" s="692" t="s">
        <v>35</v>
      </c>
      <c r="B242" s="691">
        <v>0.93656330568950352</v>
      </c>
      <c r="C242" s="655">
        <v>4.1830321435455886</v>
      </c>
      <c r="D242" s="655">
        <v>0.28302787792435424</v>
      </c>
      <c r="E242" s="655">
        <v>-1.5621388809813226</v>
      </c>
      <c r="F242" s="655">
        <v>-0.86497377770020023</v>
      </c>
      <c r="G242" s="655">
        <v>9.7538007346534386</v>
      </c>
      <c r="H242" s="655" t="s">
        <v>83</v>
      </c>
      <c r="I242" s="655" t="s">
        <v>83</v>
      </c>
      <c r="J242" s="655">
        <v>0.93616951969870854</v>
      </c>
      <c r="K242" s="655">
        <v>3.5800000484731385</v>
      </c>
      <c r="L242" s="655" t="s">
        <v>83</v>
      </c>
    </row>
    <row r="243" spans="1:12">
      <c r="A243" s="692" t="s">
        <v>36</v>
      </c>
      <c r="B243" s="691">
        <v>0.86961599803079537</v>
      </c>
      <c r="C243" s="655">
        <v>-2.2838011889138414</v>
      </c>
      <c r="D243" s="655">
        <v>-0.40579900600729957</v>
      </c>
      <c r="E243" s="655">
        <v>-0.1230368439616143</v>
      </c>
      <c r="F243" s="655">
        <v>0.60651035830238698</v>
      </c>
      <c r="G243" s="655">
        <v>-3.7178812442073053</v>
      </c>
      <c r="H243" s="655" t="s">
        <v>83</v>
      </c>
      <c r="I243" s="655" t="s">
        <v>83</v>
      </c>
      <c r="J243" s="655">
        <v>3.5983418175672455</v>
      </c>
      <c r="K243" s="655">
        <v>0.6515233200162811</v>
      </c>
      <c r="L243" s="655" t="s">
        <v>83</v>
      </c>
    </row>
    <row r="244" spans="1:12">
      <c r="A244" s="692" t="s">
        <v>37</v>
      </c>
      <c r="B244" s="691">
        <v>0.92634456841855695</v>
      </c>
      <c r="C244" s="655">
        <v>4.0166591516179011</v>
      </c>
      <c r="D244" s="655">
        <v>0.17484264190468934</v>
      </c>
      <c r="E244" s="655">
        <v>0.32068433991447876</v>
      </c>
      <c r="F244" s="655">
        <v>-1.005027582649987</v>
      </c>
      <c r="G244" s="655">
        <v>1.7352675621908276</v>
      </c>
      <c r="H244" s="655" t="s">
        <v>83</v>
      </c>
      <c r="I244" s="655" t="s">
        <v>83</v>
      </c>
      <c r="J244" s="655">
        <v>4.2838028847572076</v>
      </c>
      <c r="K244" s="655">
        <v>9.4359819453883773</v>
      </c>
      <c r="L244" s="655" t="s">
        <v>83</v>
      </c>
    </row>
    <row r="245" spans="1:12">
      <c r="A245" s="630" t="s">
        <v>38</v>
      </c>
      <c r="B245" s="666">
        <v>0.66757607365062199</v>
      </c>
      <c r="C245" s="658">
        <v>-1.4029909560565699</v>
      </c>
      <c r="D245" s="658">
        <v>-8.2803685482375045E-2</v>
      </c>
      <c r="E245" s="658">
        <v>1.9124572212483315</v>
      </c>
      <c r="F245" s="658">
        <v>-1.4442002871633548</v>
      </c>
      <c r="G245" s="658">
        <v>2.6168920600895973</v>
      </c>
      <c r="H245" s="658" t="s">
        <v>83</v>
      </c>
      <c r="I245" s="658" t="s">
        <v>83</v>
      </c>
      <c r="J245" s="658">
        <v>5.5839427004852524</v>
      </c>
      <c r="K245" s="658">
        <v>0.7490846640675386</v>
      </c>
      <c r="L245" s="658" t="s">
        <v>83</v>
      </c>
    </row>
    <row r="246" spans="1:12">
      <c r="A246" s="692" t="s">
        <v>667</v>
      </c>
      <c r="B246" s="691">
        <v>0.83589536728018743</v>
      </c>
      <c r="C246" s="655">
        <v>0.88513284363354217</v>
      </c>
      <c r="D246" s="655">
        <v>-0.26942847187515895</v>
      </c>
      <c r="E246" s="655">
        <v>-1.2941693157965091</v>
      </c>
      <c r="F246" s="655">
        <v>-1.621051080822042</v>
      </c>
      <c r="G246" s="655">
        <v>6.3818487596211355</v>
      </c>
      <c r="H246" s="655" t="s">
        <v>83</v>
      </c>
      <c r="I246" s="655" t="s">
        <v>83</v>
      </c>
      <c r="J246" s="655">
        <v>6.1901853441727042</v>
      </c>
      <c r="K246" s="655">
        <v>5.2215098670265405</v>
      </c>
      <c r="L246" s="655" t="s">
        <v>83</v>
      </c>
    </row>
    <row r="247" spans="1:12">
      <c r="A247" s="692" t="s">
        <v>670</v>
      </c>
      <c r="B247" s="691">
        <v>0.83897764745198344</v>
      </c>
      <c r="C247" s="655">
        <v>2.2975776058101474</v>
      </c>
      <c r="D247" s="655">
        <v>-8.3725313851587657E-2</v>
      </c>
      <c r="E247" s="655">
        <v>-0.89273525909837304</v>
      </c>
      <c r="F247" s="655">
        <v>-1.3386804761519073</v>
      </c>
      <c r="G247" s="655">
        <v>4.8900664550641153</v>
      </c>
      <c r="H247" s="655" t="s">
        <v>83</v>
      </c>
      <c r="I247" s="655" t="s">
        <v>83</v>
      </c>
      <c r="J247" s="655">
        <v>-2.1539891800686917</v>
      </c>
      <c r="K247" s="655">
        <v>0.92548883106699975</v>
      </c>
      <c r="L247" s="655" t="s">
        <v>83</v>
      </c>
    </row>
    <row r="248" spans="1:12">
      <c r="A248" s="60" t="s">
        <v>671</v>
      </c>
      <c r="B248" s="691">
        <v>0.69035462707478246</v>
      </c>
      <c r="C248" s="655">
        <v>-2.6447172222883211</v>
      </c>
      <c r="D248" s="655">
        <v>-0.19015087212773096</v>
      </c>
      <c r="E248" s="655">
        <v>0.62652850459745935</v>
      </c>
      <c r="F248" s="655">
        <v>6.3103810397961979E-2</v>
      </c>
      <c r="G248" s="655">
        <v>2.4899411007266394</v>
      </c>
      <c r="H248" s="655" t="s">
        <v>83</v>
      </c>
      <c r="I248" s="655" t="s">
        <v>83</v>
      </c>
      <c r="J248" s="655">
        <v>-0.67057409530836765</v>
      </c>
      <c r="K248" s="655">
        <v>-1.6947265070238871</v>
      </c>
      <c r="L248" s="655" t="s">
        <v>83</v>
      </c>
    </row>
    <row r="249" spans="1:12">
      <c r="A249" s="630" t="s">
        <v>672</v>
      </c>
      <c r="B249" s="666">
        <v>0.7890009079910385</v>
      </c>
      <c r="C249" s="658">
        <v>-0.9046361543219632</v>
      </c>
      <c r="D249" s="658">
        <v>-3.8517250024383998E-2</v>
      </c>
      <c r="E249" s="658">
        <v>1.2745042479595128</v>
      </c>
      <c r="F249" s="658">
        <v>-1.4715612292658733</v>
      </c>
      <c r="G249" s="658">
        <v>1.538170698977865</v>
      </c>
      <c r="H249" s="658" t="s">
        <v>83</v>
      </c>
      <c r="I249" s="658" t="s">
        <v>83</v>
      </c>
      <c r="J249" s="658">
        <v>3.8191379162155812</v>
      </c>
      <c r="K249" s="658">
        <v>-1.7458998719042711</v>
      </c>
      <c r="L249" s="658" t="s">
        <v>83</v>
      </c>
    </row>
    <row r="250" spans="1:12">
      <c r="A250" s="60" t="s">
        <v>741</v>
      </c>
      <c r="B250" s="691">
        <v>0.53491726432248754</v>
      </c>
      <c r="C250" s="655">
        <v>-0.44986446982480288</v>
      </c>
      <c r="D250" s="655">
        <v>-2.7797286350377703E-2</v>
      </c>
      <c r="E250" s="655">
        <v>-2.0787682598786574</v>
      </c>
      <c r="F250" s="655">
        <v>1.9048160594770991</v>
      </c>
      <c r="G250" s="655">
        <v>-4.2588359265953812</v>
      </c>
      <c r="H250" s="655" t="s">
        <v>83</v>
      </c>
      <c r="I250" s="655" t="s">
        <v>83</v>
      </c>
      <c r="J250" s="655">
        <v>4.2294226292901982</v>
      </c>
      <c r="K250" s="655">
        <v>2.3234787671896413</v>
      </c>
      <c r="L250" s="655" t="s">
        <v>83</v>
      </c>
    </row>
    <row r="251" spans="1:12">
      <c r="A251" s="60" t="s">
        <v>742</v>
      </c>
      <c r="B251" s="691">
        <v>0.56882604623859834</v>
      </c>
      <c r="C251" s="655">
        <v>-1.5818845548713654</v>
      </c>
      <c r="D251" s="655">
        <v>-0.13571568382955945</v>
      </c>
      <c r="E251" s="655">
        <v>-0.67585127133695266</v>
      </c>
      <c r="F251" s="655">
        <v>-1.4930647569191109</v>
      </c>
      <c r="G251" s="655">
        <v>-1.345533834300042</v>
      </c>
      <c r="H251" s="655" t="s">
        <v>83</v>
      </c>
      <c r="I251" s="655" t="s">
        <v>83</v>
      </c>
      <c r="J251" s="655">
        <v>3.0842560955360199</v>
      </c>
      <c r="K251" s="655">
        <v>2.7760244422536005</v>
      </c>
      <c r="L251" s="655" t="s">
        <v>83</v>
      </c>
    </row>
    <row r="252" spans="1:12">
      <c r="A252" s="60" t="s">
        <v>739</v>
      </c>
      <c r="B252" s="691">
        <v>0.55037041336296966</v>
      </c>
      <c r="C252" s="655">
        <v>-7.2571627353980261E-2</v>
      </c>
      <c r="D252" s="655">
        <v>-0.17611666182250474</v>
      </c>
      <c r="E252" s="655">
        <v>1.2549289621169351</v>
      </c>
      <c r="F252" s="655">
        <v>0.8659024822344179</v>
      </c>
      <c r="G252" s="655">
        <v>-0.34092418004570391</v>
      </c>
      <c r="H252" s="655" t="s">
        <v>83</v>
      </c>
      <c r="I252" s="655" t="s">
        <v>83</v>
      </c>
      <c r="J252" s="655">
        <v>0.41582407444447256</v>
      </c>
      <c r="K252" s="655">
        <v>2.3938824974254658</v>
      </c>
      <c r="L252" s="655" t="s">
        <v>83</v>
      </c>
    </row>
    <row r="254" spans="1:12">
      <c r="A254" s="60" t="s">
        <v>409</v>
      </c>
    </row>
    <row r="261" spans="6:6">
      <c r="F261" s="60" t="s">
        <v>735</v>
      </c>
    </row>
  </sheetData>
  <mergeCells count="7">
    <mergeCell ref="B115:L115"/>
    <mergeCell ref="B189:L189"/>
    <mergeCell ref="B7:L7"/>
    <mergeCell ref="C4:H4"/>
    <mergeCell ref="I4:K4"/>
    <mergeCell ref="B96:L96"/>
    <mergeCell ref="B114:L114"/>
  </mergeCells>
  <phoneticPr fontId="2" type="noConversion"/>
  <pageMargins left="0.44" right="0.36" top="0.51" bottom="0.66" header="0.5" footer="0.5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C190"/>
  <sheetViews>
    <sheetView topLeftCell="A88" workbookViewId="0">
      <selection activeCell="E6" sqref="E6"/>
    </sheetView>
  </sheetViews>
  <sheetFormatPr defaultColWidth="8" defaultRowHeight="12.75" outlineLevelRow="1"/>
  <cols>
    <col min="1" max="1" width="7.25" style="28" customWidth="1"/>
    <col min="2" max="2" width="8.75" style="28" customWidth="1"/>
    <col min="3" max="3" width="14.875" style="28" customWidth="1"/>
    <col min="4" max="4" width="9.625" style="28" customWidth="1"/>
    <col min="5" max="5" width="10.125" style="28" customWidth="1"/>
    <col min="6" max="6" width="11" style="28" customWidth="1"/>
    <col min="7" max="8" width="10.125" style="28" customWidth="1"/>
    <col min="9" max="9" width="11.375" style="28" customWidth="1"/>
    <col min="10" max="10" width="13" style="28" customWidth="1"/>
    <col min="11" max="11" width="12.75" style="28" customWidth="1"/>
    <col min="12" max="12" width="13.125" style="28" customWidth="1"/>
    <col min="13" max="13" width="18" style="28" customWidth="1"/>
    <col min="14" max="16384" width="8" style="28"/>
  </cols>
  <sheetData>
    <row r="1" spans="1:13" ht="15">
      <c r="A1" s="61" t="s">
        <v>466</v>
      </c>
    </row>
    <row r="2" spans="1:13" ht="15.75">
      <c r="A2" s="62" t="s">
        <v>311</v>
      </c>
    </row>
    <row r="3" spans="1:13" ht="10.5" customHeight="1">
      <c r="A3" s="187"/>
      <c r="B3" s="942"/>
      <c r="C3" s="943"/>
      <c r="D3" s="943"/>
      <c r="E3" s="943"/>
      <c r="F3" s="943"/>
      <c r="G3" s="943"/>
      <c r="H3" s="943"/>
      <c r="I3" s="943"/>
      <c r="J3" s="943"/>
      <c r="K3" s="943"/>
      <c r="L3" s="490"/>
    </row>
    <row r="4" spans="1:13" ht="17.25" customHeight="1">
      <c r="A4" s="29"/>
      <c r="B4" s="944" t="s">
        <v>354</v>
      </c>
      <c r="C4" s="945"/>
      <c r="D4" s="945"/>
      <c r="E4" s="945"/>
      <c r="F4" s="945"/>
      <c r="G4" s="945"/>
      <c r="H4" s="945"/>
      <c r="I4" s="945"/>
      <c r="J4" s="945"/>
      <c r="K4" s="945"/>
      <c r="L4" s="946"/>
      <c r="M4" s="947" t="s">
        <v>353</v>
      </c>
    </row>
    <row r="5" spans="1:13" ht="54.75" customHeight="1">
      <c r="A5" s="555"/>
      <c r="B5" s="524" t="s">
        <v>85</v>
      </c>
      <c r="C5" s="539" t="s">
        <v>603</v>
      </c>
      <c r="D5" s="539" t="s">
        <v>348</v>
      </c>
      <c r="E5" s="539" t="s">
        <v>319</v>
      </c>
      <c r="F5" s="539" t="s">
        <v>698</v>
      </c>
      <c r="G5" s="539" t="s">
        <v>579</v>
      </c>
      <c r="H5" s="539" t="s">
        <v>594</v>
      </c>
      <c r="I5" s="539" t="s">
        <v>595</v>
      </c>
      <c r="J5" s="539" t="s">
        <v>699</v>
      </c>
      <c r="K5" s="539" t="s">
        <v>349</v>
      </c>
      <c r="L5" s="539" t="s">
        <v>700</v>
      </c>
      <c r="M5" s="842"/>
    </row>
    <row r="6" spans="1:13" ht="14.25" customHeight="1">
      <c r="A6" s="29"/>
      <c r="B6" s="143">
        <v>1</v>
      </c>
      <c r="C6" s="143">
        <v>2</v>
      </c>
      <c r="D6" s="143">
        <v>3</v>
      </c>
      <c r="E6" s="143">
        <v>4</v>
      </c>
      <c r="F6" s="143">
        <v>5</v>
      </c>
      <c r="G6" s="143">
        <v>6</v>
      </c>
      <c r="H6" s="143">
        <v>7</v>
      </c>
      <c r="I6" s="143">
        <v>8</v>
      </c>
      <c r="J6" s="143">
        <v>9</v>
      </c>
      <c r="K6" s="143">
        <v>10</v>
      </c>
      <c r="L6" s="145">
        <v>11</v>
      </c>
      <c r="M6" s="145">
        <v>12</v>
      </c>
    </row>
    <row r="7" spans="1:13">
      <c r="A7" s="30"/>
      <c r="B7" s="933" t="s">
        <v>117</v>
      </c>
      <c r="C7" s="934"/>
      <c r="D7" s="934"/>
      <c r="E7" s="934"/>
      <c r="F7" s="934"/>
      <c r="G7" s="934"/>
      <c r="H7" s="934"/>
      <c r="I7" s="934"/>
      <c r="J7" s="934"/>
      <c r="K7" s="934"/>
      <c r="L7" s="934"/>
      <c r="M7" s="934"/>
    </row>
    <row r="8" spans="1:13" hidden="1" outlineLevel="1">
      <c r="A8" s="487">
        <v>1995</v>
      </c>
      <c r="B8" s="659">
        <v>17.320196999999997</v>
      </c>
      <c r="C8" s="660">
        <v>0.99258000000000013</v>
      </c>
      <c r="D8" s="660">
        <v>5.3785309999999997</v>
      </c>
      <c r="E8" s="660">
        <v>0.91042000000000001</v>
      </c>
      <c r="F8" s="660">
        <v>3.8511030000000002</v>
      </c>
      <c r="G8" s="660">
        <v>0.49530099999999999</v>
      </c>
      <c r="H8" s="660">
        <v>1.0777380000000001</v>
      </c>
      <c r="I8" s="660">
        <v>1.1366069999999999</v>
      </c>
      <c r="J8" s="660">
        <v>0.73232999999999993</v>
      </c>
      <c r="K8" s="660">
        <v>2.4403129999999997</v>
      </c>
      <c r="L8" s="660">
        <v>0.30527400000000005</v>
      </c>
      <c r="M8" s="661">
        <v>1.9988049999999999</v>
      </c>
    </row>
    <row r="9" spans="1:13" hidden="1" outlineLevel="1">
      <c r="A9" s="487">
        <v>1996</v>
      </c>
      <c r="B9" s="659">
        <v>19.372565999999999</v>
      </c>
      <c r="C9" s="661">
        <v>1.0416349999999999</v>
      </c>
      <c r="D9" s="661">
        <v>5.864389000000001</v>
      </c>
      <c r="E9" s="661">
        <v>1.4262490000000001</v>
      </c>
      <c r="F9" s="661">
        <v>4.2619910000000001</v>
      </c>
      <c r="G9" s="661">
        <v>0.64713900000000002</v>
      </c>
      <c r="H9" s="661">
        <v>0.73674499999999998</v>
      </c>
      <c r="I9" s="661">
        <v>1.392288</v>
      </c>
      <c r="J9" s="661">
        <v>0.95032099999999997</v>
      </c>
      <c r="K9" s="661">
        <v>2.5600739999999997</v>
      </c>
      <c r="L9" s="661">
        <v>0.49173500000000003</v>
      </c>
      <c r="M9" s="661">
        <v>2.1548489999999996</v>
      </c>
    </row>
    <row r="10" spans="1:13" hidden="1" outlineLevel="1">
      <c r="A10" s="487">
        <v>1997</v>
      </c>
      <c r="B10" s="659">
        <v>21.552676999999996</v>
      </c>
      <c r="C10" s="661">
        <v>1.1234049999999998</v>
      </c>
      <c r="D10" s="661">
        <v>5.8815779999999993</v>
      </c>
      <c r="E10" s="661">
        <v>1.5522909999999999</v>
      </c>
      <c r="F10" s="661">
        <v>5.0137650000000002</v>
      </c>
      <c r="G10" s="661">
        <v>0.78457500000000002</v>
      </c>
      <c r="H10" s="661">
        <v>0.85324599999999995</v>
      </c>
      <c r="I10" s="661">
        <v>1.4305860000000001</v>
      </c>
      <c r="J10" s="661">
        <v>1.181948</v>
      </c>
      <c r="K10" s="661">
        <v>3.1662499999999998</v>
      </c>
      <c r="L10" s="661">
        <v>0.56503300000000001</v>
      </c>
      <c r="M10" s="661">
        <v>2.3146779999999998</v>
      </c>
    </row>
    <row r="11" spans="1:13" hidden="1" outlineLevel="1">
      <c r="A11" s="487">
        <v>1998</v>
      </c>
      <c r="B11" s="659">
        <v>23.448993000000005</v>
      </c>
      <c r="C11" s="661">
        <v>1.2441840000000002</v>
      </c>
      <c r="D11" s="661">
        <v>6.4536509999999989</v>
      </c>
      <c r="E11" s="661">
        <v>1.6796540000000002</v>
      </c>
      <c r="F11" s="661">
        <v>5.5975219999999997</v>
      </c>
      <c r="G11" s="661">
        <v>0.82854000000000005</v>
      </c>
      <c r="H11" s="661">
        <v>0.7504090000000001</v>
      </c>
      <c r="I11" s="661">
        <v>1.6873039999999999</v>
      </c>
      <c r="J11" s="661">
        <v>1.3449370000000003</v>
      </c>
      <c r="K11" s="661">
        <v>3.3035190000000005</v>
      </c>
      <c r="L11" s="661">
        <v>0.55927299999999991</v>
      </c>
      <c r="M11" s="661">
        <v>2.7228629999999998</v>
      </c>
    </row>
    <row r="12" spans="1:13" hidden="1" outlineLevel="1">
      <c r="A12" s="487">
        <v>1999</v>
      </c>
      <c r="B12" s="659">
        <v>25.274236999999999</v>
      </c>
      <c r="C12" s="661">
        <v>1.143675</v>
      </c>
      <c r="D12" s="661">
        <v>6.8352490000000001</v>
      </c>
      <c r="E12" s="661">
        <v>1.7329680000000001</v>
      </c>
      <c r="F12" s="661">
        <v>6.3566469999999997</v>
      </c>
      <c r="G12" s="661">
        <v>0.9763940000000001</v>
      </c>
      <c r="H12" s="661">
        <v>0.75227299999999997</v>
      </c>
      <c r="I12" s="661">
        <v>1.6129070000000001</v>
      </c>
      <c r="J12" s="661">
        <v>1.7716799999999999</v>
      </c>
      <c r="K12" s="661">
        <v>3.5209519999999999</v>
      </c>
      <c r="L12" s="661">
        <v>0.571492</v>
      </c>
      <c r="M12" s="661">
        <v>2.8348939999999998</v>
      </c>
    </row>
    <row r="13" spans="1:13" hidden="1" outlineLevel="1">
      <c r="A13" s="487">
        <v>2000</v>
      </c>
      <c r="B13" s="659">
        <v>27.800291000000005</v>
      </c>
      <c r="C13" s="661">
        <v>1.24</v>
      </c>
      <c r="D13" s="661">
        <v>8.0199049999999996</v>
      </c>
      <c r="E13" s="661">
        <v>2.0060929999999999</v>
      </c>
      <c r="F13" s="661">
        <v>6.3412569999999988</v>
      </c>
      <c r="G13" s="661">
        <v>0.98614599999999997</v>
      </c>
      <c r="H13" s="661">
        <v>0.620587</v>
      </c>
      <c r="I13" s="661">
        <v>2.2519410000000004</v>
      </c>
      <c r="J13" s="661">
        <v>1.730342</v>
      </c>
      <c r="K13" s="661">
        <v>4.0163560000000009</v>
      </c>
      <c r="L13" s="661">
        <v>0.58766400000000008</v>
      </c>
      <c r="M13" s="663">
        <v>3.3767840000000002</v>
      </c>
    </row>
    <row r="14" spans="1:13" hidden="1" outlineLevel="1">
      <c r="A14" s="487">
        <v>2001</v>
      </c>
      <c r="B14" s="659">
        <v>30.648393999999996</v>
      </c>
      <c r="C14" s="661">
        <v>1.5301229999999999</v>
      </c>
      <c r="D14" s="661">
        <v>8.6223109999999998</v>
      </c>
      <c r="E14" s="661">
        <v>1.9274799999999999</v>
      </c>
      <c r="F14" s="661">
        <v>7.2055199999999999</v>
      </c>
      <c r="G14" s="661">
        <v>1.1864170000000001</v>
      </c>
      <c r="H14" s="661">
        <v>0.66494600000000004</v>
      </c>
      <c r="I14" s="661">
        <v>2.6899780000000004</v>
      </c>
      <c r="J14" s="661">
        <v>1.6960869999999999</v>
      </c>
      <c r="K14" s="661">
        <v>4.4205640000000006</v>
      </c>
      <c r="L14" s="661">
        <v>0.70496800000000004</v>
      </c>
      <c r="M14" s="663">
        <v>3.2327889999999999</v>
      </c>
    </row>
    <row r="15" spans="1:13" hidden="1" outlineLevel="1">
      <c r="A15" s="487">
        <v>2002</v>
      </c>
      <c r="B15" s="659">
        <v>33.257471000000002</v>
      </c>
      <c r="C15" s="661">
        <v>1.6709650000000003</v>
      </c>
      <c r="D15" s="661">
        <v>8.7290269999999985</v>
      </c>
      <c r="E15" s="661">
        <v>2.523854</v>
      </c>
      <c r="F15" s="661">
        <v>7.2579499999999992</v>
      </c>
      <c r="G15" s="661">
        <v>1.262748</v>
      </c>
      <c r="H15" s="661">
        <v>1.2548079999999999</v>
      </c>
      <c r="I15" s="661">
        <v>2.8576400000000004</v>
      </c>
      <c r="J15" s="661">
        <v>2.0282310000000003</v>
      </c>
      <c r="K15" s="661">
        <v>4.8790969999999998</v>
      </c>
      <c r="L15" s="661">
        <v>0.79315100000000005</v>
      </c>
      <c r="M15" s="663">
        <v>3.5491929999999998</v>
      </c>
    </row>
    <row r="16" spans="1:13" hidden="1" outlineLevel="1">
      <c r="A16" s="487">
        <v>2003</v>
      </c>
      <c r="B16" s="659">
        <v>36.367776999999997</v>
      </c>
      <c r="C16" s="661">
        <v>1.627615</v>
      </c>
      <c r="D16" s="661">
        <v>10.455544</v>
      </c>
      <c r="E16" s="661">
        <v>2.2629299999999999</v>
      </c>
      <c r="F16" s="661">
        <v>8.1299530000000004</v>
      </c>
      <c r="G16" s="661">
        <v>1.4001920000000001</v>
      </c>
      <c r="H16" s="661">
        <v>1.3941600000000001</v>
      </c>
      <c r="I16" s="661">
        <v>2.8438609999999995</v>
      </c>
      <c r="J16" s="661">
        <v>2.0515759999999998</v>
      </c>
      <c r="K16" s="661">
        <v>5.4070400000000003</v>
      </c>
      <c r="L16" s="661">
        <v>0.79490600000000011</v>
      </c>
      <c r="M16" s="663">
        <v>4.2441740000000001</v>
      </c>
    </row>
    <row r="17" spans="1:13" hidden="1" outlineLevel="1">
      <c r="A17" s="487">
        <v>2004</v>
      </c>
      <c r="B17" s="659">
        <v>40.334316999999992</v>
      </c>
      <c r="C17" s="661">
        <v>1.6471069999999999</v>
      </c>
      <c r="D17" s="661">
        <v>12.103862999999999</v>
      </c>
      <c r="E17" s="661">
        <v>2.5804749999999999</v>
      </c>
      <c r="F17" s="661">
        <v>9.2314929999999986</v>
      </c>
      <c r="G17" s="661">
        <v>1.571091</v>
      </c>
      <c r="H17" s="661">
        <v>1.5677939999999999</v>
      </c>
      <c r="I17" s="661">
        <v>2.9274830000000001</v>
      </c>
      <c r="J17" s="661">
        <v>2.3135500000000002</v>
      </c>
      <c r="K17" s="661">
        <v>5.5015840000000011</v>
      </c>
      <c r="L17" s="661">
        <v>0.88987700000000003</v>
      </c>
      <c r="M17" s="663">
        <v>4.8270590000000002</v>
      </c>
    </row>
    <row r="18" spans="1:13" hidden="1" outlineLevel="1">
      <c r="A18" s="487">
        <v>2005</v>
      </c>
      <c r="B18" s="659">
        <v>43.804697000000004</v>
      </c>
      <c r="C18" s="661">
        <v>1.5911380000000002</v>
      </c>
      <c r="D18" s="661">
        <v>12.894238</v>
      </c>
      <c r="E18" s="661">
        <v>3.0307169999999997</v>
      </c>
      <c r="F18" s="661">
        <v>10.215615999999999</v>
      </c>
      <c r="G18" s="661">
        <v>1.7185079999999999</v>
      </c>
      <c r="H18" s="661">
        <v>1.887467</v>
      </c>
      <c r="I18" s="661">
        <v>2.8427450000000003</v>
      </c>
      <c r="J18" s="661">
        <v>2.5997270000000001</v>
      </c>
      <c r="K18" s="661">
        <v>5.8390440000000012</v>
      </c>
      <c r="L18" s="661">
        <v>1.185497</v>
      </c>
      <c r="M18" s="663">
        <v>5.5095270000000003</v>
      </c>
    </row>
    <row r="19" spans="1:13" hidden="1" outlineLevel="1">
      <c r="A19" s="487">
        <v>2006</v>
      </c>
      <c r="B19" s="659">
        <v>49.617484000000005</v>
      </c>
      <c r="C19" s="661">
        <v>1.7673909999999999</v>
      </c>
      <c r="D19" s="661">
        <v>15.380855</v>
      </c>
      <c r="E19" s="661">
        <v>3.9242210000000002</v>
      </c>
      <c r="F19" s="661">
        <v>10.740839000000001</v>
      </c>
      <c r="G19" s="661">
        <v>1.953328</v>
      </c>
      <c r="H19" s="661">
        <v>1.919503</v>
      </c>
      <c r="I19" s="661">
        <v>3.1765669999999999</v>
      </c>
      <c r="J19" s="661">
        <v>3.1164880000000004</v>
      </c>
      <c r="K19" s="661">
        <v>6.3495400000000011</v>
      </c>
      <c r="L19" s="661">
        <v>1.2887520000000001</v>
      </c>
      <c r="M19" s="663">
        <v>5.3840860000000008</v>
      </c>
    </row>
    <row r="20" spans="1:13" hidden="1" outlineLevel="1">
      <c r="A20" s="485">
        <v>2007</v>
      </c>
      <c r="B20" s="659">
        <v>55.387377000000001</v>
      </c>
      <c r="C20" s="661">
        <v>2.2335289999999999</v>
      </c>
      <c r="D20" s="661">
        <v>16.639148999999996</v>
      </c>
      <c r="E20" s="661">
        <v>4.6822720000000002</v>
      </c>
      <c r="F20" s="661">
        <v>12.172662000000001</v>
      </c>
      <c r="G20" s="661">
        <v>2.2912890000000004</v>
      </c>
      <c r="H20" s="661">
        <v>1.9529760000000005</v>
      </c>
      <c r="I20" s="661">
        <v>3.3168130000000002</v>
      </c>
      <c r="J20" s="661">
        <v>3.6659199999999998</v>
      </c>
      <c r="K20" s="661">
        <v>6.8620969999999994</v>
      </c>
      <c r="L20" s="661">
        <v>1.5706699999999998</v>
      </c>
      <c r="M20" s="663">
        <v>6.0623369999999994</v>
      </c>
    </row>
    <row r="21" spans="1:13" collapsed="1">
      <c r="A21" s="485">
        <v>2008</v>
      </c>
      <c r="B21" s="659">
        <v>60.638460000000002</v>
      </c>
      <c r="C21" s="661">
        <v>2.5045820000000001</v>
      </c>
      <c r="D21" s="661">
        <v>17.461707000000001</v>
      </c>
      <c r="E21" s="661">
        <v>6.0695100000000002</v>
      </c>
      <c r="F21" s="661">
        <v>13.598797999999999</v>
      </c>
      <c r="G21" s="661">
        <v>2.4466480000000002</v>
      </c>
      <c r="H21" s="661">
        <v>1.99996</v>
      </c>
      <c r="I21" s="661">
        <v>3.6350720000000001</v>
      </c>
      <c r="J21" s="661">
        <v>4.2999239999999999</v>
      </c>
      <c r="K21" s="661">
        <v>7.3107210000000009</v>
      </c>
      <c r="L21" s="661">
        <v>1.3115379999999999</v>
      </c>
      <c r="M21" s="663">
        <v>6.2039439999999999</v>
      </c>
    </row>
    <row r="22" spans="1:13">
      <c r="A22" s="485">
        <v>2009</v>
      </c>
      <c r="B22" s="659">
        <v>57.074567999999999</v>
      </c>
      <c r="C22" s="661">
        <v>1.8715029999999997</v>
      </c>
      <c r="D22" s="661">
        <v>14.238353</v>
      </c>
      <c r="E22" s="661">
        <v>5.6887220000000003</v>
      </c>
      <c r="F22" s="661">
        <v>12.295241000000001</v>
      </c>
      <c r="G22" s="661">
        <v>2.7347630000000001</v>
      </c>
      <c r="H22" s="661">
        <v>2.195265</v>
      </c>
      <c r="I22" s="661">
        <v>3.7630650000000001</v>
      </c>
      <c r="J22" s="661">
        <v>4.3586679999999998</v>
      </c>
      <c r="K22" s="661">
        <v>8.1131709999999995</v>
      </c>
      <c r="L22" s="661">
        <v>1.815817</v>
      </c>
      <c r="M22" s="663">
        <v>5.7198170000000008</v>
      </c>
    </row>
    <row r="23" spans="1:13">
      <c r="A23" s="485">
        <v>2010</v>
      </c>
      <c r="B23" s="659">
        <v>59.888565</v>
      </c>
      <c r="C23" s="661">
        <v>1.685819</v>
      </c>
      <c r="D23" s="661">
        <v>15.847884999999998</v>
      </c>
      <c r="E23" s="661">
        <v>5.4661640000000009</v>
      </c>
      <c r="F23" s="661">
        <v>13.034719000000001</v>
      </c>
      <c r="G23" s="661">
        <v>2.7376749999999999</v>
      </c>
      <c r="H23" s="661">
        <v>2.1605259999999999</v>
      </c>
      <c r="I23" s="661">
        <v>3.969767</v>
      </c>
      <c r="J23" s="661">
        <v>4.6046360000000002</v>
      </c>
      <c r="K23" s="661">
        <v>8.5037839999999996</v>
      </c>
      <c r="L23" s="661">
        <v>1.8775900000000001</v>
      </c>
      <c r="M23" s="663">
        <v>5.9809239999999999</v>
      </c>
    </row>
    <row r="24" spans="1:13">
      <c r="A24" s="486">
        <v>2011</v>
      </c>
      <c r="B24" s="693">
        <v>62.530381000000013</v>
      </c>
      <c r="C24" s="662">
        <v>2.1461809999999999</v>
      </c>
      <c r="D24" s="662">
        <v>16.830111000000002</v>
      </c>
      <c r="E24" s="662">
        <v>5.6980529999999998</v>
      </c>
      <c r="F24" s="662">
        <v>13.201885000000001</v>
      </c>
      <c r="G24" s="662">
        <v>2.8937920000000004</v>
      </c>
      <c r="H24" s="662">
        <v>2.3680030000000003</v>
      </c>
      <c r="I24" s="662">
        <v>4.2721219999999995</v>
      </c>
      <c r="J24" s="662">
        <v>4.6782439999999994</v>
      </c>
      <c r="K24" s="662">
        <v>8.3662749999999999</v>
      </c>
      <c r="L24" s="662">
        <v>2.0757149999999998</v>
      </c>
      <c r="M24" s="662">
        <v>6.5778999999999996</v>
      </c>
    </row>
    <row r="25" spans="1:13" hidden="1" outlineLevel="1">
      <c r="A25" s="29" t="s">
        <v>118</v>
      </c>
      <c r="B25" s="694">
        <v>4.0461859999999996</v>
      </c>
      <c r="C25" s="661">
        <v>0.20479800000000004</v>
      </c>
      <c r="D25" s="661">
        <v>1.3645229999999997</v>
      </c>
      <c r="E25" s="661">
        <v>0.14715999999999999</v>
      </c>
      <c r="F25" s="661">
        <v>0.74563099999999971</v>
      </c>
      <c r="G25" s="661">
        <v>0.11533199999999999</v>
      </c>
      <c r="H25" s="661">
        <v>0.41412599999999999</v>
      </c>
      <c r="I25" s="661">
        <v>0.25615899999999997</v>
      </c>
      <c r="J25" s="661">
        <v>0.16480699999999998</v>
      </c>
      <c r="K25" s="661">
        <v>0.56734799999999996</v>
      </c>
      <c r="L25" s="661">
        <v>6.6302E-2</v>
      </c>
      <c r="M25" s="608">
        <v>0.42236000000000001</v>
      </c>
    </row>
    <row r="26" spans="1:13" hidden="1" outlineLevel="1">
      <c r="A26" s="29" t="s">
        <v>119</v>
      </c>
      <c r="B26" s="659">
        <v>4.5028430000000004</v>
      </c>
      <c r="C26" s="661">
        <v>0.20162900000000006</v>
      </c>
      <c r="D26" s="661">
        <v>1.3410849999999999</v>
      </c>
      <c r="E26" s="661">
        <v>0.24095299999999997</v>
      </c>
      <c r="F26" s="661">
        <v>1.1178999999999997</v>
      </c>
      <c r="G26" s="661">
        <v>0.12271199999999999</v>
      </c>
      <c r="H26" s="661">
        <v>0.37203700000000006</v>
      </c>
      <c r="I26" s="661">
        <v>0.26057400000000003</v>
      </c>
      <c r="J26" s="661">
        <v>0.161992</v>
      </c>
      <c r="K26" s="661">
        <v>0.610676</v>
      </c>
      <c r="L26" s="661">
        <v>7.3285000000000003E-2</v>
      </c>
      <c r="M26" s="608">
        <v>0.68986899999999984</v>
      </c>
    </row>
    <row r="27" spans="1:13" hidden="1" outlineLevel="1">
      <c r="A27" s="29" t="s">
        <v>120</v>
      </c>
      <c r="B27" s="659">
        <v>4.5718060000000005</v>
      </c>
      <c r="C27" s="661">
        <v>0.34865300000000005</v>
      </c>
      <c r="D27" s="661">
        <v>1.3921050000000001</v>
      </c>
      <c r="E27" s="661">
        <v>0.28003200000000006</v>
      </c>
      <c r="F27" s="661">
        <v>1.1332330000000002</v>
      </c>
      <c r="G27" s="661">
        <v>0.12873299999999999</v>
      </c>
      <c r="H27" s="661">
        <v>0.194081</v>
      </c>
      <c r="I27" s="661">
        <v>0.29133000000000003</v>
      </c>
      <c r="J27" s="661">
        <v>0.18615099999999998</v>
      </c>
      <c r="K27" s="661">
        <v>0.55417099999999997</v>
      </c>
      <c r="L27" s="661">
        <v>6.3317000000000012E-2</v>
      </c>
      <c r="M27" s="608">
        <v>0.38890099999999994</v>
      </c>
    </row>
    <row r="28" spans="1:13" hidden="1" outlineLevel="1">
      <c r="A28" s="29" t="s">
        <v>121</v>
      </c>
      <c r="B28" s="659">
        <v>4.1993620000000007</v>
      </c>
      <c r="C28" s="661">
        <v>0.23749999999999996</v>
      </c>
      <c r="D28" s="661">
        <v>1.2808180000000002</v>
      </c>
      <c r="E28" s="661">
        <v>0.24227499999999999</v>
      </c>
      <c r="F28" s="661">
        <v>0.85433900000000018</v>
      </c>
      <c r="G28" s="661">
        <v>0.128524</v>
      </c>
      <c r="H28" s="661">
        <v>9.7493999999999997E-2</v>
      </c>
      <c r="I28" s="661">
        <v>0.328544</v>
      </c>
      <c r="J28" s="661">
        <v>0.21937999999999996</v>
      </c>
      <c r="K28" s="661">
        <v>0.70811800000000003</v>
      </c>
      <c r="L28" s="661">
        <v>0.10237</v>
      </c>
      <c r="M28" s="608">
        <v>0.49767499999999998</v>
      </c>
    </row>
    <row r="29" spans="1:13" hidden="1" outlineLevel="1">
      <c r="A29" s="29" t="s">
        <v>122</v>
      </c>
      <c r="B29" s="659">
        <v>4.4926719999999998</v>
      </c>
      <c r="C29" s="661">
        <v>0.20605999999999999</v>
      </c>
      <c r="D29" s="661">
        <v>1.4577770000000001</v>
      </c>
      <c r="E29" s="661">
        <v>0.26771400000000001</v>
      </c>
      <c r="F29" s="661">
        <v>0.92401400000000022</v>
      </c>
      <c r="G29" s="661">
        <v>0.14914600000000003</v>
      </c>
      <c r="H29" s="661">
        <v>0.32451599999999997</v>
      </c>
      <c r="I29" s="661">
        <v>0.31650799999999996</v>
      </c>
      <c r="J29" s="661">
        <v>0.217361</v>
      </c>
      <c r="K29" s="661">
        <v>0.53561300000000001</v>
      </c>
      <c r="L29" s="661">
        <v>9.3962999999999991E-2</v>
      </c>
      <c r="M29" s="608">
        <v>0.52237199999999995</v>
      </c>
    </row>
    <row r="30" spans="1:13" hidden="1" outlineLevel="1">
      <c r="A30" s="29" t="s">
        <v>123</v>
      </c>
      <c r="B30" s="659">
        <v>4.860450000000001</v>
      </c>
      <c r="C30" s="661">
        <v>0.21659899999999999</v>
      </c>
      <c r="D30" s="661">
        <v>1.434223</v>
      </c>
      <c r="E30" s="661">
        <v>0.39721400000000007</v>
      </c>
      <c r="F30" s="661">
        <v>1.2827410000000001</v>
      </c>
      <c r="G30" s="661">
        <v>0.16404099999999999</v>
      </c>
      <c r="H30" s="661">
        <v>7.6257000000000005E-2</v>
      </c>
      <c r="I30" s="661">
        <v>0.33577599999999996</v>
      </c>
      <c r="J30" s="661">
        <v>0.22729099999999994</v>
      </c>
      <c r="K30" s="661">
        <v>0.60686700000000005</v>
      </c>
      <c r="L30" s="661">
        <v>0.11944100000000001</v>
      </c>
      <c r="M30" s="608">
        <v>0.51586599999999994</v>
      </c>
    </row>
    <row r="31" spans="1:13" hidden="1" outlineLevel="1">
      <c r="A31" s="29" t="s">
        <v>124</v>
      </c>
      <c r="B31" s="659">
        <v>5.0624750000000009</v>
      </c>
      <c r="C31" s="661">
        <v>0.34370999999999996</v>
      </c>
      <c r="D31" s="661">
        <v>1.3974219999999999</v>
      </c>
      <c r="E31" s="661">
        <v>0.39376</v>
      </c>
      <c r="F31" s="661">
        <v>1.1456120000000001</v>
      </c>
      <c r="G31" s="661">
        <v>0.16608600000000001</v>
      </c>
      <c r="H31" s="661">
        <v>0.23142600000000002</v>
      </c>
      <c r="I31" s="661">
        <v>0.35811900000000002</v>
      </c>
      <c r="J31" s="661">
        <v>0.23991199999999996</v>
      </c>
      <c r="K31" s="661">
        <v>0.65927099999999994</v>
      </c>
      <c r="L31" s="661">
        <v>0.12715699999999999</v>
      </c>
      <c r="M31" s="608">
        <v>0.57023900000000005</v>
      </c>
    </row>
    <row r="32" spans="1:13" hidden="1" outlineLevel="1">
      <c r="A32" s="29" t="s">
        <v>125</v>
      </c>
      <c r="B32" s="659">
        <v>4.9569690000000008</v>
      </c>
      <c r="C32" s="661">
        <v>0.27526599999999996</v>
      </c>
      <c r="D32" s="661">
        <v>1.5749670000000004</v>
      </c>
      <c r="E32" s="661">
        <v>0.36756099999999997</v>
      </c>
      <c r="F32" s="661">
        <v>0.90962399999999977</v>
      </c>
      <c r="G32" s="661">
        <v>0.16786599999999999</v>
      </c>
      <c r="H32" s="661">
        <v>0.10454599999999999</v>
      </c>
      <c r="I32" s="661">
        <v>0.38188499999999997</v>
      </c>
      <c r="J32" s="661">
        <v>0.26575699999999997</v>
      </c>
      <c r="K32" s="661">
        <v>0.75832299999999997</v>
      </c>
      <c r="L32" s="661">
        <v>0.151174</v>
      </c>
      <c r="M32" s="608">
        <v>0.54637200000000008</v>
      </c>
    </row>
    <row r="33" spans="1:13" hidden="1" outlineLevel="1">
      <c r="A33" s="29" t="s">
        <v>126</v>
      </c>
      <c r="B33" s="659">
        <v>5.044077999999999</v>
      </c>
      <c r="C33" s="661">
        <v>0.24204399999999993</v>
      </c>
      <c r="D33" s="661">
        <v>1.4885310000000003</v>
      </c>
      <c r="E33" s="661">
        <v>0.35568399999999994</v>
      </c>
      <c r="F33" s="661">
        <v>1.0597349999999999</v>
      </c>
      <c r="G33" s="661">
        <v>0.18096100000000001</v>
      </c>
      <c r="H33" s="661">
        <v>0.32886500000000002</v>
      </c>
      <c r="I33" s="661">
        <v>0.34440200000000004</v>
      </c>
      <c r="J33" s="661">
        <v>0.26170199999999999</v>
      </c>
      <c r="K33" s="661">
        <v>0.66569700000000009</v>
      </c>
      <c r="L33" s="661">
        <v>0.11645699999999999</v>
      </c>
      <c r="M33" s="608">
        <v>0.53886899999999993</v>
      </c>
    </row>
    <row r="34" spans="1:13" hidden="1" outlineLevel="1">
      <c r="A34" s="29" t="s">
        <v>127</v>
      </c>
      <c r="B34" s="659">
        <v>5.4082970000000001</v>
      </c>
      <c r="C34" s="661">
        <v>0.24716799999999997</v>
      </c>
      <c r="D34" s="661">
        <v>1.5138249999999998</v>
      </c>
      <c r="E34" s="661">
        <v>0.39742400000000005</v>
      </c>
      <c r="F34" s="661">
        <v>1.379702</v>
      </c>
      <c r="G34" s="661">
        <v>0.198793</v>
      </c>
      <c r="H34" s="661">
        <v>0.16403999999999999</v>
      </c>
      <c r="I34" s="661">
        <v>0.33599000000000001</v>
      </c>
      <c r="J34" s="661">
        <v>0.28017499999999995</v>
      </c>
      <c r="K34" s="661">
        <v>0.75533700000000004</v>
      </c>
      <c r="L34" s="661">
        <v>0.13584300000000002</v>
      </c>
      <c r="M34" s="608">
        <v>0.60230500000000009</v>
      </c>
    </row>
    <row r="35" spans="1:13" hidden="1" outlineLevel="1">
      <c r="A35" s="29" t="s">
        <v>128</v>
      </c>
      <c r="B35" s="659">
        <v>5.6106770000000008</v>
      </c>
      <c r="C35" s="661">
        <v>0.41223799999999994</v>
      </c>
      <c r="D35" s="661">
        <v>1.3920749999999997</v>
      </c>
      <c r="E35" s="661">
        <v>0.45085599999999987</v>
      </c>
      <c r="F35" s="661">
        <v>1.3081430000000005</v>
      </c>
      <c r="G35" s="661">
        <v>0.19958400000000001</v>
      </c>
      <c r="H35" s="661">
        <v>0.23084499999999999</v>
      </c>
      <c r="I35" s="661">
        <v>0.35766600000000004</v>
      </c>
      <c r="J35" s="661">
        <v>0.29262999999999995</v>
      </c>
      <c r="K35" s="661">
        <v>0.82050899999999993</v>
      </c>
      <c r="L35" s="661">
        <v>0.14613100000000001</v>
      </c>
      <c r="M35" s="608">
        <v>0.63855200000000001</v>
      </c>
    </row>
    <row r="36" spans="1:13" hidden="1" outlineLevel="1">
      <c r="A36" s="29" t="s">
        <v>129</v>
      </c>
      <c r="B36" s="659">
        <v>5.4896250000000002</v>
      </c>
      <c r="C36" s="661">
        <v>0.22195499999999999</v>
      </c>
      <c r="D36" s="661">
        <v>1.487147</v>
      </c>
      <c r="E36" s="661">
        <v>0.348327</v>
      </c>
      <c r="F36" s="661">
        <v>1.2661849999999999</v>
      </c>
      <c r="G36" s="661">
        <v>0.20523700000000006</v>
      </c>
      <c r="H36" s="661">
        <v>0.129496</v>
      </c>
      <c r="I36" s="661">
        <v>0.39252800000000004</v>
      </c>
      <c r="J36" s="661">
        <v>0.34744100000000006</v>
      </c>
      <c r="K36" s="661">
        <v>0.92470699999999983</v>
      </c>
      <c r="L36" s="661">
        <v>0.166602</v>
      </c>
      <c r="M36" s="608">
        <v>0.53495199999999998</v>
      </c>
    </row>
    <row r="37" spans="1:13" hidden="1" outlineLevel="1">
      <c r="A37" s="29" t="s">
        <v>130</v>
      </c>
      <c r="B37" s="659">
        <v>5.4208640000000008</v>
      </c>
      <c r="C37" s="661">
        <v>0.28051100000000001</v>
      </c>
      <c r="D37" s="661">
        <v>1.672031</v>
      </c>
      <c r="E37" s="661">
        <v>0.37589100000000003</v>
      </c>
      <c r="F37" s="661">
        <v>1.1626850000000002</v>
      </c>
      <c r="G37" s="661">
        <v>0.18009600000000001</v>
      </c>
      <c r="H37" s="661">
        <v>0.26460800000000001</v>
      </c>
      <c r="I37" s="661">
        <v>0.40407899999999997</v>
      </c>
      <c r="J37" s="661">
        <v>0.29865400000000003</v>
      </c>
      <c r="K37" s="661">
        <v>0.67239800000000016</v>
      </c>
      <c r="L37" s="661">
        <v>0.10991099999999998</v>
      </c>
      <c r="M37" s="608">
        <v>0.64761399999999991</v>
      </c>
    </row>
    <row r="38" spans="1:13" hidden="1" outlineLevel="1">
      <c r="A38" s="29" t="s">
        <v>131</v>
      </c>
      <c r="B38" s="659">
        <v>5.8911080000000009</v>
      </c>
      <c r="C38" s="661">
        <v>0.30002000000000001</v>
      </c>
      <c r="D38" s="661">
        <v>1.658315</v>
      </c>
      <c r="E38" s="661">
        <v>0.42350800000000005</v>
      </c>
      <c r="F38" s="661">
        <v>1.4698429999999998</v>
      </c>
      <c r="G38" s="661">
        <v>0.20028099999999996</v>
      </c>
      <c r="H38" s="661">
        <v>0.21109999999999998</v>
      </c>
      <c r="I38" s="661">
        <v>0.39327699999999993</v>
      </c>
      <c r="J38" s="661">
        <v>0.3126560000000001</v>
      </c>
      <c r="K38" s="661">
        <v>0.78817499999999985</v>
      </c>
      <c r="L38" s="661">
        <v>0.13393300000000002</v>
      </c>
      <c r="M38" s="608">
        <v>0.71961199999999992</v>
      </c>
    </row>
    <row r="39" spans="1:13" hidden="1" outlineLevel="1">
      <c r="A39" s="29" t="s">
        <v>132</v>
      </c>
      <c r="B39" s="659">
        <v>6.1049719999999992</v>
      </c>
      <c r="C39" s="661">
        <v>0.40111200000000002</v>
      </c>
      <c r="D39" s="661">
        <v>1.5367589999999998</v>
      </c>
      <c r="E39" s="661">
        <v>0.48080899999999999</v>
      </c>
      <c r="F39" s="661">
        <v>1.5214499999999997</v>
      </c>
      <c r="G39" s="661">
        <v>0.21093500000000004</v>
      </c>
      <c r="H39" s="661">
        <v>0.14837500000000001</v>
      </c>
      <c r="I39" s="661">
        <v>0.45826600000000006</v>
      </c>
      <c r="J39" s="661">
        <v>0.35511400000000004</v>
      </c>
      <c r="K39" s="661">
        <v>0.84820600000000002</v>
      </c>
      <c r="L39" s="661">
        <v>0.14394599999999996</v>
      </c>
      <c r="M39" s="608">
        <v>0.64572200000000002</v>
      </c>
    </row>
    <row r="40" spans="1:13" hidden="1" outlineLevel="1">
      <c r="A40" s="29" t="s">
        <v>133</v>
      </c>
      <c r="B40" s="659">
        <v>6.0320489999999998</v>
      </c>
      <c r="C40" s="661">
        <v>0.26254100000000002</v>
      </c>
      <c r="D40" s="661">
        <v>1.5865459999999996</v>
      </c>
      <c r="E40" s="661">
        <v>0.39944600000000008</v>
      </c>
      <c r="F40" s="661">
        <v>1.4435439999999999</v>
      </c>
      <c r="G40" s="661">
        <v>0.23722800000000002</v>
      </c>
      <c r="H40" s="661">
        <v>0.12632599999999999</v>
      </c>
      <c r="I40" s="661">
        <v>0.43168199999999995</v>
      </c>
      <c r="J40" s="661">
        <v>0.37851300000000004</v>
      </c>
      <c r="K40" s="661">
        <v>0.99473999999999996</v>
      </c>
      <c r="L40" s="661">
        <v>0.17148299999999997</v>
      </c>
      <c r="M40" s="608">
        <v>0.70991500000000007</v>
      </c>
    </row>
    <row r="41" spans="1:13" hidden="1" outlineLevel="1">
      <c r="A41" s="29" t="s">
        <v>134</v>
      </c>
      <c r="B41" s="659">
        <v>6.0623709999999997</v>
      </c>
      <c r="C41" s="661">
        <v>0.26869600000000005</v>
      </c>
      <c r="D41" s="661">
        <v>1.6771510000000001</v>
      </c>
      <c r="E41" s="661">
        <v>0.38753300000000002</v>
      </c>
      <c r="F41" s="661">
        <v>1.584136</v>
      </c>
      <c r="G41" s="661">
        <v>0.25948899999999997</v>
      </c>
      <c r="H41" s="661">
        <v>0.27814599999999995</v>
      </c>
      <c r="I41" s="661">
        <v>0.37729500000000005</v>
      </c>
      <c r="J41" s="661">
        <v>0.39439099999999994</v>
      </c>
      <c r="K41" s="661">
        <v>0.72260000000000002</v>
      </c>
      <c r="L41" s="661">
        <v>0.11293399999999999</v>
      </c>
      <c r="M41" s="608">
        <v>0.55128499999999991</v>
      </c>
    </row>
    <row r="42" spans="1:13" hidden="1" outlineLevel="1">
      <c r="A42" s="29" t="s">
        <v>135</v>
      </c>
      <c r="B42" s="659">
        <v>6.5541610000000006</v>
      </c>
      <c r="C42" s="661">
        <v>0.25331399999999998</v>
      </c>
      <c r="D42" s="661">
        <v>1.8265450000000005</v>
      </c>
      <c r="E42" s="661">
        <v>0.47185299999999991</v>
      </c>
      <c r="F42" s="661">
        <v>1.7279420000000001</v>
      </c>
      <c r="G42" s="661">
        <v>0.24961499999999998</v>
      </c>
      <c r="H42" s="661">
        <v>0.210401</v>
      </c>
      <c r="I42" s="661">
        <v>0.39841899999999997</v>
      </c>
      <c r="J42" s="661">
        <v>0.43598399999999993</v>
      </c>
      <c r="K42" s="661">
        <v>0.84347000000000005</v>
      </c>
      <c r="L42" s="661">
        <v>0.13661799999999999</v>
      </c>
      <c r="M42" s="608">
        <v>0.71346900000000002</v>
      </c>
    </row>
    <row r="43" spans="1:13" hidden="1" outlineLevel="1">
      <c r="A43" s="29" t="s">
        <v>136</v>
      </c>
      <c r="B43" s="659">
        <v>6.4518909999999998</v>
      </c>
      <c r="C43" s="661">
        <v>0.37074499999999994</v>
      </c>
      <c r="D43" s="661">
        <v>1.57328</v>
      </c>
      <c r="E43" s="661">
        <v>0.45616600000000007</v>
      </c>
      <c r="F43" s="661">
        <v>1.6685129999999995</v>
      </c>
      <c r="G43" s="661">
        <v>0.22296000000000002</v>
      </c>
      <c r="H43" s="661">
        <v>0.210815</v>
      </c>
      <c r="I43" s="661">
        <v>0.42277900000000007</v>
      </c>
      <c r="J43" s="661">
        <v>0.46503000000000011</v>
      </c>
      <c r="K43" s="661">
        <v>0.91227999999999998</v>
      </c>
      <c r="L43" s="661">
        <v>0.14932299999999998</v>
      </c>
      <c r="M43" s="608">
        <v>0.75917799999999991</v>
      </c>
    </row>
    <row r="44" spans="1:13" hidden="1" outlineLevel="1">
      <c r="A44" s="29" t="s">
        <v>137</v>
      </c>
      <c r="B44" s="659">
        <v>6.2058139999999993</v>
      </c>
      <c r="C44" s="661">
        <v>0.25091999999999998</v>
      </c>
      <c r="D44" s="661">
        <v>1.7582729999999998</v>
      </c>
      <c r="E44" s="661">
        <v>0.41741600000000006</v>
      </c>
      <c r="F44" s="661">
        <v>1.3760559999999999</v>
      </c>
      <c r="G44" s="661">
        <v>0.24433000000000002</v>
      </c>
      <c r="H44" s="661">
        <v>5.2910999999999986E-2</v>
      </c>
      <c r="I44" s="661">
        <v>0.414414</v>
      </c>
      <c r="J44" s="661">
        <v>0.47627500000000006</v>
      </c>
      <c r="K44" s="661">
        <v>1.042602</v>
      </c>
      <c r="L44" s="661">
        <v>0.17261699999999999</v>
      </c>
      <c r="M44" s="608">
        <v>0.81096199999999996</v>
      </c>
    </row>
    <row r="45" spans="1:13" hidden="1" outlineLevel="1">
      <c r="A45" s="29" t="s">
        <v>138</v>
      </c>
      <c r="B45" s="659">
        <v>6.2882169999999995</v>
      </c>
      <c r="C45" s="661">
        <v>0.23432499999999998</v>
      </c>
      <c r="D45" s="661">
        <v>1.9545649999999997</v>
      </c>
      <c r="E45" s="661">
        <v>0.36499999999999999</v>
      </c>
      <c r="F45" s="661">
        <v>1.379421</v>
      </c>
      <c r="G45" s="661">
        <v>0.24504700000000001</v>
      </c>
      <c r="H45" s="661">
        <v>0.17256599999999997</v>
      </c>
      <c r="I45" s="661">
        <v>0.54037100000000005</v>
      </c>
      <c r="J45" s="661">
        <v>0.43196899999999994</v>
      </c>
      <c r="K45" s="661">
        <v>0.82102400000000009</v>
      </c>
      <c r="L45" s="661">
        <v>0.143929</v>
      </c>
      <c r="M45" s="608">
        <v>0.73511199999999999</v>
      </c>
    </row>
    <row r="46" spans="1:13" hidden="1" outlineLevel="1">
      <c r="A46" s="29" t="s">
        <v>139</v>
      </c>
      <c r="B46" s="659">
        <v>7.0362880000000008</v>
      </c>
      <c r="C46" s="661">
        <v>0.29342199999999996</v>
      </c>
      <c r="D46" s="661">
        <v>1.9958740000000008</v>
      </c>
      <c r="E46" s="661">
        <v>0.38985300000000006</v>
      </c>
      <c r="F46" s="661">
        <v>1.7753699999999997</v>
      </c>
      <c r="G46" s="661">
        <v>0.25318199999999996</v>
      </c>
      <c r="H46" s="661">
        <v>0.167661</v>
      </c>
      <c r="I46" s="661">
        <v>0.57315800000000006</v>
      </c>
      <c r="J46" s="661">
        <v>0.43296500000000004</v>
      </c>
      <c r="K46" s="661">
        <v>0.99370900000000006</v>
      </c>
      <c r="L46" s="661">
        <v>0.16109399999999999</v>
      </c>
      <c r="M46" s="608">
        <v>0.88674299999999995</v>
      </c>
    </row>
    <row r="47" spans="1:13" hidden="1" outlineLevel="1">
      <c r="A47" s="29" t="s">
        <v>140</v>
      </c>
      <c r="B47" s="659">
        <v>7.2218349999999996</v>
      </c>
      <c r="C47" s="661">
        <v>0.41667699999999996</v>
      </c>
      <c r="D47" s="661">
        <v>1.9887889999999999</v>
      </c>
      <c r="E47" s="661">
        <v>0.6586479999999999</v>
      </c>
      <c r="F47" s="661">
        <v>1.7543499999999999</v>
      </c>
      <c r="G47" s="661">
        <v>0.24834299999999995</v>
      </c>
      <c r="H47" s="661">
        <v>0.135016</v>
      </c>
      <c r="I47" s="661">
        <v>0.57673400000000008</v>
      </c>
      <c r="J47" s="661">
        <v>0.42618700000000004</v>
      </c>
      <c r="K47" s="661">
        <v>0.8709340000000001</v>
      </c>
      <c r="L47" s="661">
        <v>0.14615700000000001</v>
      </c>
      <c r="M47" s="608">
        <v>0.83831200000000006</v>
      </c>
    </row>
    <row r="48" spans="1:13" hidden="1" outlineLevel="1">
      <c r="A48" s="29" t="s">
        <v>141</v>
      </c>
      <c r="B48" s="659">
        <v>7.2539509999999998</v>
      </c>
      <c r="C48" s="661">
        <v>0.29557600000000001</v>
      </c>
      <c r="D48" s="661">
        <v>2.0806769999999997</v>
      </c>
      <c r="E48" s="661">
        <v>0.59259200000000012</v>
      </c>
      <c r="F48" s="661">
        <v>1.4321159999999999</v>
      </c>
      <c r="G48" s="661">
        <v>0.23957400000000001</v>
      </c>
      <c r="H48" s="661">
        <v>0.14534400000000003</v>
      </c>
      <c r="I48" s="661">
        <v>0.56167800000000001</v>
      </c>
      <c r="J48" s="661">
        <v>0.43922100000000008</v>
      </c>
      <c r="K48" s="661">
        <v>1.3306890000000002</v>
      </c>
      <c r="L48" s="661">
        <v>0.13648400000000002</v>
      </c>
      <c r="M48" s="608">
        <v>0.91661700000000002</v>
      </c>
    </row>
    <row r="49" spans="1:13" hidden="1" outlineLevel="1">
      <c r="A49" s="29" t="s">
        <v>142</v>
      </c>
      <c r="B49" s="659">
        <v>6.9331289999999983</v>
      </c>
      <c r="C49" s="661">
        <v>0.29850299999999996</v>
      </c>
      <c r="D49" s="661">
        <v>2.0623299999999998</v>
      </c>
      <c r="E49" s="661">
        <v>0.35454699999999989</v>
      </c>
      <c r="F49" s="661">
        <v>1.5998540000000003</v>
      </c>
      <c r="G49" s="661">
        <v>0.29347400000000007</v>
      </c>
      <c r="H49" s="661">
        <v>0.18628500000000003</v>
      </c>
      <c r="I49" s="661">
        <v>0.64531300000000014</v>
      </c>
      <c r="J49" s="661">
        <v>0.42022899999999996</v>
      </c>
      <c r="K49" s="661">
        <v>0.90011799999999997</v>
      </c>
      <c r="L49" s="661">
        <v>0.17247600000000002</v>
      </c>
      <c r="M49" s="608">
        <v>0.721669</v>
      </c>
    </row>
    <row r="50" spans="1:13" hidden="1" outlineLevel="1">
      <c r="A50" s="29" t="s">
        <v>143</v>
      </c>
      <c r="B50" s="659">
        <v>7.8583349999999994</v>
      </c>
      <c r="C50" s="661">
        <v>0.37333199999999994</v>
      </c>
      <c r="D50" s="661">
        <v>2.1582109999999997</v>
      </c>
      <c r="E50" s="661">
        <v>0.36928700000000003</v>
      </c>
      <c r="F50" s="661">
        <v>2.0430729999999993</v>
      </c>
      <c r="G50" s="661">
        <v>0.30842400000000003</v>
      </c>
      <c r="H50" s="661">
        <v>0.18027099999999999</v>
      </c>
      <c r="I50" s="661">
        <v>0.68720500000000007</v>
      </c>
      <c r="J50" s="661">
        <v>0.429869</v>
      </c>
      <c r="K50" s="661">
        <v>1.1051580000000001</v>
      </c>
      <c r="L50" s="661">
        <v>0.20350499999999999</v>
      </c>
      <c r="M50" s="608">
        <v>0.767011</v>
      </c>
    </row>
    <row r="51" spans="1:13" hidden="1" outlineLevel="1">
      <c r="A51" s="29" t="s">
        <v>144</v>
      </c>
      <c r="B51" s="659">
        <v>7.9738009999999999</v>
      </c>
      <c r="C51" s="661">
        <v>0.51686200000000004</v>
      </c>
      <c r="D51" s="661">
        <v>2.1658459999999997</v>
      </c>
      <c r="E51" s="661">
        <v>0.65082100000000009</v>
      </c>
      <c r="F51" s="661">
        <v>1.9648830000000002</v>
      </c>
      <c r="G51" s="661">
        <v>0.29804600000000003</v>
      </c>
      <c r="H51" s="661">
        <v>0.14402999999999999</v>
      </c>
      <c r="I51" s="661">
        <v>0.689415</v>
      </c>
      <c r="J51" s="661">
        <v>0.41584699999999986</v>
      </c>
      <c r="K51" s="661">
        <v>0.95395399999999997</v>
      </c>
      <c r="L51" s="661">
        <v>0.17409700000000003</v>
      </c>
      <c r="M51" s="608">
        <v>0.71453300000000008</v>
      </c>
    </row>
    <row r="52" spans="1:13" hidden="1" outlineLevel="1">
      <c r="A52" s="29" t="s">
        <v>145</v>
      </c>
      <c r="B52" s="659">
        <v>7.8831290000000003</v>
      </c>
      <c r="C52" s="661">
        <v>0.34142600000000001</v>
      </c>
      <c r="D52" s="661">
        <v>2.2359239999999998</v>
      </c>
      <c r="E52" s="661">
        <v>0.5528249999999999</v>
      </c>
      <c r="F52" s="661">
        <v>1.5977100000000004</v>
      </c>
      <c r="G52" s="661">
        <v>0.28647300000000003</v>
      </c>
      <c r="H52" s="661">
        <v>0.15436000000000002</v>
      </c>
      <c r="I52" s="661">
        <v>0.66804500000000011</v>
      </c>
      <c r="J52" s="661">
        <v>0.43014200000000008</v>
      </c>
      <c r="K52" s="661">
        <v>1.4613340000000001</v>
      </c>
      <c r="L52" s="661">
        <v>0.15489</v>
      </c>
      <c r="M52" s="608">
        <v>1.029576</v>
      </c>
    </row>
    <row r="53" spans="1:13" hidden="1" outlineLevel="1">
      <c r="A53" s="29" t="s">
        <v>146</v>
      </c>
      <c r="B53" s="659">
        <v>7.5408039999999996</v>
      </c>
      <c r="C53" s="661">
        <v>0.33581700000000003</v>
      </c>
      <c r="D53" s="661">
        <v>2.237276</v>
      </c>
      <c r="E53" s="661">
        <v>0.433971</v>
      </c>
      <c r="F53" s="661">
        <v>1.5687639999999998</v>
      </c>
      <c r="G53" s="661">
        <v>0.31207400000000002</v>
      </c>
      <c r="H53" s="661">
        <v>0.33291799999999999</v>
      </c>
      <c r="I53" s="661">
        <v>0.67467200000000005</v>
      </c>
      <c r="J53" s="661">
        <v>0.49613400000000002</v>
      </c>
      <c r="K53" s="661">
        <v>0.96104900000000004</v>
      </c>
      <c r="L53" s="661">
        <v>0.18812900000000002</v>
      </c>
      <c r="M53" s="608">
        <v>0.75443099999999996</v>
      </c>
    </row>
    <row r="54" spans="1:13" hidden="1" outlineLevel="1">
      <c r="A54" s="29" t="s">
        <v>147</v>
      </c>
      <c r="B54" s="659">
        <v>8.3095430000000015</v>
      </c>
      <c r="C54" s="661">
        <v>0.40361200000000003</v>
      </c>
      <c r="D54" s="661">
        <v>2.1735369999999996</v>
      </c>
      <c r="E54" s="661">
        <v>0.50815800000000011</v>
      </c>
      <c r="F54" s="661">
        <v>2.0210060000000003</v>
      </c>
      <c r="G54" s="661">
        <v>0.31711500000000004</v>
      </c>
      <c r="H54" s="661">
        <v>0.32892499999999997</v>
      </c>
      <c r="I54" s="661">
        <v>0.678149</v>
      </c>
      <c r="J54" s="661">
        <v>0.46627500000000011</v>
      </c>
      <c r="K54" s="661">
        <v>1.2211370000000001</v>
      </c>
      <c r="L54" s="661">
        <v>0.19162899999999999</v>
      </c>
      <c r="M54" s="608">
        <v>0.81384899999999993</v>
      </c>
    </row>
    <row r="55" spans="1:13" hidden="1" outlineLevel="1">
      <c r="A55" s="29" t="s">
        <v>148</v>
      </c>
      <c r="B55" s="659">
        <v>8.7186979999999981</v>
      </c>
      <c r="C55" s="661">
        <v>0.56711899999999993</v>
      </c>
      <c r="D55" s="661">
        <v>2.1260039999999991</v>
      </c>
      <c r="E55" s="661">
        <v>0.88827099999999992</v>
      </c>
      <c r="F55" s="661">
        <v>2.0131039999999998</v>
      </c>
      <c r="G55" s="661">
        <v>0.314691</v>
      </c>
      <c r="H55" s="661">
        <v>0.28375099999999998</v>
      </c>
      <c r="I55" s="661">
        <v>0.74418100000000009</v>
      </c>
      <c r="J55" s="661">
        <v>0.49155899999999997</v>
      </c>
      <c r="K55" s="661">
        <v>1.1011739999999999</v>
      </c>
      <c r="L55" s="661">
        <v>0.18884399999999998</v>
      </c>
      <c r="M55" s="608">
        <v>0.87223600000000001</v>
      </c>
    </row>
    <row r="56" spans="1:13" hidden="1" outlineLevel="1">
      <c r="A56" s="29" t="s">
        <v>149</v>
      </c>
      <c r="B56" s="659">
        <v>8.6884259999999998</v>
      </c>
      <c r="C56" s="661">
        <v>0.3644170000000001</v>
      </c>
      <c r="D56" s="661">
        <v>2.1922099999999998</v>
      </c>
      <c r="E56" s="661">
        <v>0.6934539999999999</v>
      </c>
      <c r="F56" s="661">
        <v>1.6550759999999998</v>
      </c>
      <c r="G56" s="661">
        <v>0.31886799999999998</v>
      </c>
      <c r="H56" s="661">
        <v>0.30921399999999999</v>
      </c>
      <c r="I56" s="661">
        <v>0.76063800000000004</v>
      </c>
      <c r="J56" s="661">
        <v>0.57426300000000008</v>
      </c>
      <c r="K56" s="661">
        <v>1.595737</v>
      </c>
      <c r="L56" s="661">
        <v>0.224549</v>
      </c>
      <c r="M56" s="608">
        <v>1.1086769999999999</v>
      </c>
    </row>
    <row r="57" spans="1:13" hidden="1" outlineLevel="1">
      <c r="A57" s="29" t="s">
        <v>150</v>
      </c>
      <c r="B57" s="659">
        <v>8.3316770000000009</v>
      </c>
      <c r="C57" s="661">
        <v>0.33132</v>
      </c>
      <c r="D57" s="661">
        <v>2.631443</v>
      </c>
      <c r="E57" s="661">
        <v>0.45833799999999991</v>
      </c>
      <c r="F57" s="661">
        <v>1.7415480000000005</v>
      </c>
      <c r="G57" s="661">
        <v>0.33596200000000004</v>
      </c>
      <c r="H57" s="661">
        <v>0.36404700000000001</v>
      </c>
      <c r="I57" s="661">
        <v>0.71155800000000002</v>
      </c>
      <c r="J57" s="661">
        <v>0.48275500000000005</v>
      </c>
      <c r="K57" s="661">
        <v>1.091688</v>
      </c>
      <c r="L57" s="661">
        <v>0.18301800000000001</v>
      </c>
      <c r="M57" s="608">
        <v>0.80827099999999996</v>
      </c>
    </row>
    <row r="58" spans="1:13" hidden="1" outlineLevel="1">
      <c r="A58" s="29" t="s">
        <v>151</v>
      </c>
      <c r="B58" s="659">
        <v>9.0715240000000019</v>
      </c>
      <c r="C58" s="661">
        <v>0.39586099999999996</v>
      </c>
      <c r="D58" s="661">
        <v>2.633086</v>
      </c>
      <c r="E58" s="661">
        <v>0.54338300000000006</v>
      </c>
      <c r="F58" s="661">
        <v>2.1891430000000005</v>
      </c>
      <c r="G58" s="661">
        <v>0.35538500000000001</v>
      </c>
      <c r="H58" s="661">
        <v>0.356016</v>
      </c>
      <c r="I58" s="661">
        <v>0.67996000000000001</v>
      </c>
      <c r="J58" s="661">
        <v>0.48355999999999999</v>
      </c>
      <c r="K58" s="661">
        <v>1.2465719999999998</v>
      </c>
      <c r="L58" s="661">
        <v>0.188558</v>
      </c>
      <c r="M58" s="608">
        <v>1.0129459999999999</v>
      </c>
    </row>
    <row r="59" spans="1:13" hidden="1" outlineLevel="1">
      <c r="A59" s="29" t="s">
        <v>152</v>
      </c>
      <c r="B59" s="659">
        <v>9.4321859999999997</v>
      </c>
      <c r="C59" s="661">
        <v>0.54832400000000003</v>
      </c>
      <c r="D59" s="661">
        <v>2.571259</v>
      </c>
      <c r="E59" s="661">
        <v>0.65805200000000008</v>
      </c>
      <c r="F59" s="661">
        <v>2.2574029999999996</v>
      </c>
      <c r="G59" s="661">
        <v>0.36089900000000003</v>
      </c>
      <c r="H59" s="661">
        <v>0.307921</v>
      </c>
      <c r="I59" s="661">
        <v>0.73191099999999998</v>
      </c>
      <c r="J59" s="661">
        <v>0.55979000000000001</v>
      </c>
      <c r="K59" s="661">
        <v>1.2488519999999999</v>
      </c>
      <c r="L59" s="661">
        <v>0.187775</v>
      </c>
      <c r="M59" s="608">
        <v>1.0551680000000001</v>
      </c>
    </row>
    <row r="60" spans="1:13" hidden="1" outlineLevel="1">
      <c r="A60" s="29" t="s">
        <v>153</v>
      </c>
      <c r="B60" s="659">
        <v>9.5323900000000013</v>
      </c>
      <c r="C60" s="661">
        <v>0.35211000000000003</v>
      </c>
      <c r="D60" s="661">
        <v>2.6197559999999998</v>
      </c>
      <c r="E60" s="661">
        <v>0.60315700000000005</v>
      </c>
      <c r="F60" s="661">
        <v>1.941859</v>
      </c>
      <c r="G60" s="661">
        <v>0.34794600000000003</v>
      </c>
      <c r="H60" s="661">
        <v>0.366176</v>
      </c>
      <c r="I60" s="661">
        <v>0.72043199999999996</v>
      </c>
      <c r="J60" s="661">
        <v>0.52547100000000002</v>
      </c>
      <c r="K60" s="661">
        <v>1.8199280000000002</v>
      </c>
      <c r="L60" s="661">
        <v>0.23555500000000001</v>
      </c>
      <c r="M60" s="608">
        <v>1.3677890000000001</v>
      </c>
    </row>
    <row r="61" spans="1:13" hidden="1" outlineLevel="1">
      <c r="A61" s="29" t="s">
        <v>154</v>
      </c>
      <c r="B61" s="659">
        <v>9.1940279999999994</v>
      </c>
      <c r="C61" s="661">
        <v>0.34275599999999995</v>
      </c>
      <c r="D61" s="661">
        <v>3.0257909999999999</v>
      </c>
      <c r="E61" s="661">
        <v>0.50262099999999987</v>
      </c>
      <c r="F61" s="661">
        <v>1.9627249999999998</v>
      </c>
      <c r="G61" s="661">
        <v>0.37196500000000005</v>
      </c>
      <c r="H61" s="661">
        <v>0.46242800000000001</v>
      </c>
      <c r="I61" s="661">
        <v>0.70306800000000003</v>
      </c>
      <c r="J61" s="661">
        <v>0.50334900000000016</v>
      </c>
      <c r="K61" s="661">
        <v>1.1091220000000002</v>
      </c>
      <c r="L61" s="661">
        <v>0.210203</v>
      </c>
      <c r="M61" s="608">
        <v>1.172077</v>
      </c>
    </row>
    <row r="62" spans="1:13" hidden="1" outlineLevel="1">
      <c r="A62" s="29" t="s">
        <v>155</v>
      </c>
      <c r="B62" s="659">
        <v>9.9184719999999977</v>
      </c>
      <c r="C62" s="661">
        <v>0.40030700000000002</v>
      </c>
      <c r="D62" s="661">
        <v>2.9757659999999992</v>
      </c>
      <c r="E62" s="661">
        <v>0.61013699999999993</v>
      </c>
      <c r="F62" s="661">
        <v>2.4423949999999994</v>
      </c>
      <c r="G62" s="661">
        <v>0.39286799999999999</v>
      </c>
      <c r="H62" s="661">
        <v>0.39132100000000003</v>
      </c>
      <c r="I62" s="661">
        <v>0.68207099999999987</v>
      </c>
      <c r="J62" s="661">
        <v>0.52004299999999992</v>
      </c>
      <c r="K62" s="661">
        <v>1.2895299999999998</v>
      </c>
      <c r="L62" s="661">
        <v>0.21403400000000003</v>
      </c>
      <c r="M62" s="608">
        <v>1.0206139999999999</v>
      </c>
    </row>
    <row r="63" spans="1:13" hidden="1" outlineLevel="1">
      <c r="A63" s="29" t="s">
        <v>156</v>
      </c>
      <c r="B63" s="659">
        <v>10.488213</v>
      </c>
      <c r="C63" s="661">
        <v>0.53874900000000003</v>
      </c>
      <c r="D63" s="661">
        <v>2.9957050000000005</v>
      </c>
      <c r="E63" s="661">
        <v>0.71815299999999982</v>
      </c>
      <c r="F63" s="661">
        <v>2.6293159999999998</v>
      </c>
      <c r="G63" s="661">
        <v>0.40493799999999996</v>
      </c>
      <c r="H63" s="661">
        <v>0.33859000000000006</v>
      </c>
      <c r="I63" s="661">
        <v>0.74650699999999992</v>
      </c>
      <c r="J63" s="661">
        <v>0.61748800000000004</v>
      </c>
      <c r="K63" s="661">
        <v>1.286348</v>
      </c>
      <c r="L63" s="661">
        <v>0.21241899999999997</v>
      </c>
      <c r="M63" s="608">
        <v>1.2316599999999998</v>
      </c>
    </row>
    <row r="64" spans="1:13" hidden="1" outlineLevel="1">
      <c r="A64" s="29" t="s">
        <v>157</v>
      </c>
      <c r="B64" s="659">
        <v>10.733604</v>
      </c>
      <c r="C64" s="661">
        <v>0.36529499999999993</v>
      </c>
      <c r="D64" s="661">
        <v>3.1066009999999995</v>
      </c>
      <c r="E64" s="661">
        <v>0.74956400000000001</v>
      </c>
      <c r="F64" s="661">
        <v>2.1970569999999996</v>
      </c>
      <c r="G64" s="661">
        <v>0.40132000000000001</v>
      </c>
      <c r="H64" s="661">
        <v>0.37545499999999993</v>
      </c>
      <c r="I64" s="661">
        <v>0.79583700000000013</v>
      </c>
      <c r="J64" s="661">
        <v>0.6726700000000001</v>
      </c>
      <c r="K64" s="661">
        <v>1.8165840000000002</v>
      </c>
      <c r="L64" s="661">
        <v>0.25322099999999997</v>
      </c>
      <c r="M64" s="608">
        <v>1.4027080000000001</v>
      </c>
    </row>
    <row r="65" spans="1:13" hidden="1" outlineLevel="1">
      <c r="A65" s="29" t="s">
        <v>158</v>
      </c>
      <c r="B65" s="659">
        <v>9.9660930000000008</v>
      </c>
      <c r="C65" s="661">
        <v>0.31972200000000001</v>
      </c>
      <c r="D65" s="661">
        <v>3.2308089999999994</v>
      </c>
      <c r="E65" s="661">
        <v>0.65469699999999986</v>
      </c>
      <c r="F65" s="661">
        <v>2.1664119999999998</v>
      </c>
      <c r="G65" s="661">
        <v>0.324436</v>
      </c>
      <c r="H65" s="661">
        <v>0.59144500000000011</v>
      </c>
      <c r="I65" s="661">
        <v>0.67361300000000002</v>
      </c>
      <c r="J65" s="661">
        <v>0.57575900000000002</v>
      </c>
      <c r="K65" s="661">
        <v>1.1673570000000002</v>
      </c>
      <c r="L65" s="661">
        <v>0.26184299999999999</v>
      </c>
      <c r="M65" s="608">
        <v>1.197603</v>
      </c>
    </row>
    <row r="66" spans="1:13" hidden="1" outlineLevel="1">
      <c r="A66" s="29" t="s">
        <v>159</v>
      </c>
      <c r="B66" s="659">
        <v>10.849710000000002</v>
      </c>
      <c r="C66" s="661">
        <v>0.37525900000000006</v>
      </c>
      <c r="D66" s="661">
        <v>3.0990770000000007</v>
      </c>
      <c r="E66" s="661">
        <v>0.72533999999999998</v>
      </c>
      <c r="F66" s="661">
        <v>2.7084249999999996</v>
      </c>
      <c r="G66" s="661">
        <v>0.43731200000000003</v>
      </c>
      <c r="H66" s="661">
        <v>0.50637900000000002</v>
      </c>
      <c r="I66" s="661">
        <v>0.68795200000000001</v>
      </c>
      <c r="J66" s="661">
        <v>0.60276599999999991</v>
      </c>
      <c r="K66" s="661">
        <v>1.4260280000000001</v>
      </c>
      <c r="L66" s="661">
        <v>0.28117199999999998</v>
      </c>
      <c r="M66" s="608">
        <v>1.2957229999999997</v>
      </c>
    </row>
    <row r="67" spans="1:13" hidden="1" outlineLevel="1">
      <c r="A67" s="29" t="s">
        <v>160</v>
      </c>
      <c r="B67" s="659">
        <v>11.458807</v>
      </c>
      <c r="C67" s="661">
        <v>0.51436899999999997</v>
      </c>
      <c r="D67" s="661">
        <v>3.1792710000000004</v>
      </c>
      <c r="E67" s="661">
        <v>0.82261399999999985</v>
      </c>
      <c r="F67" s="661">
        <v>2.907864</v>
      </c>
      <c r="G67" s="661">
        <v>0.46139799999999997</v>
      </c>
      <c r="H67" s="661">
        <v>0.41250500000000001</v>
      </c>
      <c r="I67" s="661">
        <v>0.73103700000000005</v>
      </c>
      <c r="J67" s="661">
        <v>0.7014490000000001</v>
      </c>
      <c r="K67" s="661">
        <v>1.425462</v>
      </c>
      <c r="L67" s="661">
        <v>0.30283799999999994</v>
      </c>
      <c r="M67" s="608">
        <v>1.3510920000000002</v>
      </c>
    </row>
    <row r="68" spans="1:13" hidden="1" outlineLevel="1">
      <c r="A68" s="29" t="s">
        <v>161</v>
      </c>
      <c r="B68" s="659">
        <v>11.530086999999998</v>
      </c>
      <c r="C68" s="661">
        <v>0.38178799999999996</v>
      </c>
      <c r="D68" s="661">
        <v>3.3850809999999991</v>
      </c>
      <c r="E68" s="661">
        <v>0.82806600000000008</v>
      </c>
      <c r="F68" s="661">
        <v>2.4329149999999991</v>
      </c>
      <c r="G68" s="661">
        <v>0.49536199999999997</v>
      </c>
      <c r="H68" s="661">
        <v>0.37713800000000003</v>
      </c>
      <c r="I68" s="661">
        <v>0.750143</v>
      </c>
      <c r="J68" s="661">
        <v>0.71975299999999998</v>
      </c>
      <c r="K68" s="661">
        <v>1.8201969999999998</v>
      </c>
      <c r="L68" s="661">
        <v>0.339644</v>
      </c>
      <c r="M68" s="608">
        <v>1.665109</v>
      </c>
    </row>
    <row r="69" spans="1:13" hidden="1" outlineLevel="1">
      <c r="A69" s="29" t="s">
        <v>162</v>
      </c>
      <c r="B69" s="659">
        <v>11.128789999999999</v>
      </c>
      <c r="C69" s="661">
        <v>0.35968499999999998</v>
      </c>
      <c r="D69" s="661">
        <v>3.7567320000000004</v>
      </c>
      <c r="E69" s="661">
        <v>0.87111100000000008</v>
      </c>
      <c r="F69" s="661">
        <v>2.2181510000000002</v>
      </c>
      <c r="G69" s="661">
        <v>0.39913600000000005</v>
      </c>
      <c r="H69" s="661">
        <v>0.48173799999999994</v>
      </c>
      <c r="I69" s="661">
        <v>0.76975099999999996</v>
      </c>
      <c r="J69" s="661">
        <v>0.72073999999999994</v>
      </c>
      <c r="K69" s="661">
        <v>1.2685759999999999</v>
      </c>
      <c r="L69" s="661">
        <v>0.28316999999999998</v>
      </c>
      <c r="M69" s="608">
        <v>1.051847</v>
      </c>
    </row>
    <row r="70" spans="1:13" hidden="1" outlineLevel="1">
      <c r="A70" s="29" t="s">
        <v>163</v>
      </c>
      <c r="B70" s="659">
        <v>12.191091000000002</v>
      </c>
      <c r="C70" s="661">
        <v>0.40379699999999996</v>
      </c>
      <c r="D70" s="661">
        <v>3.6224700000000003</v>
      </c>
      <c r="E70" s="661">
        <v>0.95872900000000005</v>
      </c>
      <c r="F70" s="661">
        <v>2.9011019999999994</v>
      </c>
      <c r="G70" s="661">
        <v>0.51808999999999994</v>
      </c>
      <c r="H70" s="661">
        <v>0.49034100000000008</v>
      </c>
      <c r="I70" s="661">
        <v>0.78953200000000001</v>
      </c>
      <c r="J70" s="661">
        <v>0.72469100000000009</v>
      </c>
      <c r="K70" s="661">
        <v>1.4769270000000001</v>
      </c>
      <c r="L70" s="661">
        <v>0.30541200000000002</v>
      </c>
      <c r="M70" s="608">
        <v>1.417978</v>
      </c>
    </row>
    <row r="71" spans="1:13" hidden="1" outlineLevel="1">
      <c r="A71" s="29" t="s">
        <v>164</v>
      </c>
      <c r="B71" s="659">
        <v>12.882821000000002</v>
      </c>
      <c r="C71" s="661">
        <v>0.56200000000000006</v>
      </c>
      <c r="D71" s="661">
        <v>3.9813960000000002</v>
      </c>
      <c r="E71" s="661">
        <v>1.0231260000000002</v>
      </c>
      <c r="F71" s="661">
        <v>2.9136679999999999</v>
      </c>
      <c r="G71" s="661">
        <v>0.51512099999999994</v>
      </c>
      <c r="H71" s="661">
        <v>0.51192599999999999</v>
      </c>
      <c r="I71" s="661">
        <v>0.73856699999999997</v>
      </c>
      <c r="J71" s="661">
        <v>0.74957900000000011</v>
      </c>
      <c r="K71" s="661">
        <v>1.5701639999999999</v>
      </c>
      <c r="L71" s="661">
        <v>0.317274</v>
      </c>
      <c r="M71" s="608">
        <v>1.4773620000000001</v>
      </c>
    </row>
    <row r="72" spans="1:13" hidden="1" outlineLevel="1">
      <c r="A72" s="29" t="s">
        <v>165</v>
      </c>
      <c r="B72" s="659">
        <v>13.414782000000002</v>
      </c>
      <c r="C72" s="661">
        <v>0.441909</v>
      </c>
      <c r="D72" s="661">
        <v>4.020257</v>
      </c>
      <c r="E72" s="661">
        <v>1.0712549999999998</v>
      </c>
      <c r="F72" s="661">
        <v>2.7079180000000012</v>
      </c>
      <c r="G72" s="661">
        <v>0.52098100000000003</v>
      </c>
      <c r="H72" s="661">
        <v>0.435498</v>
      </c>
      <c r="I72" s="661">
        <v>0.87871700000000008</v>
      </c>
      <c r="J72" s="661">
        <v>0.92147800000000013</v>
      </c>
      <c r="K72" s="661">
        <v>2.0338730000000003</v>
      </c>
      <c r="L72" s="661">
        <v>0.38289600000000007</v>
      </c>
      <c r="M72" s="608">
        <v>1.4368990000000001</v>
      </c>
    </row>
    <row r="73" spans="1:13" hidden="1" outlineLevel="1">
      <c r="A73" s="29" t="s">
        <v>166</v>
      </c>
      <c r="B73" s="659">
        <v>12.646240000000001</v>
      </c>
      <c r="C73" s="661">
        <v>0.47070699999999999</v>
      </c>
      <c r="D73" s="661">
        <v>3.9388090000000004</v>
      </c>
      <c r="E73" s="661">
        <v>1.0303800000000001</v>
      </c>
      <c r="F73" s="661">
        <v>2.7975030000000003</v>
      </c>
      <c r="G73" s="661">
        <v>0.49648799999999998</v>
      </c>
      <c r="H73" s="661">
        <v>0.50038100000000008</v>
      </c>
      <c r="I73" s="661">
        <v>0.77625500000000003</v>
      </c>
      <c r="J73" s="661">
        <v>0.86223099999999986</v>
      </c>
      <c r="K73" s="661">
        <v>1.4333419999999999</v>
      </c>
      <c r="L73" s="661">
        <v>0.34014399999999995</v>
      </c>
      <c r="M73" s="608">
        <v>1.2418849999999999</v>
      </c>
    </row>
    <row r="74" spans="1:13" hidden="1" outlineLevel="1">
      <c r="A74" s="29" t="s">
        <v>167</v>
      </c>
      <c r="B74" s="659">
        <v>13.647559000000001</v>
      </c>
      <c r="C74" s="661">
        <v>0.466362</v>
      </c>
      <c r="D74" s="661">
        <v>4.0171339999999995</v>
      </c>
      <c r="E74" s="661">
        <v>1.1544049999999999</v>
      </c>
      <c r="F74" s="661">
        <v>3.2008489999999998</v>
      </c>
      <c r="G74" s="661">
        <v>0.61135000000000006</v>
      </c>
      <c r="H74" s="661">
        <v>0.44330300000000006</v>
      </c>
      <c r="I74" s="661">
        <v>0.79272500000000012</v>
      </c>
      <c r="J74" s="661">
        <v>0.88700300000000021</v>
      </c>
      <c r="K74" s="661">
        <v>1.6830720000000003</v>
      </c>
      <c r="L74" s="661">
        <v>0.39135599999999998</v>
      </c>
      <c r="M74" s="608">
        <v>1.4262099999999998</v>
      </c>
    </row>
    <row r="75" spans="1:13" hidden="1" outlineLevel="1">
      <c r="A75" s="29" t="s">
        <v>168</v>
      </c>
      <c r="B75" s="659">
        <v>14.552470999999999</v>
      </c>
      <c r="C75" s="661">
        <v>0.68779499999999993</v>
      </c>
      <c r="D75" s="661">
        <v>4.3223429999999992</v>
      </c>
      <c r="E75" s="661">
        <v>1.2508220000000001</v>
      </c>
      <c r="F75" s="661">
        <v>3.2246030000000001</v>
      </c>
      <c r="G75" s="661">
        <v>0.6187140000000001</v>
      </c>
      <c r="H75" s="661">
        <v>0.52267600000000003</v>
      </c>
      <c r="I75" s="661">
        <v>0.8584949999999999</v>
      </c>
      <c r="J75" s="661">
        <v>0.98281399999999985</v>
      </c>
      <c r="K75" s="661">
        <v>1.6560379999999997</v>
      </c>
      <c r="L75" s="661">
        <v>0.42817099999999991</v>
      </c>
      <c r="M75" s="608">
        <v>1.544381</v>
      </c>
    </row>
    <row r="76" spans="1:13" hidden="1" outlineLevel="1">
      <c r="A76" s="29" t="s">
        <v>26</v>
      </c>
      <c r="B76" s="659">
        <v>14.541107</v>
      </c>
      <c r="C76" s="661">
        <v>0.6086649999999999</v>
      </c>
      <c r="D76" s="661">
        <v>4.3608629999999993</v>
      </c>
      <c r="E76" s="661">
        <v>1.2466649999999999</v>
      </c>
      <c r="F76" s="661">
        <v>2.9497069999999996</v>
      </c>
      <c r="G76" s="661">
        <v>0.56473700000000016</v>
      </c>
      <c r="H76" s="661">
        <v>0.4866160000000001</v>
      </c>
      <c r="I76" s="661">
        <v>0.88933800000000007</v>
      </c>
      <c r="J76" s="661">
        <v>0.93387200000000004</v>
      </c>
      <c r="K76" s="661">
        <v>2.089645</v>
      </c>
      <c r="L76" s="661">
        <v>0.410999</v>
      </c>
      <c r="M76" s="608">
        <v>1.8498610000000002</v>
      </c>
    </row>
    <row r="77" spans="1:13" hidden="1" outlineLevel="1">
      <c r="A77" s="29" t="s">
        <v>27</v>
      </c>
      <c r="B77" s="659">
        <v>14.463979</v>
      </c>
      <c r="C77" s="661">
        <v>0.60794899999999996</v>
      </c>
      <c r="D77" s="661">
        <v>4.7334509999999996</v>
      </c>
      <c r="E77" s="661">
        <v>1.198286</v>
      </c>
      <c r="F77" s="661">
        <v>3.2543339999999996</v>
      </c>
      <c r="G77" s="661">
        <v>0.53812699999999991</v>
      </c>
      <c r="H77" s="661">
        <v>0.48671000000000009</v>
      </c>
      <c r="I77" s="661">
        <v>0.8290789999999999</v>
      </c>
      <c r="J77" s="661">
        <v>0.96296999999999999</v>
      </c>
      <c r="K77" s="661">
        <v>1.5221820000000001</v>
      </c>
      <c r="L77" s="661">
        <v>0.33089099999999994</v>
      </c>
      <c r="M77" s="608">
        <v>1.345011</v>
      </c>
    </row>
    <row r="78" spans="1:13" hidden="1" outlineLevel="1">
      <c r="A78" s="29" t="s">
        <v>28</v>
      </c>
      <c r="B78" s="659">
        <v>15.27819</v>
      </c>
      <c r="C78" s="661">
        <v>0.48732600000000004</v>
      </c>
      <c r="D78" s="661">
        <v>4.6942020000000007</v>
      </c>
      <c r="E78" s="661">
        <v>1.3343260000000001</v>
      </c>
      <c r="F78" s="661">
        <v>3.6661279999999992</v>
      </c>
      <c r="G78" s="661">
        <v>0.59173200000000015</v>
      </c>
      <c r="H78" s="661">
        <v>0.42368199999999989</v>
      </c>
      <c r="I78" s="661">
        <v>0.83647800000000005</v>
      </c>
      <c r="J78" s="661">
        <v>0.99681999999999982</v>
      </c>
      <c r="K78" s="661">
        <v>1.9070250000000002</v>
      </c>
      <c r="L78" s="661">
        <v>0.34047100000000002</v>
      </c>
      <c r="M78" s="608">
        <v>1.5104359999999999</v>
      </c>
    </row>
    <row r="79" spans="1:13" hidden="1" outlineLevel="1">
      <c r="A79" s="29" t="s">
        <v>29</v>
      </c>
      <c r="B79" s="659">
        <v>15.773254999999999</v>
      </c>
      <c r="C79" s="661">
        <v>0.83132800000000007</v>
      </c>
      <c r="D79" s="661">
        <v>4.2461549999999999</v>
      </c>
      <c r="E79" s="661">
        <v>1.5526739999999999</v>
      </c>
      <c r="F79" s="661">
        <v>3.6109179999999999</v>
      </c>
      <c r="G79" s="661">
        <v>0.71835499999999997</v>
      </c>
      <c r="H79" s="661">
        <v>0.52179600000000004</v>
      </c>
      <c r="I79" s="661">
        <v>0.98553399999999991</v>
      </c>
      <c r="J79" s="661">
        <v>1.2432019999999999</v>
      </c>
      <c r="K79" s="661">
        <v>1.7301980000000003</v>
      </c>
      <c r="L79" s="661">
        <v>0.33309499999999997</v>
      </c>
      <c r="M79" s="608">
        <v>1.6909560000000001</v>
      </c>
    </row>
    <row r="80" spans="1:13" hidden="1" outlineLevel="1">
      <c r="A80" s="489" t="s">
        <v>30</v>
      </c>
      <c r="B80" s="695">
        <v>15.123035999999999</v>
      </c>
      <c r="C80" s="696">
        <v>0.57797900000000002</v>
      </c>
      <c r="D80" s="696">
        <v>3.7878990000000003</v>
      </c>
      <c r="E80" s="696">
        <v>1.9842240000000002</v>
      </c>
      <c r="F80" s="696">
        <v>3.067418</v>
      </c>
      <c r="G80" s="696">
        <v>0.59843400000000002</v>
      </c>
      <c r="H80" s="696">
        <v>0.56777199999999994</v>
      </c>
      <c r="I80" s="696">
        <v>0.98398099999999999</v>
      </c>
      <c r="J80" s="696">
        <v>1.096932</v>
      </c>
      <c r="K80" s="696">
        <v>2.1513160000000005</v>
      </c>
      <c r="L80" s="696">
        <v>0.30708099999999999</v>
      </c>
      <c r="M80" s="616">
        <v>1.6575409999999999</v>
      </c>
    </row>
    <row r="81" spans="1:13" hidden="1" outlineLevel="1">
      <c r="A81" s="186" t="s">
        <v>31</v>
      </c>
      <c r="B81" s="659">
        <v>13.286163999999996</v>
      </c>
      <c r="C81" s="661">
        <v>0.48739699999999986</v>
      </c>
      <c r="D81" s="661">
        <v>3.458558</v>
      </c>
      <c r="E81" s="661">
        <v>1.0214400000000001</v>
      </c>
      <c r="F81" s="661">
        <v>2.7346379999999995</v>
      </c>
      <c r="G81" s="661">
        <v>0.65827199999999997</v>
      </c>
      <c r="H81" s="661">
        <v>0.55379</v>
      </c>
      <c r="I81" s="661">
        <v>0.94351300000000016</v>
      </c>
      <c r="J81" s="661">
        <v>1.1080109999999999</v>
      </c>
      <c r="K81" s="661">
        <v>1.90252</v>
      </c>
      <c r="L81" s="661">
        <v>0.41802499999999998</v>
      </c>
      <c r="M81" s="608">
        <v>1.4216759999999999</v>
      </c>
    </row>
    <row r="82" spans="1:13" hidden="1" outlineLevel="1">
      <c r="A82" s="186" t="s">
        <v>32</v>
      </c>
      <c r="B82" s="659">
        <v>14.185023000000001</v>
      </c>
      <c r="C82" s="661">
        <v>0.34954000000000002</v>
      </c>
      <c r="D82" s="661">
        <v>3.5715949999999999</v>
      </c>
      <c r="E82" s="661">
        <v>1.328141</v>
      </c>
      <c r="F82" s="661">
        <v>3.3280639999999995</v>
      </c>
      <c r="G82" s="661">
        <v>0.71080200000000004</v>
      </c>
      <c r="H82" s="661">
        <v>0.527366</v>
      </c>
      <c r="I82" s="661">
        <v>0.90553699999999993</v>
      </c>
      <c r="J82" s="661">
        <v>1.109019</v>
      </c>
      <c r="K82" s="661">
        <v>1.9154069999999996</v>
      </c>
      <c r="L82" s="661">
        <v>0.439552</v>
      </c>
      <c r="M82" s="608">
        <v>1.3560750000000001</v>
      </c>
    </row>
    <row r="83" spans="1:13" hidden="1" outlineLevel="1">
      <c r="A83" s="186" t="s">
        <v>33</v>
      </c>
      <c r="B83" s="659">
        <v>14.994061999999998</v>
      </c>
      <c r="C83" s="661">
        <v>0.60743899999999995</v>
      </c>
      <c r="D83" s="661">
        <v>3.7869199999999994</v>
      </c>
      <c r="E83" s="661">
        <v>1.5715779999999999</v>
      </c>
      <c r="F83" s="661">
        <v>3.3419410000000003</v>
      </c>
      <c r="G83" s="661">
        <v>0.72846800000000012</v>
      </c>
      <c r="H83" s="661">
        <v>0.54152600000000006</v>
      </c>
      <c r="I83" s="661">
        <v>0.92309199999999991</v>
      </c>
      <c r="J83" s="661">
        <v>1.117329</v>
      </c>
      <c r="K83" s="661">
        <v>1.9050370000000001</v>
      </c>
      <c r="L83" s="661">
        <v>0.47073199999999998</v>
      </c>
      <c r="M83" s="608">
        <v>1.454205</v>
      </c>
    </row>
    <row r="84" spans="1:13" hidden="1" outlineLevel="1">
      <c r="A84" s="489" t="s">
        <v>34</v>
      </c>
      <c r="B84" s="695">
        <v>14.609319000000003</v>
      </c>
      <c r="C84" s="696">
        <v>0.42712700000000003</v>
      </c>
      <c r="D84" s="696">
        <v>3.4212800000000003</v>
      </c>
      <c r="E84" s="696">
        <v>1.767563</v>
      </c>
      <c r="F84" s="696">
        <v>2.8905979999999998</v>
      </c>
      <c r="G84" s="696">
        <v>0.63722100000000004</v>
      </c>
      <c r="H84" s="696">
        <v>0.57258299999999995</v>
      </c>
      <c r="I84" s="696">
        <v>0.990923</v>
      </c>
      <c r="J84" s="696">
        <v>1.0243090000000001</v>
      </c>
      <c r="K84" s="696">
        <v>2.3902069999999997</v>
      </c>
      <c r="L84" s="696">
        <v>0.48750800000000005</v>
      </c>
      <c r="M84" s="616">
        <v>1.4878610000000001</v>
      </c>
    </row>
    <row r="85" spans="1:13" collapsed="1">
      <c r="A85" s="186" t="s">
        <v>35</v>
      </c>
      <c r="B85" s="659">
        <v>13.778293</v>
      </c>
      <c r="C85" s="661">
        <v>0.4132849999999999</v>
      </c>
      <c r="D85" s="661">
        <v>4.021717999999999</v>
      </c>
      <c r="E85" s="661">
        <v>0.84505199999999991</v>
      </c>
      <c r="F85" s="661">
        <v>3.0036470000000004</v>
      </c>
      <c r="G85" s="661">
        <v>0.62931500000000007</v>
      </c>
      <c r="H85" s="661">
        <v>0.57558100000000001</v>
      </c>
      <c r="I85" s="661">
        <v>0.94968799999999998</v>
      </c>
      <c r="J85" s="661">
        <v>1.0837030000000001</v>
      </c>
      <c r="K85" s="661">
        <v>1.828776</v>
      </c>
      <c r="L85" s="661">
        <v>0.42752800000000002</v>
      </c>
      <c r="M85" s="608">
        <v>1.424506</v>
      </c>
    </row>
    <row r="86" spans="1:13">
      <c r="A86" s="186" t="s">
        <v>36</v>
      </c>
      <c r="B86" s="659">
        <v>14.884152000000002</v>
      </c>
      <c r="C86" s="661">
        <v>0.34790500000000002</v>
      </c>
      <c r="D86" s="661">
        <v>3.9395920000000002</v>
      </c>
      <c r="E86" s="661">
        <v>1.1810449999999999</v>
      </c>
      <c r="F86" s="661">
        <v>3.5152840000000003</v>
      </c>
      <c r="G86" s="661">
        <v>0.69106199999999984</v>
      </c>
      <c r="H86" s="661">
        <v>0.56093499999999996</v>
      </c>
      <c r="I86" s="661">
        <v>0.94324299999999994</v>
      </c>
      <c r="J86" s="661">
        <v>1.1583749999999999</v>
      </c>
      <c r="K86" s="661">
        <v>2.0809890000000002</v>
      </c>
      <c r="L86" s="661">
        <v>0.46572199999999997</v>
      </c>
      <c r="M86" s="608">
        <v>1.427767</v>
      </c>
    </row>
    <row r="87" spans="1:13">
      <c r="A87" s="186" t="s">
        <v>37</v>
      </c>
      <c r="B87" s="659">
        <v>15.906412999999999</v>
      </c>
      <c r="C87" s="661">
        <v>0.57378499999999999</v>
      </c>
      <c r="D87" s="661">
        <v>4.0675889999999999</v>
      </c>
      <c r="E87" s="661">
        <v>1.606384</v>
      </c>
      <c r="F87" s="661">
        <v>3.5622179999999997</v>
      </c>
      <c r="G87" s="661">
        <v>0.78763800000000006</v>
      </c>
      <c r="H87" s="661">
        <v>0.49824000000000002</v>
      </c>
      <c r="I87" s="661">
        <v>1.022573</v>
      </c>
      <c r="J87" s="661">
        <v>1.2111580000000002</v>
      </c>
      <c r="K87" s="661">
        <v>2.0673010000000001</v>
      </c>
      <c r="L87" s="661">
        <v>0.50952699999999995</v>
      </c>
      <c r="M87" s="608">
        <v>1.557302</v>
      </c>
    </row>
    <row r="88" spans="1:13">
      <c r="A88" s="489" t="s">
        <v>38</v>
      </c>
      <c r="B88" s="695">
        <v>15.319706999999999</v>
      </c>
      <c r="C88" s="696">
        <v>0.35084399999999999</v>
      </c>
      <c r="D88" s="696">
        <v>3.8189859999999993</v>
      </c>
      <c r="E88" s="696">
        <v>1.8336830000000002</v>
      </c>
      <c r="F88" s="696">
        <v>2.9535700000000005</v>
      </c>
      <c r="G88" s="696">
        <v>0.62966</v>
      </c>
      <c r="H88" s="696">
        <v>0.52576999999999996</v>
      </c>
      <c r="I88" s="696">
        <v>1.054263</v>
      </c>
      <c r="J88" s="696">
        <v>1.1513999999999998</v>
      </c>
      <c r="K88" s="696">
        <v>2.5267179999999998</v>
      </c>
      <c r="L88" s="696">
        <v>0.47481300000000004</v>
      </c>
      <c r="M88" s="616">
        <v>1.5713489999999999</v>
      </c>
    </row>
    <row r="89" spans="1:13">
      <c r="A89" s="585" t="s">
        <v>667</v>
      </c>
      <c r="B89" s="659">
        <v>14.385936999999998</v>
      </c>
      <c r="C89" s="661">
        <v>0.45737799999999995</v>
      </c>
      <c r="D89" s="661">
        <v>4.2122579999999994</v>
      </c>
      <c r="E89" s="661">
        <v>0.90002099999999996</v>
      </c>
      <c r="F89" s="661">
        <v>3.0154239999999994</v>
      </c>
      <c r="G89" s="661">
        <v>0.68599999999999983</v>
      </c>
      <c r="H89" s="661">
        <v>0.581013</v>
      </c>
      <c r="I89" s="661">
        <v>1.017695</v>
      </c>
      <c r="J89" s="661">
        <v>1.1598649999999999</v>
      </c>
      <c r="K89" s="661">
        <v>1.8339529999999999</v>
      </c>
      <c r="L89" s="661">
        <v>0.52232999999999996</v>
      </c>
      <c r="M89" s="608">
        <v>1.4716749999999998</v>
      </c>
    </row>
    <row r="90" spans="1:13">
      <c r="A90" s="186" t="s">
        <v>670</v>
      </c>
      <c r="B90" s="659">
        <v>15.556584000000001</v>
      </c>
      <c r="C90" s="661">
        <v>0.45986700000000003</v>
      </c>
      <c r="D90" s="661">
        <v>4.139031000000001</v>
      </c>
      <c r="E90" s="661">
        <v>1.2505900000000001</v>
      </c>
      <c r="F90" s="661">
        <v>3.6148319999999998</v>
      </c>
      <c r="G90" s="661">
        <v>0.74579100000000009</v>
      </c>
      <c r="H90" s="661">
        <v>0.61449399999999998</v>
      </c>
      <c r="I90" s="661">
        <v>1.035067</v>
      </c>
      <c r="J90" s="661">
        <v>1.1938599999999999</v>
      </c>
      <c r="K90" s="661">
        <v>2.0526469999999999</v>
      </c>
      <c r="L90" s="661">
        <v>0.450405</v>
      </c>
      <c r="M90" s="608">
        <v>1.6444249999999998</v>
      </c>
    </row>
    <row r="91" spans="1:13">
      <c r="A91" s="186" t="s">
        <v>671</v>
      </c>
      <c r="B91" s="659">
        <v>16.639416000000001</v>
      </c>
      <c r="C91" s="661">
        <v>0.80481500000000006</v>
      </c>
      <c r="D91" s="661">
        <v>4.3277970000000021</v>
      </c>
      <c r="E91" s="661">
        <v>1.686169</v>
      </c>
      <c r="F91" s="661">
        <v>3.5190110000000003</v>
      </c>
      <c r="G91" s="661">
        <v>0.79184800000000011</v>
      </c>
      <c r="H91" s="661">
        <v>0.60410600000000003</v>
      </c>
      <c r="I91" s="661">
        <v>1.0843049999999999</v>
      </c>
      <c r="J91" s="661">
        <v>1.2156610000000001</v>
      </c>
      <c r="K91" s="661">
        <v>2.0795180000000002</v>
      </c>
      <c r="L91" s="661">
        <v>0.52618600000000004</v>
      </c>
      <c r="M91" s="608">
        <v>1.5593750000000002</v>
      </c>
    </row>
    <row r="92" spans="1:13">
      <c r="A92" s="489" t="s">
        <v>672</v>
      </c>
      <c r="B92" s="695">
        <v>15.948443999999999</v>
      </c>
      <c r="C92" s="696">
        <v>0.42412100000000003</v>
      </c>
      <c r="D92" s="696">
        <v>4.1510249999999989</v>
      </c>
      <c r="E92" s="696">
        <v>1.8612730000000002</v>
      </c>
      <c r="F92" s="696">
        <v>3.0526179999999998</v>
      </c>
      <c r="G92" s="696">
        <v>0.670153</v>
      </c>
      <c r="H92" s="696">
        <v>0.56839000000000006</v>
      </c>
      <c r="I92" s="696">
        <v>1.1350549999999999</v>
      </c>
      <c r="J92" s="696">
        <v>1.1088579999999997</v>
      </c>
      <c r="K92" s="696">
        <v>2.4001569999999997</v>
      </c>
      <c r="L92" s="696">
        <v>0.57679400000000003</v>
      </c>
      <c r="M92" s="616">
        <v>1.902425</v>
      </c>
    </row>
    <row r="93" spans="1:13">
      <c r="A93" s="186" t="s">
        <v>741</v>
      </c>
      <c r="B93" s="659">
        <v>15.104333</v>
      </c>
      <c r="C93" s="661">
        <v>0.44643600000000006</v>
      </c>
      <c r="D93" s="661">
        <v>4.5030779999999995</v>
      </c>
      <c r="E93" s="661">
        <v>0.75464999999999982</v>
      </c>
      <c r="F93" s="661">
        <v>3.2051669999999999</v>
      </c>
      <c r="G93" s="661">
        <v>0.750448</v>
      </c>
      <c r="H93" s="661">
        <v>0.59840199999999999</v>
      </c>
      <c r="I93" s="661">
        <v>1.0689960000000001</v>
      </c>
      <c r="J93" s="661">
        <v>1.2538999999999998</v>
      </c>
      <c r="K93" s="661">
        <v>1.9565329999999999</v>
      </c>
      <c r="L93" s="661">
        <v>0.56672300000000009</v>
      </c>
      <c r="M93" s="608">
        <v>1.445303</v>
      </c>
    </row>
    <row r="94" spans="1:13">
      <c r="A94" s="186" t="s">
        <v>742</v>
      </c>
      <c r="B94" s="659">
        <v>16.276413999999995</v>
      </c>
      <c r="C94" s="661">
        <v>0.54005399999999981</v>
      </c>
      <c r="D94" s="661">
        <v>4.5057349999999996</v>
      </c>
      <c r="E94" s="661">
        <v>1.1920599999999999</v>
      </c>
      <c r="F94" s="661">
        <v>3.7455429999999996</v>
      </c>
      <c r="G94" s="661">
        <v>0.76082199999999989</v>
      </c>
      <c r="H94" s="661">
        <v>0.59625200000000012</v>
      </c>
      <c r="I94" s="661">
        <v>1.096069</v>
      </c>
      <c r="J94" s="661">
        <v>1.2676889999999998</v>
      </c>
      <c r="K94" s="661">
        <v>2.1188520000000004</v>
      </c>
      <c r="L94" s="661">
        <v>0.45333799999999996</v>
      </c>
      <c r="M94" s="608">
        <v>1.5459090000000002</v>
      </c>
    </row>
    <row r="95" spans="1:13">
      <c r="A95" s="186" t="s">
        <v>739</v>
      </c>
      <c r="B95" s="693">
        <v>17.377355000000005</v>
      </c>
      <c r="C95" s="662">
        <v>0.82308900000000007</v>
      </c>
      <c r="D95" s="662">
        <v>4.7158670000000011</v>
      </c>
      <c r="E95" s="662">
        <v>1.6302590000000001</v>
      </c>
      <c r="F95" s="662">
        <v>3.620152</v>
      </c>
      <c r="G95" s="662">
        <v>0.78461599999999998</v>
      </c>
      <c r="H95" s="662">
        <v>0.61699699999999991</v>
      </c>
      <c r="I95" s="662">
        <v>1.2478919999999998</v>
      </c>
      <c r="J95" s="662">
        <v>1.2466029999999999</v>
      </c>
      <c r="K95" s="662">
        <v>2.1276790000000005</v>
      </c>
      <c r="L95" s="662">
        <v>0.56420100000000006</v>
      </c>
      <c r="M95" s="697">
        <v>1.501641</v>
      </c>
    </row>
    <row r="96" spans="1:13" ht="12.75" customHeight="1">
      <c r="A96" s="30"/>
      <c r="B96" s="948" t="s">
        <v>403</v>
      </c>
      <c r="C96" s="949"/>
      <c r="D96" s="949"/>
      <c r="E96" s="949"/>
      <c r="F96" s="949"/>
      <c r="G96" s="949"/>
      <c r="H96" s="949"/>
      <c r="I96" s="949"/>
      <c r="J96" s="949"/>
      <c r="K96" s="949"/>
      <c r="L96" s="949"/>
      <c r="M96" s="949"/>
    </row>
    <row r="97" spans="1:13" ht="12.75" hidden="1" customHeight="1">
      <c r="A97" s="487">
        <v>1995</v>
      </c>
      <c r="B97" s="698"/>
      <c r="C97" s="698"/>
      <c r="D97" s="698"/>
      <c r="E97" s="698"/>
      <c r="F97" s="698"/>
      <c r="G97" s="698"/>
      <c r="H97" s="698"/>
      <c r="I97" s="698"/>
      <c r="J97" s="698"/>
      <c r="K97" s="698"/>
      <c r="L97" s="698"/>
    </row>
    <row r="98" spans="1:13" ht="12.75" hidden="1" customHeight="1">
      <c r="A98" s="487">
        <v>1996</v>
      </c>
      <c r="B98" s="698"/>
      <c r="C98" s="698"/>
      <c r="D98" s="698"/>
      <c r="E98" s="698"/>
      <c r="F98" s="698"/>
      <c r="G98" s="698"/>
      <c r="H98" s="698"/>
      <c r="I98" s="698"/>
      <c r="J98" s="698"/>
      <c r="K98" s="698"/>
      <c r="L98" s="698"/>
    </row>
    <row r="99" spans="1:13" ht="12.75" hidden="1" customHeight="1">
      <c r="A99" s="487">
        <v>1997</v>
      </c>
      <c r="B99" s="698"/>
      <c r="C99" s="698"/>
      <c r="D99" s="698"/>
      <c r="E99" s="698"/>
      <c r="F99" s="698"/>
      <c r="G99" s="698"/>
      <c r="H99" s="698"/>
      <c r="I99" s="698"/>
      <c r="J99" s="698"/>
      <c r="K99" s="698"/>
      <c r="L99" s="698"/>
    </row>
    <row r="100" spans="1:13" ht="12.75" hidden="1" customHeight="1">
      <c r="A100" s="487">
        <v>1998</v>
      </c>
      <c r="B100" s="698"/>
      <c r="C100" s="698"/>
      <c r="D100" s="698"/>
      <c r="E100" s="698"/>
      <c r="F100" s="698"/>
      <c r="G100" s="698"/>
      <c r="H100" s="698"/>
      <c r="I100" s="698"/>
      <c r="J100" s="698"/>
      <c r="K100" s="698"/>
      <c r="L100" s="698"/>
    </row>
    <row r="101" spans="1:13" ht="12.75" hidden="1" customHeight="1">
      <c r="A101" s="487">
        <v>1999</v>
      </c>
      <c r="B101" s="698"/>
      <c r="C101" s="698"/>
      <c r="D101" s="698"/>
      <c r="E101" s="698"/>
      <c r="F101" s="698"/>
      <c r="G101" s="698"/>
      <c r="H101" s="698"/>
      <c r="I101" s="698"/>
      <c r="J101" s="698"/>
      <c r="K101" s="698"/>
      <c r="L101" s="698"/>
    </row>
    <row r="102" spans="1:13" ht="12.75" hidden="1" customHeight="1">
      <c r="A102" s="487">
        <v>2000</v>
      </c>
      <c r="B102" s="698">
        <v>89.168980733439554</v>
      </c>
      <c r="C102" s="698">
        <v>3.9773134586871928</v>
      </c>
      <c r="D102" s="698">
        <v>25.768613636782799</v>
      </c>
      <c r="E102" s="698">
        <v>6.4345035575017873</v>
      </c>
      <c r="F102" s="698">
        <v>20.294559383777987</v>
      </c>
      <c r="G102" s="698">
        <v>3.1630292450462409</v>
      </c>
      <c r="H102" s="698">
        <v>1.9905331080609716</v>
      </c>
      <c r="I102" s="698">
        <v>7.2230637415472749</v>
      </c>
      <c r="J102" s="698">
        <v>5.5500716471958969</v>
      </c>
      <c r="K102" s="698">
        <v>12.882382327399219</v>
      </c>
      <c r="L102" s="698">
        <v>1.8849106274401946</v>
      </c>
      <c r="M102" s="698">
        <v>10.830971154285642</v>
      </c>
    </row>
    <row r="103" spans="1:13" ht="12.75" hidden="1" customHeight="1">
      <c r="A103" s="487">
        <v>2001</v>
      </c>
      <c r="B103" s="698">
        <v>90.45855925396701</v>
      </c>
      <c r="C103" s="698">
        <v>4.5161351066165549</v>
      </c>
      <c r="D103" s="698">
        <v>25.51070899738064</v>
      </c>
      <c r="E103" s="698">
        <v>5.6889394918707525</v>
      </c>
      <c r="F103" s="698">
        <v>21.205044699885477</v>
      </c>
      <c r="G103" s="698">
        <v>3.5016782029128084</v>
      </c>
      <c r="H103" s="698">
        <v>1.9625938090768551</v>
      </c>
      <c r="I103" s="698">
        <v>7.9394807436328279</v>
      </c>
      <c r="J103" s="698">
        <v>5.0059940350961183</v>
      </c>
      <c r="K103" s="698">
        <v>13.047242181596788</v>
      </c>
      <c r="L103" s="698">
        <v>2.0807419858981899</v>
      </c>
      <c r="M103" s="698">
        <v>9.5415499511926711</v>
      </c>
    </row>
    <row r="104" spans="1:13" ht="12.75" hidden="1" customHeight="1">
      <c r="A104" s="487">
        <v>2002</v>
      </c>
      <c r="B104" s="698">
        <v>90.357251610740903</v>
      </c>
      <c r="C104" s="698">
        <v>4.5398572388956522</v>
      </c>
      <c r="D104" s="698">
        <v>23.791995927693957</v>
      </c>
      <c r="E104" s="698">
        <v>6.8570734908222049</v>
      </c>
      <c r="F104" s="698">
        <v>19.643018992430282</v>
      </c>
      <c r="G104" s="698">
        <v>3.4307646028447452</v>
      </c>
      <c r="H104" s="698">
        <v>3.4091924223287382</v>
      </c>
      <c r="I104" s="698">
        <v>7.7639201422872759</v>
      </c>
      <c r="J104" s="698">
        <v>5.5104966861435738</v>
      </c>
      <c r="K104" s="698">
        <v>13.25602342010675</v>
      </c>
      <c r="L104" s="698">
        <v>2.1549086871877332</v>
      </c>
      <c r="M104" s="698">
        <v>9.6428190286411155</v>
      </c>
    </row>
    <row r="105" spans="1:13" ht="12.75" hidden="1" customHeight="1">
      <c r="A105" s="487">
        <v>2003</v>
      </c>
      <c r="B105" s="698">
        <v>89.549576182636471</v>
      </c>
      <c r="C105" s="698">
        <v>4.0077119171152358</v>
      </c>
      <c r="D105" s="698">
        <v>25.673624987876103</v>
      </c>
      <c r="E105" s="698">
        <v>5.5720790168391554</v>
      </c>
      <c r="F105" s="698">
        <v>20.090046892846885</v>
      </c>
      <c r="G105" s="698">
        <v>3.4477535935173367</v>
      </c>
      <c r="H105" s="698">
        <v>3.4329057473747078</v>
      </c>
      <c r="I105" s="698">
        <v>7.0025200217541865</v>
      </c>
      <c r="J105" s="698">
        <v>5.0516657030340646</v>
      </c>
      <c r="K105" s="698">
        <v>13.313913434003698</v>
      </c>
      <c r="L105" s="698">
        <v>1.9573548682751047</v>
      </c>
      <c r="M105" s="698">
        <v>10.450569094796752</v>
      </c>
    </row>
    <row r="106" spans="1:13" ht="12.75" hidden="1" customHeight="1">
      <c r="A106" s="487">
        <v>2004</v>
      </c>
      <c r="B106" s="698">
        <v>89.311583420310328</v>
      </c>
      <c r="C106" s="698">
        <v>3.6471873664788252</v>
      </c>
      <c r="D106" s="698">
        <v>26.73603213507047</v>
      </c>
      <c r="E106" s="698">
        <v>5.713887017082917</v>
      </c>
      <c r="F106" s="698">
        <v>20.50646109631381</v>
      </c>
      <c r="G106" s="698">
        <v>3.4788576858242761</v>
      </c>
      <c r="H106" s="698">
        <v>3.4715505568298015</v>
      </c>
      <c r="I106" s="698">
        <v>6.4822869878898306</v>
      </c>
      <c r="J106" s="698">
        <v>5.1228509955055417</v>
      </c>
      <c r="K106" s="698">
        <v>12.182046888916762</v>
      </c>
      <c r="L106" s="698">
        <v>1.9704226903980966</v>
      </c>
      <c r="M106" s="698">
        <v>10.688469722446015</v>
      </c>
    </row>
    <row r="107" spans="1:13" ht="12.75" hidden="1" customHeight="1">
      <c r="A107" s="487">
        <v>2005</v>
      </c>
      <c r="B107" s="698">
        <v>88.82773862567521</v>
      </c>
      <c r="C107" s="698">
        <v>3.2265335859284732</v>
      </c>
      <c r="D107" s="698">
        <v>26.110580184735337</v>
      </c>
      <c r="E107" s="698">
        <v>6.145752187036341</v>
      </c>
      <c r="F107" s="698">
        <v>20.751842308215171</v>
      </c>
      <c r="G107" s="698">
        <v>3.4848160644279833</v>
      </c>
      <c r="H107" s="698">
        <v>3.8274555430498105</v>
      </c>
      <c r="I107" s="698">
        <v>5.7645437146085881</v>
      </c>
      <c r="J107" s="698">
        <v>5.2717649982690595</v>
      </c>
      <c r="K107" s="698">
        <v>11.840498595293724</v>
      </c>
      <c r="L107" s="698">
        <v>2.4039514441107293</v>
      </c>
      <c r="M107" s="698">
        <v>11.172273541199795</v>
      </c>
    </row>
    <row r="108" spans="1:13" ht="12.75" hidden="1" customHeight="1">
      <c r="A108" s="487">
        <v>2006</v>
      </c>
      <c r="B108" s="698">
        <v>90.21107942918718</v>
      </c>
      <c r="C108" s="698">
        <v>3.21336281855227</v>
      </c>
      <c r="D108" s="698">
        <v>27.929839093684052</v>
      </c>
      <c r="E108" s="698">
        <v>7.1347599713971794</v>
      </c>
      <c r="F108" s="698">
        <v>19.56278702589762</v>
      </c>
      <c r="G108" s="698">
        <v>3.5514077143616074</v>
      </c>
      <c r="H108" s="698">
        <v>3.489918560506545</v>
      </c>
      <c r="I108" s="698">
        <v>5.77541695627961</v>
      </c>
      <c r="J108" s="698">
        <v>5.6661837107558926</v>
      </c>
      <c r="K108" s="698">
        <v>11.544288644851409</v>
      </c>
      <c r="L108" s="698">
        <v>2.3431149329010061</v>
      </c>
      <c r="M108" s="698">
        <v>9.788975114710361</v>
      </c>
    </row>
    <row r="109" spans="1:13" ht="12.75" hidden="1" customHeight="1">
      <c r="A109" s="487">
        <v>2007</v>
      </c>
      <c r="B109" s="698">
        <v>90.134495988052919</v>
      </c>
      <c r="C109" s="698">
        <v>3.6347443374594057</v>
      </c>
      <c r="D109" s="698">
        <v>27.001183439193877</v>
      </c>
      <c r="E109" s="698">
        <v>7.6196611753148265</v>
      </c>
      <c r="F109" s="698">
        <v>19.885625505108127</v>
      </c>
      <c r="G109" s="698">
        <v>3.7287236194459741</v>
      </c>
      <c r="H109" s="698">
        <v>3.1781758984264754</v>
      </c>
      <c r="I109" s="698">
        <v>5.3976329328400121</v>
      </c>
      <c r="J109" s="698">
        <v>5.9657071796949284</v>
      </c>
      <c r="K109" s="698">
        <v>11.167016985628281</v>
      </c>
      <c r="L109" s="698">
        <v>2.5560249149410197</v>
      </c>
      <c r="M109" s="698">
        <v>9.8655300494970568</v>
      </c>
    </row>
    <row r="110" spans="1:13" ht="12.75" hidden="1" customHeight="1">
      <c r="A110" s="487">
        <v>2008</v>
      </c>
      <c r="B110" s="698">
        <v>90.731031760089991</v>
      </c>
      <c r="C110" s="698">
        <v>3.741974876585751</v>
      </c>
      <c r="D110" s="698">
        <v>26.016899104504155</v>
      </c>
      <c r="E110" s="698">
        <v>9.0681324820373739</v>
      </c>
      <c r="F110" s="698">
        <v>20.523273784210382</v>
      </c>
      <c r="G110" s="698">
        <v>3.6554098003260127</v>
      </c>
      <c r="H110" s="698">
        <v>2.9880339992479565</v>
      </c>
      <c r="I110" s="698">
        <v>5.4309649941230171</v>
      </c>
      <c r="J110" s="698">
        <v>6.4242820626643899</v>
      </c>
      <c r="K110" s="698">
        <v>10.922573351128028</v>
      </c>
      <c r="L110" s="698">
        <v>1.9594873052629413</v>
      </c>
      <c r="M110" s="698">
        <v>9.2689921446600732</v>
      </c>
    </row>
    <row r="111" spans="1:13" ht="12.75" hidden="1" customHeight="1">
      <c r="A111" s="487">
        <v>2009</v>
      </c>
      <c r="B111" s="698">
        <v>90.905932712291531</v>
      </c>
      <c r="C111" s="698">
        <v>2.8319355571056044</v>
      </c>
      <c r="D111" s="698">
        <v>22.705424437446627</v>
      </c>
      <c r="E111" s="698">
        <v>8.8522868703211977</v>
      </c>
      <c r="F111" s="698">
        <v>19.679484536723365</v>
      </c>
      <c r="G111" s="698">
        <v>4.1908404288198744</v>
      </c>
      <c r="H111" s="698">
        <v>3.7084370695588245</v>
      </c>
      <c r="I111" s="698">
        <v>6.0158835849287087</v>
      </c>
      <c r="J111" s="698">
        <v>7.2412494890930112</v>
      </c>
      <c r="K111" s="698">
        <v>12.74603131775773</v>
      </c>
      <c r="L111" s="698">
        <v>2.9343594205365946</v>
      </c>
      <c r="M111" s="698">
        <v>9.0941801733697982</v>
      </c>
    </row>
    <row r="112" spans="1:13" hidden="1">
      <c r="A112" s="487">
        <v>2010</v>
      </c>
      <c r="B112" s="699">
        <v>90.922707801564471</v>
      </c>
      <c r="C112" s="699">
        <v>2.8484803311369959</v>
      </c>
      <c r="D112" s="699">
        <v>27.761402621772387</v>
      </c>
      <c r="E112" s="699">
        <v>8.7085222180448945</v>
      </c>
      <c r="F112" s="699">
        <v>17.231940795732868</v>
      </c>
      <c r="G112" s="699">
        <v>4.121652188711673</v>
      </c>
      <c r="H112" s="699">
        <v>3.2909775953716682</v>
      </c>
      <c r="I112" s="699">
        <v>5.4761294088143968</v>
      </c>
      <c r="J112" s="699">
        <v>5.6557236508891311</v>
      </c>
      <c r="K112" s="699">
        <v>12.791547909158311</v>
      </c>
      <c r="L112" s="699">
        <v>3.0363310819321443</v>
      </c>
      <c r="M112" s="699">
        <v>9.0773787096482295</v>
      </c>
    </row>
    <row r="113" spans="1:29">
      <c r="A113" s="487">
        <v>2011</v>
      </c>
      <c r="B113" s="699">
        <v>90.636646246497506</v>
      </c>
      <c r="C113" s="699">
        <v>2.8790848483526799</v>
      </c>
      <c r="D113" s="699">
        <v>29.498076651121213</v>
      </c>
      <c r="E113" s="699">
        <v>8.477871575963885</v>
      </c>
      <c r="F113" s="699">
        <v>16.388735853706216</v>
      </c>
      <c r="G113" s="699">
        <v>4.1884399699187025</v>
      </c>
      <c r="H113" s="699">
        <v>3.1382387439787363</v>
      </c>
      <c r="I113" s="699">
        <v>5.3275328920417442</v>
      </c>
      <c r="J113" s="699">
        <v>5.4955390232185888</v>
      </c>
      <c r="K113" s="699">
        <v>12.421661359982851</v>
      </c>
      <c r="L113" s="699">
        <v>2.8214653282128972</v>
      </c>
      <c r="M113" s="699">
        <v>9.3633537535024409</v>
      </c>
    </row>
    <row r="114" spans="1:29" ht="14.25">
      <c r="A114" s="30"/>
      <c r="B114" s="940" t="s">
        <v>169</v>
      </c>
      <c r="C114" s="941"/>
      <c r="D114" s="941"/>
      <c r="E114" s="941"/>
      <c r="F114" s="941"/>
      <c r="G114" s="941"/>
      <c r="H114" s="941"/>
      <c r="I114" s="941"/>
      <c r="J114" s="941"/>
      <c r="K114" s="941"/>
      <c r="L114" s="941"/>
      <c r="M114" s="941"/>
      <c r="O114" s="650"/>
      <c r="P114" s="650"/>
      <c r="Q114" s="650"/>
      <c r="R114" s="650"/>
      <c r="S114" s="650"/>
      <c r="T114" s="650"/>
      <c r="U114" s="650"/>
      <c r="V114" s="650"/>
      <c r="W114" s="650"/>
      <c r="X114" s="650"/>
      <c r="Y114" s="650"/>
      <c r="Z114" s="650"/>
      <c r="AA114" s="650"/>
      <c r="AB114" s="650"/>
      <c r="AC114" s="650"/>
    </row>
    <row r="115" spans="1:29" ht="14.25">
      <c r="A115" s="30"/>
      <c r="B115" s="940" t="s">
        <v>404</v>
      </c>
      <c r="C115" s="941"/>
      <c r="D115" s="941"/>
      <c r="E115" s="941"/>
      <c r="F115" s="941"/>
      <c r="G115" s="941"/>
      <c r="H115" s="941"/>
      <c r="I115" s="941"/>
      <c r="J115" s="941"/>
      <c r="K115" s="941"/>
      <c r="L115" s="941"/>
      <c r="M115" s="941"/>
      <c r="O115" s="650"/>
      <c r="P115" s="650"/>
      <c r="Q115" s="650"/>
      <c r="R115" s="650"/>
      <c r="S115" s="650"/>
      <c r="T115" s="650"/>
      <c r="U115" s="650"/>
      <c r="V115" s="650"/>
      <c r="W115" s="650"/>
      <c r="X115" s="650"/>
      <c r="Y115" s="650"/>
      <c r="Z115" s="650"/>
      <c r="AA115" s="650"/>
      <c r="AB115" s="650"/>
      <c r="AC115" s="650"/>
    </row>
    <row r="116" spans="1:29" ht="14.25" hidden="1" outlineLevel="1">
      <c r="A116" s="487">
        <v>1998</v>
      </c>
      <c r="B116" s="700">
        <v>2.9237965322465413</v>
      </c>
      <c r="C116" s="701">
        <v>-2.0033208117778827</v>
      </c>
      <c r="D116" s="701">
        <v>8.8683946020774727</v>
      </c>
      <c r="E116" s="701">
        <v>6.3758797944392285</v>
      </c>
      <c r="F116" s="701">
        <v>3.7113591299478941</v>
      </c>
      <c r="G116" s="701">
        <v>-6.8694323607690393</v>
      </c>
      <c r="H116" s="701">
        <v>-20.269210424664209</v>
      </c>
      <c r="I116" s="701">
        <v>13.293710684130431</v>
      </c>
      <c r="J116" s="701">
        <v>6.3722140471600142</v>
      </c>
      <c r="K116" s="701">
        <v>-2.7598611733052394</v>
      </c>
      <c r="L116" s="701">
        <v>-18.628516429395347</v>
      </c>
      <c r="M116" s="701">
        <v>17.742723238207077</v>
      </c>
      <c r="O116" s="650"/>
      <c r="P116" s="650"/>
      <c r="Q116" s="650"/>
      <c r="R116" s="650"/>
      <c r="S116" s="650"/>
      <c r="T116" s="650"/>
      <c r="U116" s="650"/>
      <c r="V116" s="650"/>
      <c r="W116" s="650"/>
      <c r="X116" s="650"/>
      <c r="Y116" s="650"/>
      <c r="Z116" s="650"/>
      <c r="AA116" s="650"/>
      <c r="AB116" s="650"/>
      <c r="AC116" s="650"/>
    </row>
    <row r="117" spans="1:29" ht="14.25" hidden="1" outlineLevel="1">
      <c r="A117" s="487">
        <v>1999</v>
      </c>
      <c r="B117" s="664">
        <v>0.32231506206323957</v>
      </c>
      <c r="C117" s="698">
        <v>-12.207860023709912</v>
      </c>
      <c r="D117" s="698">
        <v>-2.7538262449525064</v>
      </c>
      <c r="E117" s="698">
        <v>-16.482644642982905</v>
      </c>
      <c r="F117" s="698">
        <v>6.8816747548308541</v>
      </c>
      <c r="G117" s="698">
        <v>9.1873323871798647</v>
      </c>
      <c r="H117" s="698">
        <v>0.16747657829749585</v>
      </c>
      <c r="I117" s="698">
        <v>-15.621064107697109</v>
      </c>
      <c r="J117" s="698">
        <v>26.413162839452426</v>
      </c>
      <c r="K117" s="698">
        <v>2.6684505122827886</v>
      </c>
      <c r="L117" s="698">
        <v>7.0880572185886734</v>
      </c>
      <c r="M117" s="698">
        <v>-2.4129159183860196</v>
      </c>
      <c r="O117" s="650"/>
      <c r="P117" s="650"/>
      <c r="Q117" s="650"/>
      <c r="R117" s="650"/>
      <c r="S117" s="650"/>
      <c r="T117" s="650"/>
      <c r="U117" s="650"/>
      <c r="V117" s="650"/>
      <c r="W117" s="650"/>
      <c r="X117" s="650"/>
      <c r="Y117" s="650"/>
      <c r="Z117" s="650"/>
      <c r="AA117" s="650"/>
      <c r="AB117" s="650"/>
      <c r="AC117" s="650"/>
    </row>
    <row r="118" spans="1:29" ht="14.25" hidden="1" outlineLevel="1">
      <c r="A118" s="487">
        <v>2000</v>
      </c>
      <c r="B118" s="664">
        <v>0.540647872734624</v>
      </c>
      <c r="C118" s="698">
        <v>6.5337161688465244</v>
      </c>
      <c r="D118" s="698">
        <v>8.0836132061852481</v>
      </c>
      <c r="E118" s="698">
        <v>5.2325534381758985</v>
      </c>
      <c r="F118" s="698">
        <v>-4.862274203289104</v>
      </c>
      <c r="G118" s="698">
        <v>-17.555889174683401</v>
      </c>
      <c r="H118" s="698">
        <v>-33.95982580997773</v>
      </c>
      <c r="I118" s="698">
        <v>22.544089664374198</v>
      </c>
      <c r="J118" s="698">
        <v>-14.589410815481486</v>
      </c>
      <c r="K118" s="698">
        <v>3.9571780577792168</v>
      </c>
      <c r="L118" s="698">
        <v>-15.712973066100034</v>
      </c>
      <c r="M118" s="698">
        <v>8.7480141286933986</v>
      </c>
      <c r="O118" s="650"/>
      <c r="P118" s="650"/>
      <c r="Q118" s="650"/>
      <c r="R118" s="650"/>
      <c r="S118" s="650"/>
      <c r="T118" s="650"/>
      <c r="U118" s="650"/>
      <c r="V118" s="650"/>
      <c r="W118" s="650"/>
      <c r="X118" s="650"/>
      <c r="Y118" s="650"/>
      <c r="Z118" s="650"/>
      <c r="AA118" s="650"/>
      <c r="AB118" s="650"/>
      <c r="AC118" s="650"/>
    </row>
    <row r="119" spans="1:29" ht="14.25" hidden="1" outlineLevel="1">
      <c r="A119" s="487">
        <v>2001</v>
      </c>
      <c r="B119" s="664">
        <v>4.9498264771835352</v>
      </c>
      <c r="C119" s="698">
        <v>21.583251877398624</v>
      </c>
      <c r="D119" s="698">
        <v>6.481729408736129</v>
      </c>
      <c r="E119" s="698">
        <v>-10.965687607236504</v>
      </c>
      <c r="F119" s="698">
        <v>7.8563177866964651</v>
      </c>
      <c r="G119" s="698">
        <v>7.2276166045605237</v>
      </c>
      <c r="H119" s="698">
        <v>-3.6071735901677613</v>
      </c>
      <c r="I119" s="698">
        <v>6.636930253954219</v>
      </c>
      <c r="J119" s="698">
        <v>-11.567421394401649</v>
      </c>
      <c r="K119" s="698">
        <v>6.859522462193965</v>
      </c>
      <c r="L119" s="698">
        <v>6.2458693593333834</v>
      </c>
      <c r="M119" s="698">
        <v>-8.6023422065246393</v>
      </c>
      <c r="O119" s="650"/>
      <c r="P119" s="650"/>
      <c r="Q119" s="650"/>
      <c r="R119" s="650"/>
      <c r="S119" s="650"/>
      <c r="T119" s="650"/>
      <c r="U119" s="650"/>
      <c r="V119" s="650"/>
      <c r="W119" s="650"/>
      <c r="X119" s="650"/>
      <c r="Y119" s="650"/>
      <c r="Z119" s="650"/>
      <c r="AA119" s="650"/>
      <c r="AB119" s="650"/>
      <c r="AC119" s="650"/>
    </row>
    <row r="120" spans="1:29" ht="14.25" hidden="1" outlineLevel="1">
      <c r="A120" s="487">
        <v>2002</v>
      </c>
      <c r="B120" s="664">
        <v>4.1938604277093532</v>
      </c>
      <c r="C120" s="698">
        <v>11.081922452398913</v>
      </c>
      <c r="D120" s="698">
        <v>4.9437966906374697</v>
      </c>
      <c r="E120" s="698">
        <v>24.478995423280779</v>
      </c>
      <c r="F120" s="698">
        <v>-3.7984007725472821</v>
      </c>
      <c r="G120" s="698">
        <v>5.8327624214766161</v>
      </c>
      <c r="H120" s="698">
        <v>59.141080393427615</v>
      </c>
      <c r="I120" s="698">
        <v>-5.9560278150865571</v>
      </c>
      <c r="J120" s="698">
        <v>13.657506095603964</v>
      </c>
      <c r="K120" s="698">
        <v>-1.9615494591797642</v>
      </c>
      <c r="L120" s="698">
        <v>6.2708418838497835</v>
      </c>
      <c r="M120" s="698">
        <v>8.271087701378093</v>
      </c>
      <c r="O120" s="650"/>
      <c r="P120" s="650"/>
      <c r="Q120" s="650"/>
      <c r="R120" s="650"/>
      <c r="S120" s="650"/>
      <c r="T120" s="650"/>
      <c r="U120" s="650"/>
      <c r="V120" s="650"/>
      <c r="W120" s="650"/>
      <c r="X120" s="650"/>
      <c r="Y120" s="650"/>
      <c r="Z120" s="650"/>
      <c r="AA120" s="650"/>
      <c r="AB120" s="650"/>
      <c r="AC120" s="650"/>
    </row>
    <row r="121" spans="1:29" ht="14.25" hidden="1" outlineLevel="1">
      <c r="A121" s="487">
        <v>2003</v>
      </c>
      <c r="B121" s="664">
        <v>3.7848622116127189</v>
      </c>
      <c r="C121" s="698">
        <v>4.2089680086402836</v>
      </c>
      <c r="D121" s="698">
        <v>18.465590382155654</v>
      </c>
      <c r="E121" s="698">
        <v>-15.114122641848965</v>
      </c>
      <c r="F121" s="698">
        <v>4.489619779393081</v>
      </c>
      <c r="G121" s="698">
        <v>2.5786445475919635</v>
      </c>
      <c r="H121" s="698">
        <v>-5.2740059391592808</v>
      </c>
      <c r="I121" s="698">
        <v>-8.0595192030336591</v>
      </c>
      <c r="J121" s="698">
        <v>-6.573081149509477</v>
      </c>
      <c r="K121" s="698">
        <v>1.9308771635962358</v>
      </c>
      <c r="L121" s="698">
        <v>-8.1711819625520405</v>
      </c>
      <c r="M121" s="698">
        <v>14.053281276080028</v>
      </c>
      <c r="O121" s="650"/>
      <c r="P121" s="650"/>
      <c r="Q121" s="650"/>
      <c r="R121" s="650"/>
      <c r="S121" s="650"/>
      <c r="T121" s="650"/>
      <c r="U121" s="650"/>
      <c r="V121" s="650"/>
      <c r="W121" s="650"/>
      <c r="X121" s="650"/>
      <c r="Y121" s="650"/>
      <c r="Z121" s="650"/>
      <c r="AA121" s="650"/>
      <c r="AB121" s="650"/>
      <c r="AC121" s="650"/>
    </row>
    <row r="122" spans="1:29" ht="14.25" hidden="1" outlineLevel="1">
      <c r="A122" s="487">
        <v>2004</v>
      </c>
      <c r="B122" s="664">
        <v>4.4163358577091998</v>
      </c>
      <c r="C122" s="698">
        <v>-1.2595384154451637</v>
      </c>
      <c r="D122" s="698">
        <v>16.58973559914952</v>
      </c>
      <c r="E122" s="698">
        <v>8.1229050192413581</v>
      </c>
      <c r="F122" s="698">
        <v>2.1472578057295806</v>
      </c>
      <c r="G122" s="698">
        <v>2.1804778653760479</v>
      </c>
      <c r="H122" s="698">
        <v>-5.3585677987427971E-2</v>
      </c>
      <c r="I122" s="698">
        <v>-5.44293041925485</v>
      </c>
      <c r="J122" s="698">
        <v>-2.0904332933890259</v>
      </c>
      <c r="K122" s="698">
        <v>-5.8995272083881218</v>
      </c>
      <c r="L122" s="698">
        <v>2.5881613332135771</v>
      </c>
      <c r="M122" s="698">
        <v>10.554509723360965</v>
      </c>
      <c r="O122" s="650"/>
      <c r="P122" s="650"/>
      <c r="Q122" s="650"/>
      <c r="R122" s="650"/>
      <c r="S122" s="650"/>
      <c r="T122" s="650"/>
      <c r="U122" s="650"/>
      <c r="V122" s="650"/>
      <c r="W122" s="650"/>
      <c r="X122" s="650"/>
      <c r="Y122" s="650"/>
      <c r="Z122" s="650"/>
      <c r="AA122" s="650"/>
      <c r="AB122" s="650"/>
      <c r="AC122" s="650"/>
    </row>
    <row r="123" spans="1:29" ht="14.25" hidden="1" outlineLevel="1">
      <c r="A123" s="487">
        <v>2005</v>
      </c>
      <c r="B123" s="664">
        <v>5.8661618181699424</v>
      </c>
      <c r="C123" s="698">
        <v>-4.0166541696049336</v>
      </c>
      <c r="D123" s="698">
        <v>5.2689681072100427</v>
      </c>
      <c r="E123" s="698">
        <v>9.0237737906979874</v>
      </c>
      <c r="F123" s="698">
        <v>7.7574694689727721</v>
      </c>
      <c r="G123" s="698">
        <v>6.9904901243599085</v>
      </c>
      <c r="H123" s="698">
        <v>15.651914432630875</v>
      </c>
      <c r="I123" s="698">
        <v>-7.9796857302581259</v>
      </c>
      <c r="J123" s="698">
        <v>8.8926921560964729</v>
      </c>
      <c r="K123" s="698">
        <v>5.1213648427403911</v>
      </c>
      <c r="L123" s="698">
        <v>26.564766999796092</v>
      </c>
      <c r="M123" s="698">
        <v>13.248452052634804</v>
      </c>
      <c r="O123" s="650"/>
      <c r="P123" s="650"/>
      <c r="Q123" s="650"/>
      <c r="R123" s="650"/>
      <c r="S123" s="650"/>
      <c r="T123" s="650"/>
      <c r="U123" s="650"/>
      <c r="V123" s="650"/>
      <c r="W123" s="650"/>
      <c r="X123" s="650"/>
      <c r="Y123" s="650"/>
      <c r="Z123" s="650"/>
      <c r="AA123" s="650"/>
      <c r="AB123" s="650"/>
      <c r="AC123" s="650"/>
    </row>
    <row r="124" spans="1:29" ht="14.25" hidden="1" outlineLevel="1">
      <c r="A124" s="487">
        <v>2006</v>
      </c>
      <c r="B124" s="664">
        <v>9.954117477402022</v>
      </c>
      <c r="C124" s="698">
        <v>7.1560103523390097</v>
      </c>
      <c r="D124" s="698">
        <v>17.863157171443575</v>
      </c>
      <c r="E124" s="698">
        <v>19.66349876943309</v>
      </c>
      <c r="F124" s="698">
        <v>0.43611667041092517</v>
      </c>
      <c r="G124" s="698">
        <v>11.489850498222864</v>
      </c>
      <c r="H124" s="698">
        <v>1.8662048131172781</v>
      </c>
      <c r="I124" s="698">
        <v>-0.66864972716501825</v>
      </c>
      <c r="J124" s="698">
        <v>32.769863912633895</v>
      </c>
      <c r="K124" s="698">
        <v>2.9852318290459721</v>
      </c>
      <c r="L124" s="698">
        <v>5.2964239501036587</v>
      </c>
      <c r="M124" s="698">
        <v>-4.444991375847664</v>
      </c>
      <c r="O124" s="650"/>
      <c r="P124" s="650"/>
      <c r="Q124" s="650"/>
      <c r="R124" s="650"/>
      <c r="S124" s="650"/>
      <c r="T124" s="650"/>
      <c r="U124" s="650"/>
      <c r="V124" s="650"/>
      <c r="W124" s="650"/>
      <c r="X124" s="650"/>
      <c r="Y124" s="650"/>
      <c r="Z124" s="650"/>
      <c r="AA124" s="650"/>
      <c r="AB124" s="650"/>
      <c r="AC124" s="650"/>
    </row>
    <row r="125" spans="1:29" ht="14.25" hidden="1" outlineLevel="1">
      <c r="A125" s="485">
        <v>2007</v>
      </c>
      <c r="B125" s="664">
        <v>10.63840914747594</v>
      </c>
      <c r="C125" s="698">
        <v>14.892258064516128</v>
      </c>
      <c r="D125" s="698">
        <v>12.143077479036734</v>
      </c>
      <c r="E125" s="698">
        <v>13.251055653931914</v>
      </c>
      <c r="F125" s="698">
        <v>8.093805880547535</v>
      </c>
      <c r="G125" s="698">
        <v>13.131941030145697</v>
      </c>
      <c r="H125" s="698">
        <v>-0.46923816671531426</v>
      </c>
      <c r="I125" s="698">
        <v>14.558336898350262</v>
      </c>
      <c r="J125" s="698">
        <v>16.723170978319388</v>
      </c>
      <c r="K125" s="698">
        <v>4.4240210079135665</v>
      </c>
      <c r="L125" s="698">
        <v>19.104821247036966</v>
      </c>
      <c r="M125" s="698">
        <v>9.1625259823626664</v>
      </c>
      <c r="O125" s="650"/>
      <c r="P125" s="650"/>
      <c r="Q125" s="650"/>
      <c r="R125" s="650"/>
      <c r="S125" s="650"/>
      <c r="T125" s="650"/>
      <c r="U125" s="650"/>
      <c r="V125" s="650"/>
      <c r="W125" s="650"/>
      <c r="X125" s="650"/>
      <c r="Y125" s="650"/>
      <c r="Z125" s="650"/>
      <c r="AA125" s="650"/>
      <c r="AB125" s="650"/>
      <c r="AC125" s="650"/>
    </row>
    <row r="126" spans="1:29" ht="14.25" collapsed="1">
      <c r="A126" s="485">
        <v>2008</v>
      </c>
      <c r="B126" s="664">
        <v>6.4267481518018883</v>
      </c>
      <c r="C126" s="698">
        <v>11.611388560900878</v>
      </c>
      <c r="D126" s="698">
        <v>4.4226526457449751</v>
      </c>
      <c r="E126" s="698">
        <v>20.256995402987869</v>
      </c>
      <c r="F126" s="698">
        <v>11.511202499773461</v>
      </c>
      <c r="G126" s="698">
        <v>-0.87923545545346826</v>
      </c>
      <c r="H126" s="698">
        <v>-4.1657151785392301</v>
      </c>
      <c r="I126" s="698">
        <v>4.4685261181053022</v>
      </c>
      <c r="J126" s="698">
        <v>10.929737296717718</v>
      </c>
      <c r="K126" s="698">
        <v>1.5767308422719708</v>
      </c>
      <c r="L126" s="698">
        <v>-21.705441998426124</v>
      </c>
      <c r="M126" s="698">
        <v>-0.42811886962977042</v>
      </c>
      <c r="O126" s="650"/>
      <c r="P126" s="650"/>
      <c r="Q126" s="650"/>
      <c r="R126" s="650"/>
      <c r="S126" s="650"/>
      <c r="T126" s="650"/>
      <c r="U126" s="650"/>
      <c r="V126" s="650"/>
      <c r="W126" s="650"/>
      <c r="X126" s="650"/>
      <c r="Y126" s="650"/>
      <c r="Z126" s="650"/>
      <c r="AA126" s="650"/>
      <c r="AB126" s="650"/>
      <c r="AC126" s="650"/>
    </row>
    <row r="127" spans="1:29" ht="14.25">
      <c r="A127" s="485">
        <v>2009</v>
      </c>
      <c r="B127" s="664">
        <v>-4.748094992509678</v>
      </c>
      <c r="C127" s="698">
        <v>-23.922437647790645</v>
      </c>
      <c r="D127" s="698">
        <v>-11.765321328151856</v>
      </c>
      <c r="E127" s="698">
        <v>-5.0384523109348009</v>
      </c>
      <c r="F127" s="698">
        <v>-13.644704201825661</v>
      </c>
      <c r="G127" s="698">
        <v>7.6736077657647854</v>
      </c>
      <c r="H127" s="698">
        <v>7.1099500477384652</v>
      </c>
      <c r="I127" s="698">
        <v>15.244568964547895</v>
      </c>
      <c r="J127" s="698">
        <v>0.79454473772413792</v>
      </c>
      <c r="K127" s="698">
        <v>7.4816795575814297</v>
      </c>
      <c r="L127" s="698">
        <v>35.875298524131068</v>
      </c>
      <c r="M127" s="698">
        <v>-6.7685435371674743</v>
      </c>
      <c r="AB127" s="650"/>
      <c r="AC127" s="650"/>
    </row>
    <row r="128" spans="1:29" ht="14.25">
      <c r="A128" s="485">
        <v>2010</v>
      </c>
      <c r="B128" s="664">
        <v>4.4154149480369682</v>
      </c>
      <c r="C128" s="698">
        <v>-10.742621609451348</v>
      </c>
      <c r="D128" s="698">
        <v>13.183196443666461</v>
      </c>
      <c r="E128" s="698">
        <v>-1.595096680989613</v>
      </c>
      <c r="F128" s="698">
        <v>2.4489620114253228</v>
      </c>
      <c r="G128" s="698">
        <v>-0.6774085481169152</v>
      </c>
      <c r="H128" s="698">
        <v>-2.493809638230374</v>
      </c>
      <c r="I128" s="698">
        <v>6.9632010928105643</v>
      </c>
      <c r="J128" s="698">
        <v>2.5300261768947223</v>
      </c>
      <c r="K128" s="698">
        <v>3.816876847484636</v>
      </c>
      <c r="L128" s="698">
        <v>1.3760139599284145</v>
      </c>
      <c r="M128" s="698">
        <v>4.0504397782599142</v>
      </c>
      <c r="AB128" s="650"/>
      <c r="AC128" s="650"/>
    </row>
    <row r="129" spans="1:13">
      <c r="A129" s="488">
        <v>2011</v>
      </c>
      <c r="B129" s="702">
        <v>2.6535785648127899</v>
      </c>
      <c r="C129" s="699">
        <v>20.544963092336175</v>
      </c>
      <c r="D129" s="699">
        <v>5.1768181731226832</v>
      </c>
      <c r="E129" s="699">
        <v>4.8222771764540653</v>
      </c>
      <c r="F129" s="699">
        <v>-2.5280098386540573</v>
      </c>
      <c r="G129" s="699">
        <v>6.0989579162502991</v>
      </c>
      <c r="H129" s="699">
        <v>5.2665899881849612</v>
      </c>
      <c r="I129" s="699">
        <v>11.260739414220325</v>
      </c>
      <c r="J129" s="699">
        <v>0.7934904725499905</v>
      </c>
      <c r="K129" s="699">
        <v>-4.9942709815203159</v>
      </c>
      <c r="L129" s="699">
        <v>7.9214361177323269</v>
      </c>
      <c r="M129" s="699">
        <v>8.961085493884255</v>
      </c>
    </row>
    <row r="130" spans="1:13" hidden="1" outlineLevel="1">
      <c r="A130" s="29" t="s">
        <v>130</v>
      </c>
      <c r="B130" s="657">
        <v>2.3688085737718438</v>
      </c>
      <c r="C130" s="657">
        <v>1.3167353925153549</v>
      </c>
      <c r="D130" s="657">
        <v>10.535017038293716</v>
      </c>
      <c r="E130" s="657">
        <v>9.0675986553897729</v>
      </c>
      <c r="F130" s="703">
        <v>6.2820190527353788</v>
      </c>
      <c r="G130" s="703">
        <v>-16.117637531202959</v>
      </c>
      <c r="H130" s="703">
        <v>-23.229457285285193</v>
      </c>
      <c r="I130" s="703">
        <v>14.125426559257946</v>
      </c>
      <c r="J130" s="703">
        <v>-2.619019680302344</v>
      </c>
      <c r="K130" s="703">
        <v>-6.1278219895645805</v>
      </c>
      <c r="L130" s="704">
        <v>-19.196714278681497</v>
      </c>
      <c r="M130" s="703">
        <v>21.141699217448107</v>
      </c>
    </row>
    <row r="131" spans="1:13" hidden="1" outlineLevel="1">
      <c r="A131" s="29" t="s">
        <v>131</v>
      </c>
      <c r="B131" s="657">
        <v>2.1783896400768867</v>
      </c>
      <c r="C131" s="657">
        <v>-5.2215589277577266</v>
      </c>
      <c r="D131" s="657">
        <v>9.255572089732155</v>
      </c>
      <c r="E131" s="657">
        <v>3.91914478724145</v>
      </c>
      <c r="F131" s="703">
        <v>3.747802247250192</v>
      </c>
      <c r="G131" s="703">
        <v>-16.894207526615261</v>
      </c>
      <c r="H131" s="703">
        <v>16.327592099983661</v>
      </c>
      <c r="I131" s="703">
        <v>6.7731259373775714</v>
      </c>
      <c r="J131" s="703">
        <v>1.5640940272438968</v>
      </c>
      <c r="K131" s="703">
        <v>-6.7290724016437906</v>
      </c>
      <c r="L131" s="704">
        <v>-30.709821187659315</v>
      </c>
      <c r="M131" s="703">
        <v>18.604307876963432</v>
      </c>
    </row>
    <row r="132" spans="1:13" hidden="1" outlineLevel="1">
      <c r="A132" s="29" t="s">
        <v>132</v>
      </c>
      <c r="B132" s="657">
        <v>-0.39441979423699536</v>
      </c>
      <c r="C132" s="657">
        <v>-15.599578967878287</v>
      </c>
      <c r="D132" s="657">
        <v>7.6258785292784808</v>
      </c>
      <c r="E132" s="657">
        <v>4.6240787575881654</v>
      </c>
      <c r="F132" s="703">
        <v>3.2349899121077783</v>
      </c>
      <c r="G132" s="703">
        <v>-7.8844622733953855</v>
      </c>
      <c r="H132" s="703">
        <v>-39.680989293232116</v>
      </c>
      <c r="I132" s="703">
        <v>13.258626354695863</v>
      </c>
      <c r="J132" s="703">
        <v>3.5692566942291677</v>
      </c>
      <c r="K132" s="703">
        <v>-4.817775656577723</v>
      </c>
      <c r="L132" s="704">
        <v>-26.942282707122146</v>
      </c>
      <c r="M132" s="703">
        <v>-2.0255394099515627</v>
      </c>
    </row>
    <row r="133" spans="1:13" hidden="1" outlineLevel="1">
      <c r="A133" s="29" t="s">
        <v>133</v>
      </c>
      <c r="B133" s="657">
        <v>7.8491136785417126</v>
      </c>
      <c r="C133" s="657">
        <v>29.209945404734214</v>
      </c>
      <c r="D133" s="657">
        <v>7.948834001839316</v>
      </c>
      <c r="E133" s="657">
        <v>8.6969113059988388</v>
      </c>
      <c r="F133" s="703">
        <v>1.8901588296028393</v>
      </c>
      <c r="G133" s="703">
        <v>16.208493023030329</v>
      </c>
      <c r="H133" s="703">
        <v>-24.49741913986918</v>
      </c>
      <c r="I133" s="703">
        <v>19.027464308555892</v>
      </c>
      <c r="J133" s="703">
        <v>23.172305608043061</v>
      </c>
      <c r="K133" s="703">
        <v>5.2645271276348922</v>
      </c>
      <c r="L133" s="704">
        <v>3.4269857316353409</v>
      </c>
      <c r="M133" s="703">
        <v>37.877778574869069</v>
      </c>
    </row>
    <row r="134" spans="1:13" hidden="1" outlineLevel="1">
      <c r="A134" s="29" t="s">
        <v>134</v>
      </c>
      <c r="B134" s="657">
        <v>4.567172057789378</v>
      </c>
      <c r="C134" s="657">
        <v>-14.612846944918843</v>
      </c>
      <c r="D134" s="657">
        <v>-4.3913962198902112</v>
      </c>
      <c r="E134" s="657">
        <v>-4.3175329393921089</v>
      </c>
      <c r="F134" s="703">
        <v>28.748579066031226</v>
      </c>
      <c r="G134" s="703">
        <v>17.060184856530313</v>
      </c>
      <c r="H134" s="703">
        <v>2.9838425275050042</v>
      </c>
      <c r="I134" s="703">
        <v>-16.24344360634592</v>
      </c>
      <c r="J134" s="703">
        <v>32.951874292969904</v>
      </c>
      <c r="K134" s="703">
        <v>1.5886882629261976</v>
      </c>
      <c r="L134" s="704">
        <v>-31.883458810218031</v>
      </c>
      <c r="M134" s="703">
        <v>-19.437193516863729</v>
      </c>
    </row>
    <row r="135" spans="1:13" hidden="1" outlineLevel="1">
      <c r="A135" s="29" t="s">
        <v>135</v>
      </c>
      <c r="B135" s="657">
        <v>2.9653286332417679</v>
      </c>
      <c r="C135" s="657">
        <v>-17.276516265154001</v>
      </c>
      <c r="D135" s="657">
        <v>2.6478829816565224</v>
      </c>
      <c r="E135" s="657">
        <v>-5.2504668585222163</v>
      </c>
      <c r="F135" s="703">
        <v>7.1864106706566133</v>
      </c>
      <c r="G135" s="703">
        <v>15.429752879787344</v>
      </c>
      <c r="H135" s="703">
        <v>0.5493242034799124</v>
      </c>
      <c r="I135" s="703">
        <v>-15.553106692725635</v>
      </c>
      <c r="J135" s="703">
        <v>26.713728762455034</v>
      </c>
      <c r="K135" s="703">
        <v>3.6868154530039732</v>
      </c>
      <c r="L135" s="704">
        <v>8.1597031335898862</v>
      </c>
      <c r="M135" s="703">
        <v>-7.1512515200235072</v>
      </c>
    </row>
    <row r="136" spans="1:13" hidden="1" outlineLevel="1">
      <c r="A136" s="29" t="s">
        <v>136</v>
      </c>
      <c r="B136" s="657">
        <v>0.4257996209999817</v>
      </c>
      <c r="C136" s="657">
        <v>-10.064840558471928</v>
      </c>
      <c r="D136" s="657">
        <v>-7.1812517416137638</v>
      </c>
      <c r="E136" s="657">
        <v>-25.694372310012952</v>
      </c>
      <c r="F136" s="703">
        <v>4.673514847259284</v>
      </c>
      <c r="G136" s="703">
        <v>7.8692430223699574</v>
      </c>
      <c r="H136" s="703">
        <v>34.040447021139528</v>
      </c>
      <c r="I136" s="703">
        <v>-8.4664561132337468</v>
      </c>
      <c r="J136" s="703">
        <v>35.888564008128441</v>
      </c>
      <c r="K136" s="703">
        <v>4.4466884880562674</v>
      </c>
      <c r="L136" s="704">
        <v>29.101344099300775</v>
      </c>
      <c r="M136" s="703">
        <v>13.060982479025228</v>
      </c>
    </row>
    <row r="137" spans="1:13" hidden="1" outlineLevel="1">
      <c r="A137" s="29" t="s">
        <v>137</v>
      </c>
      <c r="B137" s="657">
        <v>-6.467323564272192</v>
      </c>
      <c r="C137" s="657">
        <v>-6.8905422359845829</v>
      </c>
      <c r="D137" s="657">
        <v>-2.3928374449126864</v>
      </c>
      <c r="E137" s="657">
        <v>-27.932573901629127</v>
      </c>
      <c r="F137" s="703">
        <v>-11.472491132084542</v>
      </c>
      <c r="G137" s="703">
        <v>-1.2788719598399894</v>
      </c>
      <c r="H137" s="703">
        <v>-51.796995973985752</v>
      </c>
      <c r="I137" s="703">
        <v>-21.846957614539761</v>
      </c>
      <c r="J137" s="703">
        <v>12.845961920309378</v>
      </c>
      <c r="K137" s="703">
        <v>1.163936488636196</v>
      </c>
      <c r="L137" s="704">
        <v>19.615914458147472</v>
      </c>
      <c r="M137" s="703">
        <v>5.0899433931610645</v>
      </c>
    </row>
    <row r="138" spans="1:13" hidden="1" outlineLevel="1">
      <c r="A138" s="29" t="s">
        <v>138</v>
      </c>
      <c r="B138" s="657">
        <v>-5.1177536855705341</v>
      </c>
      <c r="C138" s="657">
        <v>-16.238403067813493</v>
      </c>
      <c r="D138" s="657">
        <v>4.9782047292679152</v>
      </c>
      <c r="E138" s="657">
        <v>-22.150008241533939</v>
      </c>
      <c r="F138" s="703">
        <v>-10.044821306184971</v>
      </c>
      <c r="G138" s="703">
        <v>-18.205193513565959</v>
      </c>
      <c r="H138" s="703">
        <v>-50.455845837037991</v>
      </c>
      <c r="I138" s="703">
        <v>24.69219623266406</v>
      </c>
      <c r="J138" s="703">
        <v>-14.48170628602503</v>
      </c>
      <c r="K138" s="703">
        <v>1.9061192168778263</v>
      </c>
      <c r="L138" s="704">
        <v>38.956716179524022</v>
      </c>
      <c r="M138" s="703">
        <v>21.417321543948603</v>
      </c>
    </row>
    <row r="139" spans="1:13" hidden="1" outlineLevel="1">
      <c r="A139" s="29" t="s">
        <v>139</v>
      </c>
      <c r="B139" s="657">
        <v>-0.55924378722062329</v>
      </c>
      <c r="C139" s="657">
        <v>18.779843288761782</v>
      </c>
      <c r="D139" s="657">
        <v>-0.77848973595955329</v>
      </c>
      <c r="E139" s="657">
        <v>-27.031478894600184</v>
      </c>
      <c r="F139" s="703">
        <v>0.49800639532588775</v>
      </c>
      <c r="G139" s="703">
        <v>-14.832081141083037</v>
      </c>
      <c r="H139" s="703">
        <v>-36.815613830021512</v>
      </c>
      <c r="I139" s="703">
        <v>31.504991573428214</v>
      </c>
      <c r="J139" s="703">
        <v>-8.5464161551433904</v>
      </c>
      <c r="K139" s="703">
        <v>8.3124445552900141</v>
      </c>
      <c r="L139" s="704">
        <v>4.0776649681690316</v>
      </c>
      <c r="M139" s="703">
        <v>14.63542193137819</v>
      </c>
    </row>
    <row r="140" spans="1:13" hidden="1" outlineLevel="1">
      <c r="A140" s="29" t="s">
        <v>140</v>
      </c>
      <c r="B140" s="657">
        <v>2.046449291837817</v>
      </c>
      <c r="C140" s="657">
        <v>10.952383609649402</v>
      </c>
      <c r="D140" s="657">
        <v>16.681526530898253</v>
      </c>
      <c r="E140" s="657">
        <v>34.991999927064853</v>
      </c>
      <c r="F140" s="703">
        <v>-2.825066818437989</v>
      </c>
      <c r="G140" s="703">
        <v>-12.266648860627498</v>
      </c>
      <c r="H140" s="703">
        <v>-45.116915812238076</v>
      </c>
      <c r="I140" s="703">
        <v>16.1266894471227</v>
      </c>
      <c r="J140" s="703">
        <v>-16.951411198156379</v>
      </c>
      <c r="K140" s="703">
        <v>-11.40160397103223</v>
      </c>
      <c r="L140" s="704">
        <v>-23.881396554183084</v>
      </c>
      <c r="M140" s="703">
        <v>0.21700938206343778</v>
      </c>
    </row>
    <row r="141" spans="1:13" hidden="1" outlineLevel="1">
      <c r="A141" s="29" t="s">
        <v>141</v>
      </c>
      <c r="B141" s="657">
        <v>6.1580733441733742</v>
      </c>
      <c r="C141" s="657">
        <v>13.97853866317169</v>
      </c>
      <c r="D141" s="657">
        <v>13.125382652221518</v>
      </c>
      <c r="E141" s="657">
        <v>44.745469890642596</v>
      </c>
      <c r="F141" s="703">
        <v>-8.2714218069845344</v>
      </c>
      <c r="G141" s="703">
        <v>-24.386556357933685</v>
      </c>
      <c r="H141" s="703">
        <v>103.78740423071363</v>
      </c>
      <c r="I141" s="703">
        <v>18.73619434946707</v>
      </c>
      <c r="J141" s="703">
        <v>-17.874941967388892</v>
      </c>
      <c r="K141" s="703">
        <v>15.005817113487055</v>
      </c>
      <c r="L141" s="704">
        <v>-45.550543619836304</v>
      </c>
      <c r="M141" s="703">
        <v>2.1806740265172948</v>
      </c>
    </row>
    <row r="142" spans="1:13" hidden="1" outlineLevel="1">
      <c r="A142" s="29" t="s">
        <v>142</v>
      </c>
      <c r="B142" s="657">
        <v>2.8016308782453194</v>
      </c>
      <c r="C142" s="657">
        <v>17.516953483677852</v>
      </c>
      <c r="D142" s="657">
        <v>2.7251423171537965</v>
      </c>
      <c r="E142" s="657">
        <v>-7.1113098677388962</v>
      </c>
      <c r="F142" s="703">
        <v>1.2411803873076082</v>
      </c>
      <c r="G142" s="703">
        <v>8.0846394519491724</v>
      </c>
      <c r="H142" s="703">
        <v>-10.043857609992713</v>
      </c>
      <c r="I142" s="703">
        <v>2.8418007441493955</v>
      </c>
      <c r="J142" s="703">
        <v>-9.5579163160325606</v>
      </c>
      <c r="K142" s="703">
        <v>11.297072600869697</v>
      </c>
      <c r="L142" s="704">
        <v>11.338746310378738</v>
      </c>
      <c r="M142" s="704">
        <v>-8.1903694728422209</v>
      </c>
    </row>
    <row r="143" spans="1:13" hidden="1" outlineLevel="1">
      <c r="A143" s="29" t="s">
        <v>143</v>
      </c>
      <c r="B143" s="657">
        <v>4.6196827341170348</v>
      </c>
      <c r="C143" s="657">
        <v>25.678591669277424</v>
      </c>
      <c r="D143" s="657">
        <v>6.6019878033853274</v>
      </c>
      <c r="E143" s="657">
        <v>-13.140450883386961</v>
      </c>
      <c r="F143" s="703">
        <v>5.1937864214965259</v>
      </c>
      <c r="G143" s="703">
        <v>6.6091723798514295</v>
      </c>
      <c r="H143" s="703">
        <v>-0.78254079433754953</v>
      </c>
      <c r="I143" s="703">
        <v>8.0825003754568172</v>
      </c>
      <c r="J143" s="703">
        <v>-12.268403664395578</v>
      </c>
      <c r="K143" s="703">
        <v>8.2953388678827338</v>
      </c>
      <c r="L143" s="704">
        <v>-3.0107684418723863</v>
      </c>
      <c r="M143" s="704">
        <v>-18.750718836979289</v>
      </c>
    </row>
    <row r="144" spans="1:13" hidden="1" outlineLevel="1">
      <c r="A144" s="29" t="s">
        <v>144</v>
      </c>
      <c r="B144" s="657">
        <v>5.4029752918635978</v>
      </c>
      <c r="C144" s="657">
        <v>22.687471709500585</v>
      </c>
      <c r="D144" s="657">
        <v>10.713943662919732</v>
      </c>
      <c r="E144" s="657">
        <v>-7.9058270524353702</v>
      </c>
      <c r="F144" s="703">
        <v>5.2905430295556215</v>
      </c>
      <c r="G144" s="703">
        <v>6.3629737395972654</v>
      </c>
      <c r="H144" s="703">
        <v>0.3558818921991076</v>
      </c>
      <c r="I144" s="703">
        <v>5.7803187175276918</v>
      </c>
      <c r="J144" s="703">
        <v>-14.703456097145335</v>
      </c>
      <c r="K144" s="703">
        <v>7.3983237434556628</v>
      </c>
      <c r="L144" s="704">
        <v>5.446818233748445</v>
      </c>
      <c r="M144" s="704">
        <v>-18.418623441104202</v>
      </c>
    </row>
    <row r="145" spans="1:13" hidden="1" outlineLevel="1">
      <c r="A145" s="29" t="s">
        <v>145</v>
      </c>
      <c r="B145" s="657">
        <v>6.8659430990974784</v>
      </c>
      <c r="C145" s="657">
        <v>19.227065291602301</v>
      </c>
      <c r="D145" s="657">
        <v>5.9978060710340202</v>
      </c>
      <c r="E145" s="657">
        <v>-15.325847120283171</v>
      </c>
      <c r="F145" s="703">
        <v>24.528266640264661</v>
      </c>
      <c r="G145" s="703">
        <v>7.9185295578738248</v>
      </c>
      <c r="H145" s="703">
        <v>-2.6328856521327992</v>
      </c>
      <c r="I145" s="703">
        <v>10.11238643514632</v>
      </c>
      <c r="J145" s="703">
        <v>-9.58028099950495</v>
      </c>
      <c r="K145" s="703">
        <v>2.6532676777019049</v>
      </c>
      <c r="L145" s="704">
        <v>13.00253312450586</v>
      </c>
      <c r="M145" s="704">
        <v>10.78053864622521</v>
      </c>
    </row>
    <row r="146" spans="1:13" hidden="1" outlineLevel="1">
      <c r="A146" s="29" t="s">
        <v>146</v>
      </c>
      <c r="B146" s="657">
        <v>4.0225422785400156</v>
      </c>
      <c r="C146" s="657">
        <v>15.554946460548919</v>
      </c>
      <c r="D146" s="657">
        <v>9.069838332261341</v>
      </c>
      <c r="E146" s="657">
        <v>29.328797297124567</v>
      </c>
      <c r="F146" s="703">
        <v>-12.905298325266642</v>
      </c>
      <c r="G146" s="703">
        <v>6.6246679983317733</v>
      </c>
      <c r="H146" s="703">
        <v>57.776935533886899</v>
      </c>
      <c r="I146" s="703">
        <v>-6.6612142995501813</v>
      </c>
      <c r="J146" s="703">
        <v>12.520725334228786</v>
      </c>
      <c r="K146" s="703">
        <v>2.8406586897286985</v>
      </c>
      <c r="L146" s="704">
        <v>-1.4258931963462658</v>
      </c>
      <c r="M146" s="704">
        <v>2.87160257824182</v>
      </c>
    </row>
    <row r="147" spans="1:13" hidden="1" outlineLevel="1">
      <c r="A147" s="29" t="s">
        <v>147</v>
      </c>
      <c r="B147" s="657">
        <v>2.2348920104182639</v>
      </c>
      <c r="C147" s="657">
        <v>9.0135535208624447</v>
      </c>
      <c r="D147" s="657">
        <v>4.2464745718459511</v>
      </c>
      <c r="E147" s="657">
        <v>36.373976586224302</v>
      </c>
      <c r="F147" s="703">
        <v>-8.1316044383468693</v>
      </c>
      <c r="G147" s="703">
        <v>5.7050528474268845</v>
      </c>
      <c r="H147" s="703">
        <v>52.021266534257506</v>
      </c>
      <c r="I147" s="703">
        <v>-7.7058624334703296</v>
      </c>
      <c r="J147" s="703">
        <v>11.134005331383776</v>
      </c>
      <c r="K147" s="703">
        <v>-2.1711894172346717</v>
      </c>
      <c r="L147" s="704">
        <v>1.6943605236656651</v>
      </c>
      <c r="M147" s="704">
        <v>5.5781653289545261</v>
      </c>
    </row>
    <row r="148" spans="1:13" hidden="1" outlineLevel="1">
      <c r="A148" s="29" t="s">
        <v>148</v>
      </c>
      <c r="B148" s="657">
        <v>6.5166078495185502</v>
      </c>
      <c r="C148" s="657">
        <v>10.546877401978776</v>
      </c>
      <c r="D148" s="657">
        <v>3.152892391946807</v>
      </c>
      <c r="E148" s="657">
        <v>17.650811809741711</v>
      </c>
      <c r="F148" s="703">
        <v>7.7756756076483526</v>
      </c>
      <c r="G148" s="703">
        <v>4.9056842638308638</v>
      </c>
      <c r="H148" s="703">
        <v>59.169485080750093</v>
      </c>
      <c r="I148" s="703">
        <v>-5.456934715255386</v>
      </c>
      <c r="J148" s="703">
        <v>12.9561592101727</v>
      </c>
      <c r="K148" s="703">
        <v>0.34756772665480185</v>
      </c>
      <c r="L148" s="704">
        <v>2.97125819089554</v>
      </c>
      <c r="M148" s="704">
        <v>22.351849975048026</v>
      </c>
    </row>
    <row r="149" spans="1:13" hidden="1" outlineLevel="1">
      <c r="A149" s="29" t="s">
        <v>149</v>
      </c>
      <c r="B149" s="657">
        <v>3.9776404983140594</v>
      </c>
      <c r="C149" s="657">
        <v>10.40545875942216</v>
      </c>
      <c r="D149" s="657">
        <v>3.5385857003511916</v>
      </c>
      <c r="E149" s="657">
        <v>21.193871290027829</v>
      </c>
      <c r="F149" s="703">
        <v>-1.9044947416003595</v>
      </c>
      <c r="G149" s="703">
        <v>6.1084514822316294</v>
      </c>
      <c r="H149" s="703">
        <v>69.24608715713299</v>
      </c>
      <c r="I149" s="703">
        <v>-3.9160488139836076</v>
      </c>
      <c r="J149" s="703">
        <v>17.992811856119673</v>
      </c>
      <c r="K149" s="703">
        <v>-6.6319745776714001</v>
      </c>
      <c r="L149" s="704">
        <v>22.830989179457006</v>
      </c>
      <c r="M149" s="704">
        <v>4.4446249521331396</v>
      </c>
    </row>
    <row r="150" spans="1:13" hidden="1" outlineLevel="1">
      <c r="A150" s="29" t="s">
        <v>150</v>
      </c>
      <c r="B150" s="657">
        <v>5.6985704618220439</v>
      </c>
      <c r="C150" s="657">
        <v>6.1279028947510028</v>
      </c>
      <c r="D150" s="657">
        <v>15.768342478248698</v>
      </c>
      <c r="E150" s="657">
        <v>-16.400511939489661</v>
      </c>
      <c r="F150" s="703">
        <v>16.166577298893429</v>
      </c>
      <c r="G150" s="703">
        <v>-0.73443129181679012</v>
      </c>
      <c r="H150" s="703">
        <v>-5.3739113723914471</v>
      </c>
      <c r="I150" s="703">
        <v>-5.1480354178195995</v>
      </c>
      <c r="J150" s="703">
        <v>0.86189075049001929</v>
      </c>
      <c r="K150" s="703">
        <v>-1.6469334168895671</v>
      </c>
      <c r="L150" s="704">
        <v>-8.4411694475746799</v>
      </c>
      <c r="M150" s="704">
        <v>3.1621429098957208</v>
      </c>
    </row>
    <row r="151" spans="1:13" hidden="1" outlineLevel="1">
      <c r="A151" s="29" t="s">
        <v>151</v>
      </c>
      <c r="B151" s="657">
        <v>3.9680035670716052</v>
      </c>
      <c r="C151" s="657">
        <v>3.880424449525961</v>
      </c>
      <c r="D151" s="657">
        <v>22.275359993930579</v>
      </c>
      <c r="E151" s="657">
        <v>-2.8677089644428122</v>
      </c>
      <c r="F151" s="703">
        <v>3.890698832400119</v>
      </c>
      <c r="G151" s="703">
        <v>6.015417506690568</v>
      </c>
      <c r="H151" s="703">
        <v>-6.5726499904457683</v>
      </c>
      <c r="I151" s="703">
        <v>-12.31905715674948</v>
      </c>
      <c r="J151" s="703">
        <v>-13.146221694710135</v>
      </c>
      <c r="K151" s="703">
        <v>-5.0960092769763605</v>
      </c>
      <c r="L151" s="704">
        <v>-6.1664974954406233</v>
      </c>
      <c r="M151" s="704">
        <v>19.273790143720177</v>
      </c>
    </row>
    <row r="152" spans="1:13" hidden="1" outlineLevel="1">
      <c r="A152" s="29" t="s">
        <v>152</v>
      </c>
      <c r="B152" s="657">
        <v>2.3293790133952257</v>
      </c>
      <c r="C152" s="657">
        <v>4.0197650810720518</v>
      </c>
      <c r="D152" s="657">
        <v>19.586510081808584</v>
      </c>
      <c r="E152" s="657">
        <v>-23.926069982318452</v>
      </c>
      <c r="F152" s="703">
        <v>1.9977541079001355</v>
      </c>
      <c r="G152" s="703">
        <v>2.5216499334958229</v>
      </c>
      <c r="H152" s="703">
        <v>-7.0793634029627128</v>
      </c>
      <c r="I152" s="703">
        <v>-8.7102270090622369</v>
      </c>
      <c r="J152" s="703">
        <v>-9.6380959536432158</v>
      </c>
      <c r="K152" s="703">
        <v>5.4590330054359697</v>
      </c>
      <c r="L152" s="704">
        <v>-6.8333333333333286</v>
      </c>
      <c r="M152" s="704">
        <v>15.039597202140214</v>
      </c>
    </row>
    <row r="153" spans="1:13" hidden="1" outlineLevel="1">
      <c r="A153" s="29" t="s">
        <v>153</v>
      </c>
      <c r="B153" s="657">
        <v>3.365493708962191</v>
      </c>
      <c r="C153" s="657">
        <v>3.1802621737160024</v>
      </c>
      <c r="D153" s="657">
        <v>16.324993062539676</v>
      </c>
      <c r="E153" s="657">
        <v>-13.315826088223403</v>
      </c>
      <c r="F153" s="703">
        <v>-2.7520681673251772</v>
      </c>
      <c r="G153" s="703">
        <v>2.4584074443624928</v>
      </c>
      <c r="H153" s="703">
        <v>-2.0499428445707224</v>
      </c>
      <c r="I153" s="703">
        <v>-5.9301248715156589</v>
      </c>
      <c r="J153" s="703">
        <v>-4.5070983285737753</v>
      </c>
      <c r="K153" s="703">
        <v>7.8457143708000103</v>
      </c>
      <c r="L153" s="704">
        <v>-10.853427570042598</v>
      </c>
      <c r="M153" s="704">
        <v>17.070139903768151</v>
      </c>
    </row>
    <row r="154" spans="1:13" hidden="1" outlineLevel="1">
      <c r="A154" s="29" t="s">
        <v>154</v>
      </c>
      <c r="B154" s="657">
        <v>1.0680406461436718</v>
      </c>
      <c r="C154" s="657">
        <v>-0.25240710554312784</v>
      </c>
      <c r="D154" s="657">
        <v>16.121689550158507</v>
      </c>
      <c r="E154" s="657">
        <v>9.2100052213147876</v>
      </c>
      <c r="F154" s="703">
        <v>-8.0849169375932632</v>
      </c>
      <c r="G154" s="703">
        <v>-10.405551839811679</v>
      </c>
      <c r="H154" s="703">
        <v>9.9259649025635213</v>
      </c>
      <c r="I154" s="703">
        <v>-2.1881396558681701</v>
      </c>
      <c r="J154" s="703">
        <v>-11.258317948275405</v>
      </c>
      <c r="K154" s="703">
        <v>-11.907108143224804</v>
      </c>
      <c r="L154" s="704">
        <v>1.9564332154409954</v>
      </c>
      <c r="M154" s="704">
        <v>36.834903699598186</v>
      </c>
    </row>
    <row r="155" spans="1:13" hidden="1" outlineLevel="1">
      <c r="A155" s="29" t="s">
        <v>155</v>
      </c>
      <c r="B155" s="657">
        <v>3.390443591063601</v>
      </c>
      <c r="C155" s="657">
        <v>-0.41180966231605964</v>
      </c>
      <c r="D155" s="657">
        <v>12.374313797533304</v>
      </c>
      <c r="E155" s="657">
        <v>6.8055447546465615</v>
      </c>
      <c r="F155" s="703">
        <v>2.3236105736820889</v>
      </c>
      <c r="G155" s="703">
        <v>1.9145975489127665</v>
      </c>
      <c r="H155" s="703">
        <v>-4.0962611865934377</v>
      </c>
      <c r="I155" s="703">
        <v>-4.8297694816261867</v>
      </c>
      <c r="J155" s="703">
        <v>0.33065203294731305</v>
      </c>
      <c r="K155" s="703">
        <v>-5.6846133219309536</v>
      </c>
      <c r="L155" s="704">
        <v>2.5706533927260011</v>
      </c>
      <c r="M155" s="704">
        <v>-1.8378385467407981</v>
      </c>
    </row>
    <row r="156" spans="1:13" hidden="1" outlineLevel="1">
      <c r="A156" s="29" t="s">
        <v>156</v>
      </c>
      <c r="B156" s="657">
        <v>6.5359763811752742</v>
      </c>
      <c r="C156" s="657">
        <v>-4.8672495387823886</v>
      </c>
      <c r="D156" s="657">
        <v>16.90277254459869</v>
      </c>
      <c r="E156" s="657">
        <v>4.2283179725704798</v>
      </c>
      <c r="F156" s="703">
        <v>10.611800981507074</v>
      </c>
      <c r="G156" s="703">
        <v>6.3594095053366004</v>
      </c>
      <c r="H156" s="703">
        <v>-1.9427696171290592</v>
      </c>
      <c r="I156" s="703">
        <v>-6.8117012006196802</v>
      </c>
      <c r="J156" s="703">
        <v>7.2042764890108231</v>
      </c>
      <c r="K156" s="703">
        <v>-4.5748339985653104</v>
      </c>
      <c r="L156" s="704">
        <v>2.1737951970510068</v>
      </c>
      <c r="M156" s="704">
        <v>15.329312063990329</v>
      </c>
    </row>
    <row r="157" spans="1:13" hidden="1" outlineLevel="1">
      <c r="A157" s="29" t="s">
        <v>157</v>
      </c>
      <c r="B157" s="657">
        <v>6.3931937582435268</v>
      </c>
      <c r="C157" s="657">
        <v>2.2943498460203529</v>
      </c>
      <c r="D157" s="657">
        <v>21.015276979536353</v>
      </c>
      <c r="E157" s="657">
        <v>12.483367928043009</v>
      </c>
      <c r="F157" s="703">
        <v>2.0665991533579557</v>
      </c>
      <c r="G157" s="703">
        <v>11.000494862166349</v>
      </c>
      <c r="H157" s="703">
        <v>-4.7565102322833468</v>
      </c>
      <c r="I157" s="703">
        <v>-7.8817799126343573</v>
      </c>
      <c r="J157" s="703">
        <v>-3.2739267654511082</v>
      </c>
      <c r="K157" s="703">
        <v>-2.9275118353171621</v>
      </c>
      <c r="L157" s="704">
        <v>3.5396249145313021</v>
      </c>
      <c r="M157" s="704">
        <v>-0.22769315226901199</v>
      </c>
    </row>
    <row r="158" spans="1:13" hidden="1" outlineLevel="1">
      <c r="A158" s="29" t="s">
        <v>158</v>
      </c>
      <c r="B158" s="657">
        <v>5.3423313080936339</v>
      </c>
      <c r="C158" s="657">
        <v>-4.9181111489534572</v>
      </c>
      <c r="D158" s="657">
        <v>9.9182978557350197</v>
      </c>
      <c r="E158" s="657">
        <v>16.027487961838702</v>
      </c>
      <c r="F158" s="703">
        <v>0.76699680166245798</v>
      </c>
      <c r="G158" s="703">
        <v>-6.6485921870795437</v>
      </c>
      <c r="H158" s="703">
        <v>19.170806058137629</v>
      </c>
      <c r="I158" s="703">
        <v>-9.4098962851028745</v>
      </c>
      <c r="J158" s="703">
        <v>13.696788881691731</v>
      </c>
      <c r="K158" s="703">
        <v>1.9316935846287038</v>
      </c>
      <c r="L158" s="704">
        <v>17.360222943227569</v>
      </c>
      <c r="M158" s="704">
        <v>1.5996860878700687</v>
      </c>
    </row>
    <row r="159" spans="1:13" hidden="1" outlineLevel="1">
      <c r="A159" s="29" t="s">
        <v>159</v>
      </c>
      <c r="B159" s="657">
        <v>6.9089320237469849</v>
      </c>
      <c r="C159" s="657">
        <v>-7.7020126760843226</v>
      </c>
      <c r="D159" s="657">
        <v>4.9025819921456133</v>
      </c>
      <c r="E159" s="657">
        <v>10.291123994672631</v>
      </c>
      <c r="F159" s="703">
        <v>7.5312719622587565</v>
      </c>
      <c r="G159" s="703">
        <v>0.13136775215440366</v>
      </c>
      <c r="H159" s="703">
        <v>22.358198369774101</v>
      </c>
      <c r="I159" s="703">
        <v>-7.1672090396990455</v>
      </c>
      <c r="J159" s="703">
        <v>11.833085850007308</v>
      </c>
      <c r="K159" s="703">
        <v>13.150611038026966</v>
      </c>
      <c r="L159" s="704">
        <v>20.80734291067013</v>
      </c>
      <c r="M159" s="704">
        <v>26.113838827733971</v>
      </c>
    </row>
    <row r="160" spans="1:13" hidden="1" outlineLevel="1">
      <c r="A160" s="29" t="s">
        <v>160</v>
      </c>
      <c r="B160" s="657">
        <v>7.0205619045836727</v>
      </c>
      <c r="C160" s="657">
        <v>-5.1859721308803017</v>
      </c>
      <c r="D160" s="657">
        <v>2.7662856344262963</v>
      </c>
      <c r="E160" s="657">
        <v>12.835543210523554</v>
      </c>
      <c r="F160" s="703">
        <v>10.62283813425941</v>
      </c>
      <c r="G160" s="703">
        <v>9.6953395101084396</v>
      </c>
      <c r="H160" s="703">
        <v>16.289171921787229</v>
      </c>
      <c r="I160" s="703">
        <v>-8.729945360727001</v>
      </c>
      <c r="J160" s="703">
        <v>7.3722785779610263</v>
      </c>
      <c r="K160" s="703">
        <v>10.637280791367743</v>
      </c>
      <c r="L160" s="704">
        <v>34.604909451047007</v>
      </c>
      <c r="M160" s="704">
        <v>9.201140550391429</v>
      </c>
    </row>
    <row r="161" spans="1:13" hidden="1" outlineLevel="1">
      <c r="A161" s="29" t="s">
        <v>161</v>
      </c>
      <c r="B161" s="657">
        <v>4.1274259302642093</v>
      </c>
      <c r="C161" s="657">
        <v>2.2157333360921143</v>
      </c>
      <c r="D161" s="657">
        <v>3.6991859072653028</v>
      </c>
      <c r="E161" s="657">
        <v>-0.4727864516860194</v>
      </c>
      <c r="F161" s="703">
        <v>11.044844951566304</v>
      </c>
      <c r="G161" s="703">
        <v>22.506508492032467</v>
      </c>
      <c r="H161" s="703">
        <v>3.8310296741381791</v>
      </c>
      <c r="I161" s="703">
        <v>-6.5173676854960547</v>
      </c>
      <c r="J161" s="703">
        <v>3.3828390683286784</v>
      </c>
      <c r="K161" s="703">
        <v>-2.5398713133326822</v>
      </c>
      <c r="L161" s="704">
        <v>32.758125950762775</v>
      </c>
      <c r="M161" s="704">
        <v>17.231857303723473</v>
      </c>
    </row>
    <row r="162" spans="1:13" hidden="1" outlineLevel="1">
      <c r="A162" s="29" t="s">
        <v>162</v>
      </c>
      <c r="B162" s="657">
        <v>9.937033350700915</v>
      </c>
      <c r="C162" s="657">
        <v>4.8642619242128973</v>
      </c>
      <c r="D162" s="657">
        <v>13.460359588071611</v>
      </c>
      <c r="E162" s="657">
        <v>20.902138960933954</v>
      </c>
      <c r="F162" s="703">
        <v>6.2024582964926367</v>
      </c>
      <c r="G162" s="703">
        <v>16.492627755099505</v>
      </c>
      <c r="H162" s="703">
        <v>-3.69781830481719</v>
      </c>
      <c r="I162" s="703">
        <v>-0.86270754913687142</v>
      </c>
      <c r="J162" s="703">
        <v>23.20230940180079</v>
      </c>
      <c r="K162" s="703">
        <v>6.1895312415759065</v>
      </c>
      <c r="L162" s="704">
        <v>8.5113298307599479</v>
      </c>
      <c r="M162" s="704">
        <v>-13.406456135454931</v>
      </c>
    </row>
    <row r="163" spans="1:13" hidden="1" outlineLevel="1">
      <c r="A163" s="29" t="s">
        <v>163</v>
      </c>
      <c r="B163" s="657">
        <v>8.4696948288625435</v>
      </c>
      <c r="C163" s="657">
        <v>3.2082467791064317</v>
      </c>
      <c r="D163" s="657">
        <v>16.562720364047749</v>
      </c>
      <c r="E163" s="657">
        <v>21.130933142249631</v>
      </c>
      <c r="F163" s="703">
        <v>-0.23710585773790172</v>
      </c>
      <c r="G163" s="703">
        <v>15.595354884740516</v>
      </c>
      <c r="H163" s="703">
        <v>-3.5768861290021903</v>
      </c>
      <c r="I163" s="703">
        <v>2.9595782478628792</v>
      </c>
      <c r="J163" s="703">
        <v>34.899660094091047</v>
      </c>
      <c r="K163" s="703">
        <v>-3.169776161213349</v>
      </c>
      <c r="L163" s="704">
        <v>5.079952021689607</v>
      </c>
      <c r="M163" s="704">
        <v>6.4871875586442371</v>
      </c>
    </row>
    <row r="164" spans="1:13" hidden="1" outlineLevel="1">
      <c r="A164" s="29" t="s">
        <v>164</v>
      </c>
      <c r="B164" s="657">
        <v>8.0897706710050272</v>
      </c>
      <c r="C164" s="657">
        <v>9.0431218640755162</v>
      </c>
      <c r="D164" s="657">
        <v>21.857897461997155</v>
      </c>
      <c r="E164" s="657">
        <v>15.219703532023686</v>
      </c>
      <c r="F164" s="703">
        <v>-8.9882096839334622</v>
      </c>
      <c r="G164" s="703">
        <v>12.253997776028044</v>
      </c>
      <c r="H164" s="703">
        <v>12.590419775588074</v>
      </c>
      <c r="I164" s="703">
        <v>0.80897399045454677</v>
      </c>
      <c r="J164" s="703">
        <v>35.080329625349151</v>
      </c>
      <c r="K164" s="703">
        <v>1.5320287673523865</v>
      </c>
      <c r="L164" s="704">
        <v>-2.1806966141556359</v>
      </c>
      <c r="M164" s="704">
        <v>5.8315319142468951</v>
      </c>
    </row>
    <row r="165" spans="1:13" hidden="1" outlineLevel="1">
      <c r="A165" s="29" t="s">
        <v>165</v>
      </c>
      <c r="B165" s="657">
        <v>13.42649149670892</v>
      </c>
      <c r="C165" s="657">
        <v>10.297537264904051</v>
      </c>
      <c r="D165" s="657">
        <v>19.626940533393551</v>
      </c>
      <c r="E165" s="657">
        <v>22.11996787245063</v>
      </c>
      <c r="F165" s="703">
        <v>9.8611038527690624</v>
      </c>
      <c r="G165" s="703">
        <v>4.2665649520488245</v>
      </c>
      <c r="H165" s="703">
        <v>5.137896896424877</v>
      </c>
      <c r="I165" s="703">
        <v>-5.438642530904886</v>
      </c>
      <c r="J165" s="703">
        <v>37.967611149857817</v>
      </c>
      <c r="K165" s="703">
        <v>7.1747109442926273</v>
      </c>
      <c r="L165" s="704">
        <v>9.7276587177042444</v>
      </c>
      <c r="M165" s="704">
        <v>-15.590469699466183</v>
      </c>
    </row>
    <row r="166" spans="1:13" hidden="1" outlineLevel="1">
      <c r="A166" s="29" t="s">
        <v>166</v>
      </c>
      <c r="B166" s="657">
        <v>8.8768001310882028</v>
      </c>
      <c r="C166" s="657">
        <v>18.679155392954414</v>
      </c>
      <c r="D166" s="657">
        <v>3.6054803625198417</v>
      </c>
      <c r="E166" s="657">
        <v>16.123651357291763</v>
      </c>
      <c r="F166" s="703">
        <v>14.862277056357186</v>
      </c>
      <c r="G166" s="703">
        <v>22.648527694039203</v>
      </c>
      <c r="H166" s="703">
        <v>-8.3328759956242067</v>
      </c>
      <c r="I166" s="703">
        <v>6.3497049239305454</v>
      </c>
      <c r="J166" s="703">
        <v>13.173671995874159</v>
      </c>
      <c r="K166" s="703">
        <v>8.5613420769896038</v>
      </c>
      <c r="L166" s="704">
        <v>13.991775347891505</v>
      </c>
      <c r="M166" s="704">
        <v>10.551339551193763</v>
      </c>
    </row>
    <row r="167" spans="1:13" hidden="1" outlineLevel="1">
      <c r="A167" s="29" t="s">
        <v>167</v>
      </c>
      <c r="B167" s="657">
        <v>10.168148319954426</v>
      </c>
      <c r="C167" s="657">
        <v>6.5004340922778567</v>
      </c>
      <c r="D167" s="657">
        <v>11.779157992720286</v>
      </c>
      <c r="E167" s="657">
        <v>16.572690525933325</v>
      </c>
      <c r="F167" s="703">
        <v>4.8644878167707333</v>
      </c>
      <c r="G167" s="703">
        <v>20.677074133404787</v>
      </c>
      <c r="H167" s="703">
        <v>-10.89331167015925</v>
      </c>
      <c r="I167" s="703">
        <v>10.291617262131155</v>
      </c>
      <c r="J167" s="703">
        <v>18.994954710412173</v>
      </c>
      <c r="K167" s="703">
        <v>8.1705949474596622</v>
      </c>
      <c r="L167" s="704">
        <v>27.236929644151317</v>
      </c>
      <c r="M167" s="704">
        <v>-4.1494168091423091</v>
      </c>
    </row>
    <row r="168" spans="1:13" hidden="1" outlineLevel="1">
      <c r="A168" s="29" t="s">
        <v>168</v>
      </c>
      <c r="B168" s="657">
        <v>11.863991591137619</v>
      </c>
      <c r="C168" s="657">
        <v>12.994751645547595</v>
      </c>
      <c r="D168" s="657">
        <v>16.827842029846352</v>
      </c>
      <c r="E168" s="657">
        <v>11.96538473554314</v>
      </c>
      <c r="F168" s="703">
        <v>2.4045290265409847</v>
      </c>
      <c r="G168" s="703">
        <v>13.827147468210981</v>
      </c>
      <c r="H168" s="703">
        <v>10.507145567218927</v>
      </c>
      <c r="I168" s="703">
        <v>17.673521760181359</v>
      </c>
      <c r="J168" s="703">
        <v>20.409079515387816</v>
      </c>
      <c r="K168" s="703">
        <v>4.6286610878661207</v>
      </c>
      <c r="L168" s="704">
        <v>36.049428317187392</v>
      </c>
      <c r="M168" s="704">
        <v>1.2834732897508303</v>
      </c>
    </row>
    <row r="169" spans="1:13" hidden="1" outlineLevel="1">
      <c r="A169" s="29" t="s">
        <v>26</v>
      </c>
      <c r="B169" s="657">
        <v>11.385143442100826</v>
      </c>
      <c r="C169" s="657">
        <v>21.778907475889426</v>
      </c>
      <c r="D169" s="657">
        <v>15.912381534606041</v>
      </c>
      <c r="E169" s="657">
        <v>9.2728163077975978</v>
      </c>
      <c r="F169" s="703">
        <v>12.740045615928693</v>
      </c>
      <c r="G169" s="703">
        <v>-1.1439396767329839</v>
      </c>
      <c r="H169" s="703">
        <v>9.0424083031982292</v>
      </c>
      <c r="I169" s="703">
        <v>24.56224259333068</v>
      </c>
      <c r="J169" s="703">
        <v>14.089636476757605</v>
      </c>
      <c r="K169" s="703">
        <v>-1.1759191369016548</v>
      </c>
      <c r="L169" s="704">
        <v>2.9058911147569262</v>
      </c>
      <c r="M169" s="704">
        <v>30.463102150732425</v>
      </c>
    </row>
    <row r="170" spans="1:13" hidden="1" outlineLevel="1">
      <c r="A170" s="29" t="s">
        <v>27</v>
      </c>
      <c r="B170" s="657">
        <v>10.367451621442569</v>
      </c>
      <c r="C170" s="657">
        <v>17.326758920523815</v>
      </c>
      <c r="D170" s="657">
        <v>21.603889466583411</v>
      </c>
      <c r="E170" s="657">
        <v>4.9732586561879373</v>
      </c>
      <c r="F170" s="703">
        <v>15.215754309103133</v>
      </c>
      <c r="G170" s="703">
        <v>0.53692177863202062</v>
      </c>
      <c r="H170" s="703">
        <v>-14.152319638548676</v>
      </c>
      <c r="I170" s="703">
        <v>-0.28871274967991667</v>
      </c>
      <c r="J170" s="703">
        <v>8.922253161950124</v>
      </c>
      <c r="K170" s="703">
        <v>-1.3128168611426787</v>
      </c>
      <c r="L170" s="704">
        <v>-12.042833251413526</v>
      </c>
      <c r="M170" s="704">
        <v>9.3267800051194172E-2</v>
      </c>
    </row>
    <row r="171" spans="1:13" hidden="1" outlineLevel="1">
      <c r="A171" s="29" t="s">
        <v>28</v>
      </c>
      <c r="B171" s="657">
        <v>7.2299021993755446</v>
      </c>
      <c r="C171" s="657">
        <v>-0.74983108604330084</v>
      </c>
      <c r="D171" s="657">
        <v>15.084288714124085</v>
      </c>
      <c r="E171" s="657">
        <v>4.6079641251062924</v>
      </c>
      <c r="F171" s="703">
        <v>11.544311714091009</v>
      </c>
      <c r="G171" s="703">
        <v>-12.126748904726327</v>
      </c>
      <c r="H171" s="703">
        <v>-11.072033438536408</v>
      </c>
      <c r="I171" s="703">
        <v>1.2497654629634241</v>
      </c>
      <c r="J171" s="703">
        <v>6.9610046475462042</v>
      </c>
      <c r="K171" s="703">
        <v>5.2766608011888252</v>
      </c>
      <c r="L171" s="704">
        <v>-20.664083236012303</v>
      </c>
      <c r="M171" s="704">
        <v>1.7727496821401587</v>
      </c>
    </row>
    <row r="172" spans="1:13" hidden="1" outlineLevel="1">
      <c r="A172" s="29" t="s">
        <v>29</v>
      </c>
      <c r="B172" s="657">
        <v>6.5466662283278083</v>
      </c>
      <c r="C172" s="657">
        <v>9.6833018976866043</v>
      </c>
      <c r="D172" s="657">
        <v>-2.5371319907490033</v>
      </c>
      <c r="E172" s="657">
        <v>16.613276760134269</v>
      </c>
      <c r="F172" s="703">
        <v>13.126030438229236</v>
      </c>
      <c r="G172" s="703">
        <v>9.9472863001024905</v>
      </c>
      <c r="H172" s="703">
        <v>-10.063746023026397</v>
      </c>
      <c r="I172" s="703">
        <v>12.264299192328494</v>
      </c>
      <c r="J172" s="703">
        <v>23.874699071632534</v>
      </c>
      <c r="K172" s="703">
        <v>6.0625919635576508</v>
      </c>
      <c r="L172" s="704">
        <v>-21.982318183837563</v>
      </c>
      <c r="M172" s="704">
        <v>3.9388196436637344</v>
      </c>
    </row>
    <row r="173" spans="1:13" hidden="1" outlineLevel="1">
      <c r="A173" s="489" t="s">
        <v>30</v>
      </c>
      <c r="B173" s="666">
        <v>2.1919541348210885</v>
      </c>
      <c r="C173" s="666">
        <v>19.123697357415722</v>
      </c>
      <c r="D173" s="666">
        <v>-12.692368564383713</v>
      </c>
      <c r="E173" s="666">
        <v>52.052809018259268</v>
      </c>
      <c r="F173" s="705">
        <v>6.2396289342838429</v>
      </c>
      <c r="G173" s="705">
        <v>-1.3982792442570542</v>
      </c>
      <c r="H173" s="705">
        <v>19.574561554629085</v>
      </c>
      <c r="I173" s="705">
        <v>4.1088049375342308</v>
      </c>
      <c r="J173" s="705">
        <v>2.9863725511199988</v>
      </c>
      <c r="K173" s="705">
        <v>-3.041367881556809</v>
      </c>
      <c r="L173" s="706">
        <v>-30.636326210598355</v>
      </c>
      <c r="M173" s="706">
        <v>-6.1170485594926163</v>
      </c>
    </row>
    <row r="174" spans="1:13" hidden="1" outlineLevel="1">
      <c r="A174" s="186" t="s">
        <v>31</v>
      </c>
      <c r="B174" s="655">
        <v>-6.733192947190517</v>
      </c>
      <c r="C174" s="655">
        <v>-11.140520196510067</v>
      </c>
      <c r="D174" s="655">
        <v>-22.500572715614027</v>
      </c>
      <c r="E174" s="655">
        <v>-12.414474163152434</v>
      </c>
      <c r="F174" s="703">
        <v>-20.748093311466022</v>
      </c>
      <c r="G174" s="703">
        <v>22.911038417386663</v>
      </c>
      <c r="H174" s="703">
        <v>17.604230836287542</v>
      </c>
      <c r="I174" s="703">
        <v>26.275599746856912</v>
      </c>
      <c r="J174" s="703">
        <v>14.065366234351373</v>
      </c>
      <c r="K174" s="703">
        <v>21.50409502444019</v>
      </c>
      <c r="L174" s="704">
        <v>28.941412153375751</v>
      </c>
      <c r="M174" s="704">
        <v>12.042525158840917</v>
      </c>
    </row>
    <row r="175" spans="1:13" hidden="1" outlineLevel="1">
      <c r="A175" s="186" t="s">
        <v>32</v>
      </c>
      <c r="B175" s="655">
        <v>-5.3603016652968449</v>
      </c>
      <c r="C175" s="655">
        <v>-34.742704641256537</v>
      </c>
      <c r="D175" s="655">
        <v>-16.421945464307015</v>
      </c>
      <c r="E175" s="655">
        <v>1.6361449103714278</v>
      </c>
      <c r="F175" s="703">
        <v>-11.244280775635758</v>
      </c>
      <c r="G175" s="703">
        <v>19.773920435616716</v>
      </c>
      <c r="H175" s="703">
        <v>25.963188621841212</v>
      </c>
      <c r="I175" s="703">
        <v>15.395807404031331</v>
      </c>
      <c r="J175" s="703">
        <v>4.679172152884675</v>
      </c>
      <c r="K175" s="703">
        <v>1.0464710240475199</v>
      </c>
      <c r="L175" s="704">
        <v>27.562176737837319</v>
      </c>
      <c r="M175" s="704">
        <v>-7.825087395840697</v>
      </c>
    </row>
    <row r="176" spans="1:13" hidden="1" outlineLevel="1">
      <c r="A176" s="186" t="s">
        <v>33</v>
      </c>
      <c r="B176" s="655">
        <v>-4.7186072316350476</v>
      </c>
      <c r="C176" s="655">
        <v>-10.090938203257636</v>
      </c>
      <c r="D176" s="655">
        <v>-2.5301588117351912</v>
      </c>
      <c r="E176" s="655">
        <v>-0.39271865043100718</v>
      </c>
      <c r="F176" s="703">
        <v>-12.025061282176651</v>
      </c>
      <c r="G176" s="703">
        <v>-10.814760230558349</v>
      </c>
      <c r="H176" s="703">
        <v>3.0714284199386128</v>
      </c>
      <c r="I176" s="703">
        <v>1.3309540855033219</v>
      </c>
      <c r="J176" s="703">
        <v>-14.112102415105326</v>
      </c>
      <c r="K176" s="703">
        <v>-0.13106151788905152</v>
      </c>
      <c r="L176" s="704">
        <v>29.787913874810954</v>
      </c>
      <c r="M176" s="704">
        <v>-10.507071273972585</v>
      </c>
    </row>
    <row r="177" spans="1:13" hidden="1" outlineLevel="1">
      <c r="A177" s="489" t="s">
        <v>34</v>
      </c>
      <c r="B177" s="658">
        <v>-2.3473151425754395</v>
      </c>
      <c r="C177" s="658">
        <v>-41.336515060226674</v>
      </c>
      <c r="D177" s="658">
        <v>-3.8762465507636676</v>
      </c>
      <c r="E177" s="658">
        <v>-8.8589573635046293</v>
      </c>
      <c r="F177" s="705">
        <v>-11.198360483461954</v>
      </c>
      <c r="G177" s="705">
        <v>4.7265172476519695</v>
      </c>
      <c r="H177" s="705">
        <v>-10.39141600602234</v>
      </c>
      <c r="I177" s="705">
        <v>20.30636556011261</v>
      </c>
      <c r="J177" s="705">
        <v>3.2274139178206411</v>
      </c>
      <c r="K177" s="705">
        <v>9.8931545214745853</v>
      </c>
      <c r="L177" s="706">
        <v>60.001285317889341</v>
      </c>
      <c r="M177" s="706">
        <v>-15.519628031196248</v>
      </c>
    </row>
    <row r="178" spans="1:13" collapsed="1">
      <c r="A178" s="186" t="s">
        <v>35</v>
      </c>
      <c r="B178" s="655">
        <v>5.476619460028644</v>
      </c>
      <c r="C178" s="655">
        <v>-2.0535770503077799</v>
      </c>
      <c r="D178" s="655">
        <v>13.080983449587819</v>
      </c>
      <c r="E178" s="655">
        <v>-13.44930476168679</v>
      </c>
      <c r="F178" s="703">
        <v>17.036829817904888</v>
      </c>
      <c r="G178" s="703">
        <v>-4.1027783727225824</v>
      </c>
      <c r="H178" s="703">
        <v>4.2695847433506628E-2</v>
      </c>
      <c r="I178" s="703">
        <v>7.5605642884600144</v>
      </c>
      <c r="J178" s="703">
        <v>2.072927623429166</v>
      </c>
      <c r="K178" s="703">
        <v>-3.9654460906675268</v>
      </c>
      <c r="L178" s="704">
        <v>0.41049179970397631</v>
      </c>
      <c r="M178" s="704">
        <v>1.9292883109327477</v>
      </c>
    </row>
    <row r="179" spans="1:13">
      <c r="A179" s="186" t="s">
        <v>36</v>
      </c>
      <c r="B179" s="655">
        <v>4.5376443382205025</v>
      </c>
      <c r="C179" s="655">
        <v>17.658709160455359</v>
      </c>
      <c r="D179" s="655">
        <v>1.9171619849568771</v>
      </c>
      <c r="E179" s="655">
        <v>-5.9598189746784271</v>
      </c>
      <c r="F179" s="703">
        <v>4.3644161483603341</v>
      </c>
      <c r="G179" s="703">
        <v>-4.652382139865594</v>
      </c>
      <c r="H179" s="703">
        <v>2.2971877401897274</v>
      </c>
      <c r="I179" s="703">
        <v>14.392190138063626</v>
      </c>
      <c r="J179" s="703">
        <v>11.776002437721615</v>
      </c>
      <c r="K179" s="703">
        <v>9.4036514123243506</v>
      </c>
      <c r="L179" s="704">
        <v>4.3756605846977834</v>
      </c>
      <c r="M179" s="704">
        <v>4.8926152007814636</v>
      </c>
    </row>
    <row r="180" spans="1:13">
      <c r="A180" s="186" t="s">
        <v>37</v>
      </c>
      <c r="B180" s="655">
        <v>3.9871964406544151</v>
      </c>
      <c r="C180" s="655">
        <v>-18.056897320049046</v>
      </c>
      <c r="D180" s="655">
        <v>16.173643462939751</v>
      </c>
      <c r="E180" s="655">
        <v>2.0884993056933183</v>
      </c>
      <c r="F180" s="703">
        <v>-3.3110692316615484</v>
      </c>
      <c r="G180" s="703">
        <v>11.091096873577726</v>
      </c>
      <c r="H180" s="703">
        <v>-6.5832765762187933</v>
      </c>
      <c r="I180" s="703">
        <v>4.7021804738033097</v>
      </c>
      <c r="J180" s="703">
        <v>-3.7924278408206362</v>
      </c>
      <c r="K180" s="703">
        <v>6.3951410775764117</v>
      </c>
      <c r="L180" s="704">
        <v>5.8902102828227214</v>
      </c>
      <c r="M180" s="704">
        <v>4.8719800539298745</v>
      </c>
    </row>
    <row r="181" spans="1:13">
      <c r="A181" s="489" t="s">
        <v>38</v>
      </c>
      <c r="B181" s="658">
        <v>3.8076378839513723</v>
      </c>
      <c r="C181" s="658">
        <v>-28.547437089752393</v>
      </c>
      <c r="D181" s="658">
        <v>21.52815205878251</v>
      </c>
      <c r="E181" s="658">
        <v>5.0695081962776953</v>
      </c>
      <c r="F181" s="705">
        <v>-6.0640542070204759</v>
      </c>
      <c r="G181" s="705">
        <v>-4.8554748422555605</v>
      </c>
      <c r="H181" s="705">
        <v>-5.6511096015402984</v>
      </c>
      <c r="I181" s="705">
        <v>1.9669159216299192</v>
      </c>
      <c r="J181" s="705">
        <v>0.10332537324917723</v>
      </c>
      <c r="K181" s="705">
        <v>3.3401655957373038</v>
      </c>
      <c r="L181" s="706">
        <v>-4.8650308922727987</v>
      </c>
      <c r="M181" s="706">
        <v>4.4393930840508631</v>
      </c>
    </row>
    <row r="182" spans="1:13">
      <c r="A182" s="186" t="s">
        <v>667</v>
      </c>
      <c r="B182" s="655">
        <v>3.2404937490055516</v>
      </c>
      <c r="C182" s="655">
        <v>-7.7434492580193819</v>
      </c>
      <c r="D182" s="655">
        <v>14.559793300894896</v>
      </c>
      <c r="E182" s="655">
        <v>17.097611962733367</v>
      </c>
      <c r="F182" s="703">
        <v>-5.2721703960404938</v>
      </c>
      <c r="G182" s="703">
        <v>6.1038656717510804</v>
      </c>
      <c r="H182" s="703">
        <v>-2.691851734766459</v>
      </c>
      <c r="I182" s="703">
        <v>1.6224452347876763</v>
      </c>
      <c r="J182" s="703">
        <v>1.5029748536761645E-2</v>
      </c>
      <c r="K182" s="703">
        <v>-9.1430214673692234</v>
      </c>
      <c r="L182" s="704">
        <v>18.277444941813286</v>
      </c>
      <c r="M182" s="704">
        <v>2.8994208141087228</v>
      </c>
    </row>
    <row r="183" spans="1:13">
      <c r="A183" s="186" t="s">
        <v>670</v>
      </c>
      <c r="B183" s="655">
        <v>2.4113413680003219</v>
      </c>
      <c r="C183" s="655">
        <v>24.099559256261017</v>
      </c>
      <c r="D183" s="655">
        <v>13.848821520820891</v>
      </c>
      <c r="E183" s="655">
        <v>-5.5930560494103929</v>
      </c>
      <c r="F183" s="703">
        <v>-8.3982441030931483</v>
      </c>
      <c r="G183" s="703">
        <v>5.5441364834324816</v>
      </c>
      <c r="H183" s="703">
        <v>6.4020963618323776</v>
      </c>
      <c r="I183" s="703">
        <v>8.834585574673028</v>
      </c>
      <c r="J183" s="703">
        <v>-5.3113447159561389</v>
      </c>
      <c r="K183" s="703">
        <v>2.3028104359607511</v>
      </c>
      <c r="L183" s="704">
        <v>-4.8317105345813189</v>
      </c>
      <c r="M183" s="704">
        <v>13.576113285591035</v>
      </c>
    </row>
    <row r="184" spans="1:13">
      <c r="A184" s="186" t="s">
        <v>671</v>
      </c>
      <c r="B184" s="655">
        <v>2.9104464695213892</v>
      </c>
      <c r="C184" s="655">
        <v>23.237078658375637</v>
      </c>
      <c r="D184" s="655">
        <v>-3.24739067253293</v>
      </c>
      <c r="E184" s="655">
        <v>6.0466902678511616</v>
      </c>
      <c r="F184" s="703">
        <v>1.2976806440518658</v>
      </c>
      <c r="G184" s="703">
        <v>5.1708190268491734</v>
      </c>
      <c r="H184" s="703">
        <v>13.796407449421253</v>
      </c>
      <c r="I184" s="703">
        <v>19.012345430337646</v>
      </c>
      <c r="J184" s="703">
        <v>12.969566478925927</v>
      </c>
      <c r="K184" s="703">
        <v>-4.4436941918809936</v>
      </c>
      <c r="L184" s="704">
        <v>0.78748313851508556</v>
      </c>
      <c r="M184" s="704">
        <v>-0.82569867742866165</v>
      </c>
    </row>
    <row r="185" spans="1:13">
      <c r="A185" s="489" t="s">
        <v>672</v>
      </c>
      <c r="B185" s="658">
        <v>2.0991539896692188</v>
      </c>
      <c r="C185" s="658">
        <v>54.418178251290243</v>
      </c>
      <c r="D185" s="658">
        <v>-1.5424532077863944</v>
      </c>
      <c r="E185" s="658">
        <v>4.9887097283059205</v>
      </c>
      <c r="F185" s="705">
        <v>3.4220178267839998</v>
      </c>
      <c r="G185" s="705">
        <v>7.8616684570490776</v>
      </c>
      <c r="H185" s="705">
        <v>4.4226410592866472</v>
      </c>
      <c r="I185" s="705">
        <v>15.801575805602994</v>
      </c>
      <c r="J185" s="705">
        <v>-3.6590487955528204</v>
      </c>
      <c r="K185" s="705">
        <v>-8.705476930185327</v>
      </c>
      <c r="L185" s="706">
        <v>18.748603018969149</v>
      </c>
      <c r="M185" s="706">
        <v>19.909505668040566</v>
      </c>
    </row>
    <row r="186" spans="1:13">
      <c r="A186" s="186" t="s">
        <v>741</v>
      </c>
      <c r="B186" s="655">
        <v>3.5018525543416814</v>
      </c>
      <c r="C186" s="655">
        <v>-11.906554929932284</v>
      </c>
      <c r="D186" s="655">
        <v>9.8279305000268806</v>
      </c>
      <c r="E186" s="655">
        <v>-22.946381028449721</v>
      </c>
      <c r="F186" s="703">
        <v>-5.8398146312963206</v>
      </c>
      <c r="G186" s="703">
        <v>15.029348534988756</v>
      </c>
      <c r="H186" s="703">
        <v>-2.3531155582989527</v>
      </c>
      <c r="I186" s="703">
        <v>16.790636291272506</v>
      </c>
      <c r="J186" s="703">
        <v>8.3286840237054633</v>
      </c>
      <c r="K186" s="703">
        <v>10.377002766364413</v>
      </c>
      <c r="L186" s="704">
        <v>4.3076421689456765</v>
      </c>
      <c r="M186" s="704">
        <v>-3.1807721244486373</v>
      </c>
    </row>
    <row r="187" spans="1:13">
      <c r="A187" s="186" t="s">
        <v>742</v>
      </c>
      <c r="B187" s="655">
        <v>3.5607086059330015</v>
      </c>
      <c r="C187" s="655">
        <v>-3.6465344074219814</v>
      </c>
      <c r="D187" s="655">
        <v>11.527826687061378</v>
      </c>
      <c r="E187" s="655">
        <v>5.164215574991843</v>
      </c>
      <c r="F187" s="703">
        <v>5.2302315333721481</v>
      </c>
      <c r="G187" s="703">
        <v>8.1307373514185599</v>
      </c>
      <c r="H187" s="703">
        <v>-5.8628928505789446</v>
      </c>
      <c r="I187" s="703">
        <v>0.91233862160866863</v>
      </c>
      <c r="J187" s="703">
        <v>4.1906760971943413</v>
      </c>
      <c r="K187" s="703">
        <v>-9.9033413927552232</v>
      </c>
      <c r="L187" s="704">
        <v>-3.6272330268834452</v>
      </c>
      <c r="M187" s="704">
        <v>-6.9448129829328309</v>
      </c>
    </row>
    <row r="188" spans="1:13">
      <c r="A188" s="186" t="s">
        <v>739</v>
      </c>
      <c r="B188" s="655">
        <v>2.8013677213983641</v>
      </c>
      <c r="C188" s="655">
        <v>-0.1149917701968235</v>
      </c>
      <c r="D188" s="655">
        <v>10.431027647391659</v>
      </c>
      <c r="E188" s="655">
        <v>-0.55686381172563415</v>
      </c>
      <c r="F188" s="703">
        <v>-4.6221986648751425</v>
      </c>
      <c r="G188" s="703">
        <v>4.2112029054558207</v>
      </c>
      <c r="H188" s="703">
        <v>-3.0133751427520679</v>
      </c>
      <c r="I188" s="703">
        <v>11.232763107231563</v>
      </c>
      <c r="J188" s="703">
        <v>-0.73419923395559294</v>
      </c>
      <c r="K188" s="703">
        <v>1.7482334307992176</v>
      </c>
      <c r="L188" s="704">
        <v>4.235536482255057</v>
      </c>
      <c r="M188" s="704">
        <v>-5.1966387211451917</v>
      </c>
    </row>
    <row r="189" spans="1:13">
      <c r="A189" s="60"/>
    </row>
    <row r="190" spans="1:13">
      <c r="A190" s="60" t="s">
        <v>409</v>
      </c>
    </row>
  </sheetData>
  <mergeCells count="7">
    <mergeCell ref="B115:M115"/>
    <mergeCell ref="B114:M114"/>
    <mergeCell ref="B3:K3"/>
    <mergeCell ref="B4:L4"/>
    <mergeCell ref="B7:M7"/>
    <mergeCell ref="M4:M5"/>
    <mergeCell ref="B96:M96"/>
  </mergeCells>
  <phoneticPr fontId="2" type="noConversion"/>
  <pageMargins left="0.47244094488188981" right="0.31496062992125984" top="0.47244094488188981" bottom="0.47244094488188981" header="0.51181102362204722" footer="0.51181102362204722"/>
  <pageSetup paperSize="9" scale="8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T252"/>
  <sheetViews>
    <sheetView workbookViewId="0">
      <selection activeCell="Q121" sqref="Q121"/>
    </sheetView>
  </sheetViews>
  <sheetFormatPr defaultColWidth="8" defaultRowHeight="12.75" outlineLevelRow="1" outlineLevelCol="1"/>
  <cols>
    <col min="1" max="1" width="8.875" style="193" customWidth="1"/>
    <col min="2" max="2" width="8" style="193" customWidth="1"/>
    <col min="3" max="3" width="8.875" style="193" bestFit="1" customWidth="1"/>
    <col min="4" max="5" width="8" style="193" customWidth="1"/>
    <col min="6" max="6" width="9.375" style="193" customWidth="1"/>
    <col min="7" max="7" width="8" style="193" customWidth="1" outlineLevel="1"/>
    <col min="8" max="8" width="10.125" style="193" bestFit="1" customWidth="1"/>
    <col min="9" max="9" width="9.25" style="193" bestFit="1" customWidth="1"/>
    <col min="10" max="12" width="8" style="193" customWidth="1" outlineLevel="1"/>
    <col min="13" max="13" width="9.75" style="193" customWidth="1" outlineLevel="1"/>
    <col min="14" max="14" width="8" style="193" customWidth="1"/>
    <col min="15" max="15" width="7.875" style="193" customWidth="1"/>
    <col min="16" max="16" width="9" style="193" customWidth="1"/>
    <col min="17" max="18" width="8" style="195" customWidth="1"/>
    <col min="19" max="30" width="8" style="193" customWidth="1"/>
    <col min="31" max="31" width="8.75" style="193" customWidth="1"/>
    <col min="32" max="39" width="8" style="193" customWidth="1"/>
    <col min="40" max="40" width="10.125" style="193" customWidth="1"/>
    <col min="41" max="41" width="8" style="193" customWidth="1"/>
    <col min="42" max="42" width="8.75" style="193" customWidth="1" collapsed="1"/>
    <col min="43" max="16384" width="8" style="193"/>
  </cols>
  <sheetData>
    <row r="1" spans="1:46" ht="15">
      <c r="A1" s="293" t="s">
        <v>565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191"/>
      <c r="O1" s="191"/>
      <c r="P1" s="191"/>
      <c r="Q1" s="192"/>
      <c r="R1" s="192"/>
      <c r="Y1" s="191"/>
      <c r="Z1" s="191"/>
    </row>
    <row r="2" spans="1:46" ht="15.75">
      <c r="A2" s="295" t="s">
        <v>467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191"/>
      <c r="O2" s="191"/>
      <c r="P2" s="191"/>
      <c r="Q2" s="192"/>
      <c r="R2" s="192"/>
      <c r="S2" s="191"/>
      <c r="T2" s="191"/>
      <c r="U2" s="191"/>
      <c r="V2" s="191"/>
      <c r="W2" s="191"/>
      <c r="X2" s="191"/>
      <c r="Y2" s="191"/>
      <c r="Z2" s="191"/>
    </row>
    <row r="3" spans="1:46">
      <c r="A3" s="296" t="s">
        <v>472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191"/>
      <c r="O3" s="191"/>
      <c r="P3" s="191"/>
      <c r="Q3" s="192"/>
      <c r="R3" s="192"/>
      <c r="S3" s="964"/>
      <c r="T3" s="964"/>
      <c r="U3" s="964"/>
      <c r="V3" s="964"/>
      <c r="W3" s="964"/>
      <c r="X3" s="964"/>
      <c r="Y3" s="192"/>
      <c r="Z3" s="192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</row>
    <row r="4" spans="1:46">
      <c r="A4" s="294"/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191"/>
      <c r="O4" s="191"/>
      <c r="P4" s="191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</row>
    <row r="5" spans="1:46">
      <c r="A5" s="297"/>
      <c r="B5" s="298" t="s">
        <v>457</v>
      </c>
      <c r="C5" s="299"/>
      <c r="D5" s="299"/>
      <c r="E5" s="300"/>
      <c r="F5" s="300"/>
      <c r="G5" s="300"/>
      <c r="H5" s="300"/>
      <c r="I5" s="300"/>
      <c r="J5" s="300"/>
      <c r="K5" s="300"/>
      <c r="L5" s="300"/>
      <c r="M5" s="300"/>
      <c r="N5" s="228"/>
      <c r="O5" s="228"/>
      <c r="P5" s="228"/>
      <c r="Q5" s="197"/>
      <c r="R5" s="197"/>
      <c r="S5" s="197"/>
      <c r="T5" s="198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5"/>
      <c r="AR5" s="195"/>
      <c r="AS5" s="195"/>
      <c r="AT5" s="195"/>
    </row>
    <row r="6" spans="1:46" ht="12.75" customHeight="1">
      <c r="A6" s="297"/>
      <c r="B6" s="301"/>
      <c r="C6" s="951" t="s">
        <v>524</v>
      </c>
      <c r="D6" s="952"/>
      <c r="E6" s="952"/>
      <c r="F6" s="952"/>
      <c r="G6" s="952"/>
      <c r="H6" s="952"/>
      <c r="I6" s="952"/>
      <c r="J6" s="952"/>
      <c r="K6" s="952"/>
      <c r="L6" s="952"/>
      <c r="M6" s="953"/>
      <c r="N6" s="196" t="s">
        <v>525</v>
      </c>
      <c r="O6" s="200"/>
      <c r="P6" s="201"/>
      <c r="Q6" s="202"/>
      <c r="R6" s="202"/>
      <c r="S6" s="197"/>
      <c r="T6" s="203"/>
      <c r="U6" s="954"/>
      <c r="V6" s="955"/>
      <c r="W6" s="955"/>
      <c r="X6" s="955"/>
      <c r="Y6" s="955"/>
      <c r="Z6" s="955"/>
      <c r="AA6" s="955"/>
      <c r="AB6" s="955"/>
      <c r="AC6" s="955"/>
      <c r="AD6" s="955"/>
      <c r="AE6" s="955"/>
      <c r="AF6" s="954"/>
      <c r="AG6" s="955"/>
      <c r="AH6" s="955"/>
      <c r="AI6" s="955"/>
      <c r="AJ6" s="955"/>
      <c r="AK6" s="955"/>
      <c r="AL6" s="955"/>
      <c r="AM6" s="955"/>
      <c r="AN6" s="955"/>
      <c r="AO6" s="955"/>
      <c r="AP6" s="955"/>
      <c r="AQ6" s="195"/>
      <c r="AR6" s="195"/>
      <c r="AS6" s="195"/>
      <c r="AT6" s="195"/>
    </row>
    <row r="7" spans="1:46" ht="12.75" customHeight="1">
      <c r="A7" s="297"/>
      <c r="B7" s="301"/>
      <c r="C7" s="298"/>
      <c r="D7" s="951" t="s">
        <v>458</v>
      </c>
      <c r="E7" s="952"/>
      <c r="F7" s="952"/>
      <c r="G7" s="952"/>
      <c r="H7" s="952"/>
      <c r="I7" s="952"/>
      <c r="J7" s="953"/>
      <c r="K7" s="958" t="s">
        <v>510</v>
      </c>
      <c r="L7" s="958" t="s">
        <v>511</v>
      </c>
      <c r="M7" s="958" t="s">
        <v>512</v>
      </c>
      <c r="N7" s="206"/>
      <c r="O7" s="226" t="s">
        <v>459</v>
      </c>
      <c r="P7" s="226" t="s">
        <v>460</v>
      </c>
      <c r="Q7" s="202"/>
      <c r="R7" s="202"/>
      <c r="S7" s="197"/>
      <c r="T7" s="203"/>
      <c r="U7" s="198"/>
      <c r="V7" s="956"/>
      <c r="W7" s="955"/>
      <c r="X7" s="955"/>
      <c r="Y7" s="955"/>
      <c r="Z7" s="955"/>
      <c r="AA7" s="955"/>
      <c r="AB7" s="955"/>
      <c r="AC7" s="950"/>
      <c r="AD7" s="950"/>
      <c r="AE7" s="954"/>
      <c r="AF7" s="208"/>
      <c r="AG7" s="957"/>
      <c r="AH7" s="955"/>
      <c r="AI7" s="955"/>
      <c r="AJ7" s="955"/>
      <c r="AK7" s="955"/>
      <c r="AL7" s="955"/>
      <c r="AM7" s="955"/>
      <c r="AN7" s="955"/>
      <c r="AO7" s="955"/>
      <c r="AP7" s="950"/>
      <c r="AQ7" s="195"/>
      <c r="AR7" s="195"/>
      <c r="AS7" s="195"/>
      <c r="AT7" s="195"/>
    </row>
    <row r="8" spans="1:46" ht="61.5" customHeight="1">
      <c r="A8" s="302"/>
      <c r="B8" s="303"/>
      <c r="C8" s="304"/>
      <c r="D8" s="305"/>
      <c r="E8" s="525" t="s">
        <v>461</v>
      </c>
      <c r="F8" s="525" t="s">
        <v>462</v>
      </c>
      <c r="G8" s="525" t="s">
        <v>509</v>
      </c>
      <c r="H8" s="525" t="s">
        <v>463</v>
      </c>
      <c r="I8" s="525" t="s">
        <v>464</v>
      </c>
      <c r="J8" s="525" t="s">
        <v>513</v>
      </c>
      <c r="K8" s="959"/>
      <c r="L8" s="959"/>
      <c r="M8" s="959"/>
      <c r="N8" s="213"/>
      <c r="O8" s="214"/>
      <c r="P8" s="210"/>
      <c r="Q8" s="215"/>
      <c r="R8" s="215"/>
      <c r="S8" s="197"/>
      <c r="T8" s="203"/>
      <c r="U8" s="198"/>
      <c r="V8" s="208"/>
      <c r="W8" s="204"/>
      <c r="X8" s="209"/>
      <c r="Y8" s="209"/>
      <c r="Z8" s="209"/>
      <c r="AA8" s="204"/>
      <c r="AB8" s="204"/>
      <c r="AC8" s="950"/>
      <c r="AD8" s="950"/>
      <c r="AE8" s="950"/>
      <c r="AF8" s="208"/>
      <c r="AG8" s="203"/>
      <c r="AH8" s="204"/>
      <c r="AI8" s="204"/>
      <c r="AJ8" s="204"/>
      <c r="AK8" s="204"/>
      <c r="AL8" s="204"/>
      <c r="AM8" s="203"/>
      <c r="AN8" s="204"/>
      <c r="AO8" s="204"/>
      <c r="AP8" s="950"/>
      <c r="AQ8" s="195"/>
      <c r="AR8" s="195"/>
      <c r="AS8" s="195"/>
      <c r="AT8" s="195"/>
    </row>
    <row r="9" spans="1:46" ht="16.5" customHeight="1">
      <c r="A9" s="306"/>
      <c r="B9" s="308">
        <v>1</v>
      </c>
      <c r="C9" s="307">
        <v>2</v>
      </c>
      <c r="D9" s="308">
        <v>3</v>
      </c>
      <c r="E9" s="307">
        <v>4</v>
      </c>
      <c r="F9" s="308">
        <v>5</v>
      </c>
      <c r="G9" s="307">
        <v>6</v>
      </c>
      <c r="H9" s="308">
        <v>7</v>
      </c>
      <c r="I9" s="307">
        <v>8</v>
      </c>
      <c r="J9" s="308">
        <v>9</v>
      </c>
      <c r="K9" s="307">
        <v>10</v>
      </c>
      <c r="L9" s="308">
        <v>11</v>
      </c>
      <c r="M9" s="222">
        <v>12</v>
      </c>
      <c r="N9" s="225">
        <v>13</v>
      </c>
      <c r="O9" s="223">
        <v>14</v>
      </c>
      <c r="P9" s="223">
        <v>15</v>
      </c>
      <c r="Q9" s="215"/>
      <c r="R9" s="215"/>
      <c r="S9" s="197"/>
      <c r="T9" s="203"/>
      <c r="U9" s="198"/>
      <c r="V9" s="208"/>
      <c r="W9" s="204"/>
      <c r="X9" s="209"/>
      <c r="Y9" s="209"/>
      <c r="Z9" s="209"/>
      <c r="AA9" s="204"/>
      <c r="AB9" s="204"/>
      <c r="AC9" s="207"/>
      <c r="AD9" s="207"/>
      <c r="AE9" s="207"/>
      <c r="AF9" s="208"/>
      <c r="AG9" s="203"/>
      <c r="AH9" s="204"/>
      <c r="AI9" s="204"/>
      <c r="AJ9" s="204"/>
      <c r="AK9" s="204"/>
      <c r="AL9" s="204"/>
      <c r="AM9" s="203"/>
      <c r="AN9" s="204"/>
      <c r="AO9" s="204"/>
      <c r="AP9" s="207"/>
      <c r="AQ9" s="195"/>
      <c r="AR9" s="195"/>
      <c r="AS9" s="195"/>
      <c r="AT9" s="195"/>
    </row>
    <row r="10" spans="1:46" hidden="1" outlineLevel="1">
      <c r="A10" s="309">
        <v>2005</v>
      </c>
      <c r="B10" s="310">
        <v>-1124.8</v>
      </c>
      <c r="C10" s="311">
        <v>8587.1</v>
      </c>
      <c r="D10" s="311">
        <v>7388.8</v>
      </c>
      <c r="E10" s="311">
        <v>92.7</v>
      </c>
      <c r="F10" s="311">
        <v>1396.4</v>
      </c>
      <c r="G10" s="311">
        <v>128</v>
      </c>
      <c r="H10" s="311">
        <v>4063.8</v>
      </c>
      <c r="I10" s="311">
        <v>1659.3</v>
      </c>
      <c r="J10" s="311">
        <v>48.6</v>
      </c>
      <c r="K10" s="311">
        <v>700.8</v>
      </c>
      <c r="L10" s="311">
        <v>497.5</v>
      </c>
      <c r="M10" s="311">
        <v>460.4</v>
      </c>
      <c r="N10" s="232">
        <v>9711.9</v>
      </c>
      <c r="O10" s="232">
        <v>8667.2999999999993</v>
      </c>
      <c r="P10" s="232">
        <v>1044.5999999999999</v>
      </c>
      <c r="Q10" s="216"/>
      <c r="R10" s="216"/>
      <c r="S10" s="197"/>
      <c r="T10" s="217"/>
      <c r="U10" s="217"/>
      <c r="V10" s="217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195"/>
      <c r="AR10" s="195"/>
      <c r="AS10" s="195"/>
      <c r="AT10" s="195"/>
    </row>
    <row r="11" spans="1:46" hidden="1" outlineLevel="1">
      <c r="A11" s="309">
        <v>2006</v>
      </c>
      <c r="B11" s="312">
        <v>-1051.5</v>
      </c>
      <c r="C11" s="313">
        <v>9691.9</v>
      </c>
      <c r="D11" s="313">
        <v>7842.8</v>
      </c>
      <c r="E11" s="313">
        <v>85.8</v>
      </c>
      <c r="F11" s="313">
        <v>1568.7</v>
      </c>
      <c r="G11" s="313">
        <v>161.30000000000001</v>
      </c>
      <c r="H11" s="313">
        <v>4264.1000000000004</v>
      </c>
      <c r="I11" s="313">
        <v>1730.9</v>
      </c>
      <c r="J11" s="313">
        <v>32</v>
      </c>
      <c r="K11" s="313">
        <v>647</v>
      </c>
      <c r="L11" s="313">
        <v>1202</v>
      </c>
      <c r="M11" s="313">
        <v>677.8</v>
      </c>
      <c r="N11" s="233">
        <v>10743.4</v>
      </c>
      <c r="O11" s="233">
        <v>9388.9</v>
      </c>
      <c r="P11" s="233">
        <v>1354.4844984398856</v>
      </c>
      <c r="Q11" s="216"/>
      <c r="R11" s="216"/>
      <c r="S11" s="197"/>
      <c r="T11" s="217"/>
      <c r="U11" s="217"/>
      <c r="V11" s="217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195"/>
      <c r="AR11" s="195"/>
      <c r="AS11" s="195"/>
      <c r="AT11" s="195"/>
    </row>
    <row r="12" spans="1:46" hidden="1" outlineLevel="1">
      <c r="A12" s="309">
        <v>2007</v>
      </c>
      <c r="B12" s="312">
        <v>-780.98320387704973</v>
      </c>
      <c r="C12" s="313">
        <v>10695.744539600344</v>
      </c>
      <c r="D12" s="313">
        <v>8571.9577773351921</v>
      </c>
      <c r="E12" s="313">
        <v>109.84863572993427</v>
      </c>
      <c r="F12" s="313">
        <v>1739.9057292703976</v>
      </c>
      <c r="G12" s="313">
        <v>189</v>
      </c>
      <c r="H12" s="313">
        <v>4513.6261036978021</v>
      </c>
      <c r="I12" s="313">
        <v>1981.3815309035383</v>
      </c>
      <c r="J12" s="313">
        <v>38.299999999999997</v>
      </c>
      <c r="K12" s="313">
        <v>781.6</v>
      </c>
      <c r="L12" s="313">
        <v>1342.1</v>
      </c>
      <c r="M12" s="313">
        <v>847.4</v>
      </c>
      <c r="N12" s="233">
        <v>11476.727743477395</v>
      </c>
      <c r="O12" s="233">
        <v>9857.1466507335863</v>
      </c>
      <c r="P12" s="233">
        <v>1620.9652791608576</v>
      </c>
      <c r="Q12" s="216"/>
      <c r="R12" s="216"/>
      <c r="S12" s="197"/>
      <c r="T12" s="217"/>
      <c r="U12" s="217"/>
      <c r="V12" s="217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195"/>
      <c r="AR12" s="195"/>
      <c r="AS12" s="195"/>
      <c r="AT12" s="195"/>
    </row>
    <row r="13" spans="1:46" hidden="1" outlineLevel="1">
      <c r="A13" s="309">
        <v>2008</v>
      </c>
      <c r="B13" s="312">
        <v>-703.8</v>
      </c>
      <c r="C13" s="313">
        <v>11352.3</v>
      </c>
      <c r="D13" s="313">
        <v>9022.1</v>
      </c>
      <c r="E13" s="313">
        <v>119.5</v>
      </c>
      <c r="F13" s="313">
        <v>2121.1</v>
      </c>
      <c r="G13" s="313">
        <v>206</v>
      </c>
      <c r="H13" s="313">
        <v>4633.8999999999996</v>
      </c>
      <c r="I13" s="313">
        <v>1905.3</v>
      </c>
      <c r="J13" s="313">
        <v>36.299999999999997</v>
      </c>
      <c r="K13" s="313">
        <v>873.9</v>
      </c>
      <c r="L13" s="313">
        <v>1455.6</v>
      </c>
      <c r="M13" s="313">
        <v>837.3</v>
      </c>
      <c r="N13" s="233">
        <v>12056.1</v>
      </c>
      <c r="O13" s="233">
        <v>10449.4</v>
      </c>
      <c r="P13" s="233">
        <v>1606.7</v>
      </c>
      <c r="Q13" s="218"/>
      <c r="R13" s="218"/>
      <c r="S13" s="197"/>
      <c r="T13" s="219"/>
      <c r="U13" s="219"/>
      <c r="V13" s="219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195"/>
      <c r="AR13" s="195"/>
      <c r="AS13" s="195"/>
      <c r="AT13" s="195"/>
    </row>
    <row r="14" spans="1:46" collapsed="1">
      <c r="A14" s="309">
        <v>2009</v>
      </c>
      <c r="B14" s="312">
        <v>-2791.3</v>
      </c>
      <c r="C14" s="313">
        <v>10540.8</v>
      </c>
      <c r="D14" s="313">
        <v>8024.9</v>
      </c>
      <c r="E14" s="313">
        <v>28.6</v>
      </c>
      <c r="F14" s="313">
        <v>2129.6</v>
      </c>
      <c r="G14" s="313">
        <v>155.80000000000001</v>
      </c>
      <c r="H14" s="313">
        <v>3846.4</v>
      </c>
      <c r="I14" s="313">
        <v>1835.4</v>
      </c>
      <c r="J14" s="313">
        <v>29.1</v>
      </c>
      <c r="K14" s="313">
        <v>828.2</v>
      </c>
      <c r="L14" s="313">
        <v>1687.7</v>
      </c>
      <c r="M14" s="313">
        <v>1080.9000000000001</v>
      </c>
      <c r="N14" s="233">
        <v>13332.1</v>
      </c>
      <c r="O14" s="233">
        <v>11173.4</v>
      </c>
      <c r="P14" s="233">
        <v>2158.6999999999998</v>
      </c>
      <c r="Q14" s="218"/>
      <c r="R14" s="218"/>
      <c r="S14" s="197"/>
      <c r="T14" s="219"/>
      <c r="U14" s="219"/>
      <c r="V14" s="219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195"/>
      <c r="AR14" s="195"/>
      <c r="AS14" s="195"/>
      <c r="AT14" s="195"/>
    </row>
    <row r="15" spans="1:46">
      <c r="A15" s="309">
        <v>2010</v>
      </c>
      <c r="B15" s="313">
        <v>-4436.1000000000004</v>
      </c>
      <c r="C15" s="313">
        <v>10900.9</v>
      </c>
      <c r="D15" s="313">
        <v>7962.4</v>
      </c>
      <c r="E15" s="313">
        <v>139</v>
      </c>
      <c r="F15" s="313">
        <v>1257.5</v>
      </c>
      <c r="G15" s="313">
        <v>152.30000000000001</v>
      </c>
      <c r="H15" s="313">
        <v>4431.5</v>
      </c>
      <c r="I15" s="313">
        <v>1945</v>
      </c>
      <c r="J15" s="313">
        <v>37.1</v>
      </c>
      <c r="K15" s="313">
        <v>681.3</v>
      </c>
      <c r="L15" s="313">
        <v>2257.1999999999998</v>
      </c>
      <c r="M15" s="313">
        <v>1427</v>
      </c>
      <c r="N15" s="233">
        <v>15337</v>
      </c>
      <c r="O15" s="233">
        <v>12969.1</v>
      </c>
      <c r="P15" s="233">
        <v>2367.9</v>
      </c>
      <c r="Q15" s="218"/>
      <c r="R15" s="218"/>
      <c r="S15" s="197"/>
      <c r="T15" s="219"/>
      <c r="U15" s="219"/>
      <c r="V15" s="219"/>
      <c r="W15" s="218"/>
      <c r="X15" s="218"/>
      <c r="Y15" s="218"/>
      <c r="Z15" s="218"/>
      <c r="AA15" s="218"/>
      <c r="AB15" s="218"/>
      <c r="AC15" s="218"/>
      <c r="AD15" s="218"/>
      <c r="AE15" s="218"/>
      <c r="AF15" s="218"/>
      <c r="AG15" s="218"/>
      <c r="AH15" s="218"/>
      <c r="AI15" s="218"/>
      <c r="AJ15" s="218"/>
      <c r="AK15" s="218"/>
      <c r="AL15" s="218"/>
      <c r="AM15" s="218"/>
      <c r="AN15" s="218"/>
      <c r="AO15" s="218"/>
      <c r="AP15" s="218"/>
      <c r="AQ15" s="195"/>
      <c r="AR15" s="195"/>
      <c r="AS15" s="195"/>
      <c r="AT15" s="195"/>
    </row>
    <row r="16" spans="1:46">
      <c r="A16" s="309">
        <v>2011</v>
      </c>
      <c r="B16" s="312">
        <v>-3275.3</v>
      </c>
      <c r="C16" s="313">
        <v>12002.3</v>
      </c>
      <c r="D16" s="313">
        <v>8700.2999999999993</v>
      </c>
      <c r="E16" s="313">
        <v>112.1</v>
      </c>
      <c r="F16" s="313">
        <v>1620.4</v>
      </c>
      <c r="G16" s="313">
        <v>143.19999999999999</v>
      </c>
      <c r="H16" s="313">
        <v>4753.2</v>
      </c>
      <c r="I16" s="313">
        <v>2001.7</v>
      </c>
      <c r="J16" s="313">
        <v>69.8</v>
      </c>
      <c r="K16" s="313">
        <v>858.8</v>
      </c>
      <c r="L16" s="313">
        <v>2443.1999999999998</v>
      </c>
      <c r="M16" s="313">
        <v>2031.4</v>
      </c>
      <c r="N16" s="233">
        <v>15278</v>
      </c>
      <c r="O16" s="233">
        <v>12783.2</v>
      </c>
      <c r="P16" s="233">
        <v>2494.8000000000002</v>
      </c>
      <c r="Q16" s="218"/>
      <c r="R16" s="218"/>
      <c r="S16" s="197"/>
      <c r="T16" s="219"/>
      <c r="U16" s="219"/>
      <c r="V16" s="219"/>
      <c r="W16" s="218"/>
      <c r="X16" s="218"/>
      <c r="Y16" s="218"/>
      <c r="Z16" s="218"/>
      <c r="AA16" s="218"/>
      <c r="AB16" s="218"/>
      <c r="AC16" s="218"/>
      <c r="AD16" s="218"/>
      <c r="AE16" s="218"/>
      <c r="AF16" s="218"/>
      <c r="AG16" s="218"/>
      <c r="AH16" s="218"/>
      <c r="AI16" s="218"/>
      <c r="AJ16" s="218"/>
      <c r="AK16" s="218"/>
      <c r="AL16" s="218"/>
      <c r="AM16" s="218"/>
      <c r="AN16" s="218"/>
      <c r="AO16" s="218"/>
      <c r="AP16" s="218"/>
      <c r="AQ16" s="195"/>
      <c r="AR16" s="195"/>
      <c r="AS16" s="195"/>
      <c r="AT16" s="195"/>
    </row>
    <row r="17" spans="1:46">
      <c r="A17" s="314">
        <v>2012</v>
      </c>
      <c r="B17" s="315">
        <v>-3810.6748810000008</v>
      </c>
      <c r="C17" s="316">
        <v>11830.03624693</v>
      </c>
      <c r="D17" s="316">
        <v>8463.6248335500004</v>
      </c>
      <c r="E17" s="316">
        <v>234.40860925000001</v>
      </c>
      <c r="F17" s="316">
        <v>1733.0416082500001</v>
      </c>
      <c r="G17" s="316">
        <v>167.14939924999999</v>
      </c>
      <c r="H17" s="316">
        <v>4307.1475109100002</v>
      </c>
      <c r="I17" s="316">
        <v>1979.9706698700002</v>
      </c>
      <c r="J17" s="316">
        <v>41.907036020000305</v>
      </c>
      <c r="K17" s="316">
        <v>695.56889205000004</v>
      </c>
      <c r="L17" s="316">
        <v>2670.8425213299997</v>
      </c>
      <c r="M17" s="316">
        <v>2127.3450940500002</v>
      </c>
      <c r="N17" s="234">
        <v>15640.711127930001</v>
      </c>
      <c r="O17" s="234">
        <v>13658.62559491</v>
      </c>
      <c r="P17" s="234">
        <v>1983.1056821699999</v>
      </c>
      <c r="Q17" s="218"/>
      <c r="R17" s="218"/>
      <c r="S17" s="197"/>
      <c r="T17" s="219"/>
      <c r="U17" s="219"/>
      <c r="V17" s="219"/>
      <c r="W17" s="218"/>
      <c r="X17" s="218"/>
      <c r="Y17" s="218"/>
      <c r="Z17" s="218"/>
      <c r="AA17" s="218"/>
      <c r="AB17" s="218"/>
      <c r="AC17" s="218"/>
      <c r="AD17" s="218"/>
      <c r="AE17" s="218"/>
      <c r="AF17" s="218"/>
      <c r="AG17" s="218"/>
      <c r="AH17" s="218"/>
      <c r="AI17" s="218"/>
      <c r="AJ17" s="218"/>
      <c r="AK17" s="218"/>
      <c r="AL17" s="218"/>
      <c r="AM17" s="218"/>
      <c r="AN17" s="218"/>
      <c r="AO17" s="218"/>
      <c r="AP17" s="218"/>
      <c r="AQ17" s="195"/>
      <c r="AR17" s="195"/>
      <c r="AS17" s="195"/>
      <c r="AT17" s="195"/>
    </row>
    <row r="18" spans="1:46" hidden="1" outlineLevel="1">
      <c r="A18" s="309" t="s">
        <v>158</v>
      </c>
      <c r="B18" s="312">
        <v>92.9</v>
      </c>
      <c r="C18" s="313">
        <v>2159.1</v>
      </c>
      <c r="D18" s="313">
        <v>1882.3</v>
      </c>
      <c r="E18" s="313">
        <v>99.8</v>
      </c>
      <c r="F18" s="313">
        <v>405.8</v>
      </c>
      <c r="G18" s="313">
        <v>50.6</v>
      </c>
      <c r="H18" s="313">
        <v>949.6</v>
      </c>
      <c r="I18" s="313">
        <v>355</v>
      </c>
      <c r="J18" s="313">
        <v>21.5</v>
      </c>
      <c r="K18" s="313">
        <v>158.80000000000001</v>
      </c>
      <c r="L18" s="313">
        <v>118</v>
      </c>
      <c r="M18" s="313">
        <v>114.3</v>
      </c>
      <c r="N18" s="233">
        <v>2066.1999999999998</v>
      </c>
      <c r="O18" s="233">
        <v>1984.9</v>
      </c>
      <c r="P18" s="233">
        <v>81.3</v>
      </c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195"/>
      <c r="AB18" s="195"/>
      <c r="AC18" s="195"/>
      <c r="AD18" s="195"/>
      <c r="AE18" s="195"/>
      <c r="AF18" s="195"/>
      <c r="AG18" s="195"/>
    </row>
    <row r="19" spans="1:46" hidden="1" outlineLevel="1">
      <c r="A19" s="309" t="s">
        <v>159</v>
      </c>
      <c r="B19" s="312">
        <v>-38.1</v>
      </c>
      <c r="C19" s="313">
        <v>4198.3999999999996</v>
      </c>
      <c r="D19" s="313">
        <v>3700.6</v>
      </c>
      <c r="E19" s="313">
        <v>50.5</v>
      </c>
      <c r="F19" s="313">
        <v>850.9</v>
      </c>
      <c r="G19" s="313">
        <v>78.599999999999994</v>
      </c>
      <c r="H19" s="313">
        <v>1945.1</v>
      </c>
      <c r="I19" s="313">
        <v>741.7</v>
      </c>
      <c r="J19" s="313">
        <v>33.799999999999997</v>
      </c>
      <c r="K19" s="313">
        <v>319.8</v>
      </c>
      <c r="L19" s="313">
        <v>178</v>
      </c>
      <c r="M19" s="313">
        <v>166.5</v>
      </c>
      <c r="N19" s="233">
        <v>4236.5</v>
      </c>
      <c r="O19" s="233">
        <v>3961.3</v>
      </c>
      <c r="P19" s="233">
        <v>275.2</v>
      </c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195"/>
      <c r="AB19" s="195"/>
      <c r="AC19" s="195"/>
      <c r="AD19" s="195"/>
      <c r="AE19" s="195"/>
      <c r="AF19" s="195"/>
      <c r="AG19" s="195"/>
    </row>
    <row r="20" spans="1:46" hidden="1" outlineLevel="1">
      <c r="A20" s="309" t="s">
        <v>160</v>
      </c>
      <c r="B20" s="312">
        <v>-269.10000000000002</v>
      </c>
      <c r="C20" s="313">
        <v>6261.7</v>
      </c>
      <c r="D20" s="313">
        <v>5418.3</v>
      </c>
      <c r="E20" s="313">
        <v>75.2</v>
      </c>
      <c r="F20" s="313">
        <v>1122</v>
      </c>
      <c r="G20" s="313">
        <v>103.1</v>
      </c>
      <c r="H20" s="313">
        <v>2891.4</v>
      </c>
      <c r="I20" s="313">
        <v>1185.0999999999999</v>
      </c>
      <c r="J20" s="313">
        <v>41.5</v>
      </c>
      <c r="K20" s="313">
        <v>499.8</v>
      </c>
      <c r="L20" s="313">
        <v>343.5</v>
      </c>
      <c r="M20" s="313">
        <v>327.39999999999998</v>
      </c>
      <c r="N20" s="233">
        <v>6530.8</v>
      </c>
      <c r="O20" s="233">
        <v>6024.8</v>
      </c>
      <c r="P20" s="233">
        <v>506</v>
      </c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195"/>
      <c r="AB20" s="195"/>
      <c r="AC20" s="195"/>
      <c r="AD20" s="195"/>
      <c r="AE20" s="195"/>
      <c r="AF20" s="195"/>
      <c r="AG20" s="195"/>
    </row>
    <row r="21" spans="1:46" hidden="1" outlineLevel="1">
      <c r="A21" s="309" t="s">
        <v>161</v>
      </c>
      <c r="B21" s="312">
        <v>-1124.8</v>
      </c>
      <c r="C21" s="313">
        <v>8587.1</v>
      </c>
      <c r="D21" s="313">
        <v>7388.8</v>
      </c>
      <c r="E21" s="313">
        <v>92.7</v>
      </c>
      <c r="F21" s="313">
        <v>1396.4</v>
      </c>
      <c r="G21" s="313">
        <v>128</v>
      </c>
      <c r="H21" s="313">
        <v>4063.8</v>
      </c>
      <c r="I21" s="313">
        <v>1659.3</v>
      </c>
      <c r="J21" s="313">
        <v>48.6</v>
      </c>
      <c r="K21" s="313">
        <v>700.8</v>
      </c>
      <c r="L21" s="313">
        <v>497.5</v>
      </c>
      <c r="M21" s="313">
        <v>460.4</v>
      </c>
      <c r="N21" s="233">
        <v>9711.9</v>
      </c>
      <c r="O21" s="233">
        <v>8667.2999999999993</v>
      </c>
      <c r="P21" s="233">
        <v>1044.5999999999999</v>
      </c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195"/>
      <c r="AB21" s="195"/>
      <c r="AC21" s="195"/>
      <c r="AD21" s="195"/>
      <c r="AE21" s="195"/>
      <c r="AF21" s="195"/>
      <c r="AG21" s="195"/>
    </row>
    <row r="22" spans="1:46" hidden="1" outlineLevel="1">
      <c r="A22" s="309" t="s">
        <v>162</v>
      </c>
      <c r="B22" s="312">
        <v>5.2</v>
      </c>
      <c r="C22" s="313">
        <v>2384.1999999999998</v>
      </c>
      <c r="D22" s="313">
        <v>2024.5</v>
      </c>
      <c r="E22" s="313">
        <v>9.9</v>
      </c>
      <c r="F22" s="313">
        <v>536.70000000000005</v>
      </c>
      <c r="G22" s="313">
        <v>39.1</v>
      </c>
      <c r="H22" s="313">
        <v>965.4</v>
      </c>
      <c r="I22" s="313">
        <v>464.7</v>
      </c>
      <c r="J22" s="313">
        <v>8.6999999999999993</v>
      </c>
      <c r="K22" s="313">
        <v>172.8</v>
      </c>
      <c r="L22" s="313">
        <v>187</v>
      </c>
      <c r="M22" s="313">
        <v>182</v>
      </c>
      <c r="N22" s="233">
        <v>2379</v>
      </c>
      <c r="O22" s="233">
        <v>2224.9</v>
      </c>
      <c r="P22" s="233">
        <v>154.1</v>
      </c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195"/>
      <c r="AB22" s="195"/>
      <c r="AC22" s="195"/>
      <c r="AD22" s="195"/>
      <c r="AE22" s="195"/>
      <c r="AF22" s="195"/>
      <c r="AG22" s="195"/>
    </row>
    <row r="23" spans="1:46" hidden="1" outlineLevel="1">
      <c r="A23" s="309" t="s">
        <v>163</v>
      </c>
      <c r="B23" s="312">
        <v>-340.1</v>
      </c>
      <c r="C23" s="313">
        <v>4582</v>
      </c>
      <c r="D23" s="313">
        <v>3763.7</v>
      </c>
      <c r="E23" s="313">
        <v>-18.5</v>
      </c>
      <c r="F23" s="313">
        <v>903.6</v>
      </c>
      <c r="G23" s="313">
        <v>83.5</v>
      </c>
      <c r="H23" s="313">
        <v>1968.7</v>
      </c>
      <c r="I23" s="313">
        <v>809.8</v>
      </c>
      <c r="J23" s="313">
        <v>16.600000000000001</v>
      </c>
      <c r="K23" s="313">
        <v>372.9</v>
      </c>
      <c r="L23" s="313">
        <v>445.3</v>
      </c>
      <c r="M23" s="313">
        <v>291.2</v>
      </c>
      <c r="N23" s="233">
        <v>4922.1000000000004</v>
      </c>
      <c r="O23" s="233">
        <v>4446.3999999999996</v>
      </c>
      <c r="P23" s="233">
        <v>475.7</v>
      </c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195"/>
      <c r="AB23" s="195"/>
      <c r="AC23" s="195"/>
      <c r="AD23" s="195"/>
      <c r="AE23" s="195"/>
      <c r="AF23" s="195"/>
      <c r="AG23" s="195"/>
    </row>
    <row r="24" spans="1:46" hidden="1" outlineLevel="1">
      <c r="A24" s="309" t="s">
        <v>164</v>
      </c>
      <c r="B24" s="312">
        <v>-170.4</v>
      </c>
      <c r="C24" s="313">
        <v>7042.6</v>
      </c>
      <c r="D24" s="313">
        <v>5684</v>
      </c>
      <c r="E24" s="313">
        <v>-1.7</v>
      </c>
      <c r="F24" s="313">
        <v>1208.9000000000001</v>
      </c>
      <c r="G24" s="313">
        <v>114.5</v>
      </c>
      <c r="H24" s="313">
        <v>3077.9</v>
      </c>
      <c r="I24" s="313">
        <v>1260.0999999999999</v>
      </c>
      <c r="J24" s="313">
        <v>24.3</v>
      </c>
      <c r="K24" s="313">
        <v>506.4</v>
      </c>
      <c r="L24" s="313">
        <v>852.2</v>
      </c>
      <c r="M24" s="313">
        <v>380</v>
      </c>
      <c r="N24" s="233">
        <v>7213</v>
      </c>
      <c r="O24" s="233">
        <v>6452.8</v>
      </c>
      <c r="P24" s="233">
        <v>760.2</v>
      </c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195"/>
      <c r="AB24" s="195"/>
      <c r="AC24" s="195"/>
      <c r="AD24" s="195"/>
      <c r="AE24" s="195"/>
      <c r="AF24" s="195"/>
      <c r="AG24" s="195"/>
    </row>
    <row r="25" spans="1:46" hidden="1" outlineLevel="1">
      <c r="A25" s="309" t="s">
        <v>165</v>
      </c>
      <c r="B25" s="312">
        <v>-1051.5</v>
      </c>
      <c r="C25" s="313">
        <v>9691.9</v>
      </c>
      <c r="D25" s="313">
        <v>7842.8</v>
      </c>
      <c r="E25" s="313">
        <v>85.8</v>
      </c>
      <c r="F25" s="313">
        <v>1568.7</v>
      </c>
      <c r="G25" s="313">
        <v>161.30000000000001</v>
      </c>
      <c r="H25" s="313">
        <v>4264.1000000000004</v>
      </c>
      <c r="I25" s="313">
        <v>1730.9</v>
      </c>
      <c r="J25" s="313">
        <v>32</v>
      </c>
      <c r="K25" s="313">
        <v>647</v>
      </c>
      <c r="L25" s="313">
        <v>1202</v>
      </c>
      <c r="M25" s="313">
        <v>677.8</v>
      </c>
      <c r="N25" s="233">
        <v>10743.4</v>
      </c>
      <c r="O25" s="233">
        <v>9388.9</v>
      </c>
      <c r="P25" s="235">
        <v>1354.4844984398856</v>
      </c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195"/>
      <c r="AB25" s="195"/>
      <c r="AC25" s="195"/>
      <c r="AD25" s="195"/>
      <c r="AE25" s="195"/>
      <c r="AF25" s="195"/>
      <c r="AG25" s="195"/>
    </row>
    <row r="26" spans="1:46" hidden="1" outlineLevel="1">
      <c r="A26" s="309" t="s">
        <v>166</v>
      </c>
      <c r="B26" s="312">
        <v>-394.6</v>
      </c>
      <c r="C26" s="313">
        <v>2331.3000000000002</v>
      </c>
      <c r="D26" s="313">
        <v>1898.5</v>
      </c>
      <c r="E26" s="313">
        <v>-7.1</v>
      </c>
      <c r="F26" s="313">
        <v>447.8</v>
      </c>
      <c r="G26" s="313">
        <v>58.2</v>
      </c>
      <c r="H26" s="313">
        <v>984.5</v>
      </c>
      <c r="I26" s="313">
        <v>407.7</v>
      </c>
      <c r="J26" s="313">
        <v>7.4</v>
      </c>
      <c r="K26" s="313">
        <v>141.1</v>
      </c>
      <c r="L26" s="313">
        <v>291.7</v>
      </c>
      <c r="M26" s="313">
        <v>281</v>
      </c>
      <c r="N26" s="233">
        <v>2726</v>
      </c>
      <c r="O26" s="233">
        <v>2525.5</v>
      </c>
      <c r="P26" s="233">
        <v>200.5</v>
      </c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195"/>
      <c r="AB26" s="195"/>
      <c r="AC26" s="195"/>
      <c r="AD26" s="195"/>
      <c r="AE26" s="195"/>
      <c r="AF26" s="195"/>
      <c r="AG26" s="195"/>
    </row>
    <row r="27" spans="1:46" hidden="1" outlineLevel="1">
      <c r="A27" s="309" t="s">
        <v>167</v>
      </c>
      <c r="B27" s="312">
        <v>-365.1</v>
      </c>
      <c r="C27" s="313">
        <v>4841.2</v>
      </c>
      <c r="D27" s="313">
        <v>4082</v>
      </c>
      <c r="E27" s="313">
        <v>-17.8</v>
      </c>
      <c r="F27" s="313">
        <v>1019.4</v>
      </c>
      <c r="G27" s="313">
        <v>102</v>
      </c>
      <c r="H27" s="313">
        <v>2096.5</v>
      </c>
      <c r="I27" s="313">
        <v>865.3</v>
      </c>
      <c r="J27" s="313">
        <v>16.600000000000001</v>
      </c>
      <c r="K27" s="313">
        <v>334.1</v>
      </c>
      <c r="L27" s="313">
        <v>425.1</v>
      </c>
      <c r="M27" s="313">
        <v>404.9</v>
      </c>
      <c r="N27" s="233">
        <v>5206.3</v>
      </c>
      <c r="O27" s="233">
        <v>4710.1000000000004</v>
      </c>
      <c r="P27" s="235">
        <v>496.16942176193322</v>
      </c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195"/>
      <c r="AB27" s="195"/>
      <c r="AC27" s="195"/>
      <c r="AD27" s="195"/>
      <c r="AE27" s="195"/>
      <c r="AF27" s="195"/>
      <c r="AG27" s="195"/>
    </row>
    <row r="28" spans="1:46" hidden="1" outlineLevel="1">
      <c r="A28" s="309" t="s">
        <v>168</v>
      </c>
      <c r="B28" s="312">
        <v>-20.397663148111267</v>
      </c>
      <c r="C28" s="313">
        <v>7586.3041890725617</v>
      </c>
      <c r="D28" s="313">
        <v>6065.7106818030934</v>
      </c>
      <c r="E28" s="313">
        <v>10.349863904932617</v>
      </c>
      <c r="F28" s="313">
        <v>1380.6645422558588</v>
      </c>
      <c r="G28" s="313">
        <v>148</v>
      </c>
      <c r="H28" s="313">
        <v>3140.97789285003</v>
      </c>
      <c r="I28" s="313">
        <v>1359.8320387704973</v>
      </c>
      <c r="J28" s="313">
        <v>25.9</v>
      </c>
      <c r="K28" s="313">
        <v>529.29999999999995</v>
      </c>
      <c r="L28" s="313">
        <v>991.3</v>
      </c>
      <c r="M28" s="313">
        <v>482.8</v>
      </c>
      <c r="N28" s="233">
        <v>7606.7018522206727</v>
      </c>
      <c r="O28" s="233">
        <v>6783.904268737967</v>
      </c>
      <c r="P28" s="235">
        <v>825.80495253269601</v>
      </c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195"/>
      <c r="AB28" s="195"/>
      <c r="AC28" s="195"/>
      <c r="AD28" s="195"/>
      <c r="AE28" s="195"/>
      <c r="AF28" s="195"/>
      <c r="AG28" s="195"/>
    </row>
    <row r="29" spans="1:46" hidden="1" outlineLevel="1">
      <c r="A29" s="309" t="s">
        <v>26</v>
      </c>
      <c r="B29" s="312">
        <v>-780.98320387704973</v>
      </c>
      <c r="C29" s="313">
        <v>10695.744539600344</v>
      </c>
      <c r="D29" s="313">
        <v>8571.9577773351921</v>
      </c>
      <c r="E29" s="313">
        <v>109.84863572993427</v>
      </c>
      <c r="F29" s="313">
        <v>1739.9057292703976</v>
      </c>
      <c r="G29" s="313">
        <v>189</v>
      </c>
      <c r="H29" s="313">
        <v>4513.6261036978021</v>
      </c>
      <c r="I29" s="313">
        <v>1981.3815309035383</v>
      </c>
      <c r="J29" s="313">
        <v>38.299999999999997</v>
      </c>
      <c r="K29" s="313">
        <v>781.6</v>
      </c>
      <c r="L29" s="313">
        <v>1342.1</v>
      </c>
      <c r="M29" s="313">
        <v>847.4</v>
      </c>
      <c r="N29" s="233">
        <v>11476.727743477395</v>
      </c>
      <c r="O29" s="233">
        <v>9857.1466507335863</v>
      </c>
      <c r="P29" s="233">
        <v>1620.9652791608576</v>
      </c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195"/>
      <c r="AB29" s="195"/>
      <c r="AC29" s="195"/>
      <c r="AD29" s="195"/>
      <c r="AE29" s="195"/>
      <c r="AF29" s="195"/>
      <c r="AG29" s="195"/>
    </row>
    <row r="30" spans="1:46" hidden="1" outlineLevel="1">
      <c r="A30" s="309" t="s">
        <v>27</v>
      </c>
      <c r="B30" s="312">
        <v>113.7</v>
      </c>
      <c r="C30" s="313">
        <v>2687.6</v>
      </c>
      <c r="D30" s="313">
        <v>2209.6</v>
      </c>
      <c r="E30" s="313">
        <v>-1.1000000000000001</v>
      </c>
      <c r="F30" s="313">
        <v>645.5</v>
      </c>
      <c r="G30" s="313">
        <v>58.3</v>
      </c>
      <c r="H30" s="313">
        <v>930.4</v>
      </c>
      <c r="I30" s="313">
        <v>566.6</v>
      </c>
      <c r="J30" s="313">
        <v>9.9</v>
      </c>
      <c r="K30" s="313">
        <v>164</v>
      </c>
      <c r="L30" s="313">
        <v>314</v>
      </c>
      <c r="M30" s="313">
        <v>310.10000000000002</v>
      </c>
      <c r="N30" s="233">
        <v>2573.9</v>
      </c>
      <c r="O30" s="233">
        <v>2437.4</v>
      </c>
      <c r="P30" s="233">
        <v>136.5</v>
      </c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195"/>
      <c r="AB30" s="195"/>
      <c r="AC30" s="195"/>
      <c r="AD30" s="195"/>
      <c r="AE30" s="195"/>
      <c r="AF30" s="195"/>
      <c r="AG30" s="195"/>
    </row>
    <row r="31" spans="1:46" hidden="1" outlineLevel="1">
      <c r="A31" s="309" t="s">
        <v>28</v>
      </c>
      <c r="B31" s="312">
        <v>-136.5</v>
      </c>
      <c r="C31" s="313">
        <v>5185.2</v>
      </c>
      <c r="D31" s="313">
        <v>4269.8</v>
      </c>
      <c r="E31" s="313">
        <v>-26.2</v>
      </c>
      <c r="F31" s="313">
        <v>1120.2</v>
      </c>
      <c r="G31" s="313">
        <v>105.3</v>
      </c>
      <c r="H31" s="313">
        <v>2099.3000000000002</v>
      </c>
      <c r="I31" s="313">
        <v>951.7</v>
      </c>
      <c r="J31" s="313">
        <v>19.5</v>
      </c>
      <c r="K31" s="313">
        <v>366.3</v>
      </c>
      <c r="L31" s="313">
        <v>548.9</v>
      </c>
      <c r="M31" s="313">
        <v>537.9</v>
      </c>
      <c r="N31" s="233">
        <v>5321.7</v>
      </c>
      <c r="O31" s="233">
        <v>4890.1000000000004</v>
      </c>
      <c r="P31" s="233">
        <v>431.6</v>
      </c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195"/>
      <c r="AB31" s="195"/>
      <c r="AC31" s="195"/>
      <c r="AD31" s="195"/>
      <c r="AE31" s="195"/>
      <c r="AF31" s="195"/>
      <c r="AG31" s="195"/>
    </row>
    <row r="32" spans="1:46" hidden="1" outlineLevel="1">
      <c r="A32" s="309" t="s">
        <v>29</v>
      </c>
      <c r="B32" s="312">
        <v>142.69999999999999</v>
      </c>
      <c r="C32" s="313">
        <v>8029.6</v>
      </c>
      <c r="D32" s="313">
        <v>6466.2</v>
      </c>
      <c r="E32" s="313">
        <v>3.3</v>
      </c>
      <c r="F32" s="313">
        <v>1646.4</v>
      </c>
      <c r="G32" s="313">
        <v>154</v>
      </c>
      <c r="H32" s="313">
        <v>3239.7</v>
      </c>
      <c r="I32" s="313">
        <v>1397.5</v>
      </c>
      <c r="J32" s="313">
        <v>25.3</v>
      </c>
      <c r="K32" s="313">
        <v>582.1</v>
      </c>
      <c r="L32" s="313">
        <v>978.9</v>
      </c>
      <c r="M32" s="313">
        <v>659.1</v>
      </c>
      <c r="N32" s="233">
        <v>7886.9</v>
      </c>
      <c r="O32" s="233">
        <v>7710.1</v>
      </c>
      <c r="P32" s="235">
        <v>776.8</v>
      </c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195"/>
      <c r="AB32" s="195"/>
      <c r="AC32" s="195"/>
      <c r="AD32" s="195"/>
      <c r="AE32" s="195"/>
      <c r="AF32" s="195"/>
      <c r="AG32" s="195"/>
    </row>
    <row r="33" spans="1:33" s="195" customFormat="1" hidden="1" outlineLevel="1">
      <c r="A33" s="314" t="s">
        <v>30</v>
      </c>
      <c r="B33" s="315">
        <v>-703.8</v>
      </c>
      <c r="C33" s="316">
        <v>11352.3</v>
      </c>
      <c r="D33" s="316">
        <v>9022.1</v>
      </c>
      <c r="E33" s="316">
        <v>119.5</v>
      </c>
      <c r="F33" s="316">
        <v>2121.1</v>
      </c>
      <c r="G33" s="316">
        <v>206</v>
      </c>
      <c r="H33" s="316">
        <v>4633.8999999999996</v>
      </c>
      <c r="I33" s="316">
        <v>1905.3</v>
      </c>
      <c r="J33" s="316">
        <v>36.299999999999997</v>
      </c>
      <c r="K33" s="316">
        <v>873.9</v>
      </c>
      <c r="L33" s="316">
        <v>1455.6</v>
      </c>
      <c r="M33" s="316">
        <v>837.3</v>
      </c>
      <c r="N33" s="234">
        <v>12056.1</v>
      </c>
      <c r="O33" s="234">
        <v>10449.4</v>
      </c>
      <c r="P33" s="234">
        <v>1606.7</v>
      </c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spans="1:33" hidden="1" outlineLevel="1">
      <c r="A34" s="309" t="s">
        <v>487</v>
      </c>
      <c r="B34" s="317">
        <v>143</v>
      </c>
      <c r="C34" s="318">
        <v>818</v>
      </c>
      <c r="D34" s="318">
        <v>775.8</v>
      </c>
      <c r="E34" s="318">
        <v>43.4</v>
      </c>
      <c r="F34" s="318">
        <v>47.8</v>
      </c>
      <c r="G34" s="318">
        <v>30.1</v>
      </c>
      <c r="H34" s="318">
        <v>484.2</v>
      </c>
      <c r="I34" s="318">
        <v>157.69999999999999</v>
      </c>
      <c r="J34" s="318">
        <v>12.6</v>
      </c>
      <c r="K34" s="318">
        <v>39.200000000000003</v>
      </c>
      <c r="L34" s="318">
        <v>3</v>
      </c>
      <c r="M34" s="318">
        <v>2.7</v>
      </c>
      <c r="N34" s="235">
        <v>675</v>
      </c>
      <c r="O34" s="235">
        <v>633.4</v>
      </c>
      <c r="P34" s="235">
        <v>41.6</v>
      </c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195"/>
      <c r="AB34" s="195"/>
      <c r="AC34" s="195"/>
      <c r="AD34" s="195"/>
      <c r="AE34" s="195"/>
      <c r="AF34" s="195"/>
      <c r="AG34" s="195"/>
    </row>
    <row r="35" spans="1:33" hidden="1" outlineLevel="1">
      <c r="A35" s="309" t="s">
        <v>488</v>
      </c>
      <c r="B35" s="317">
        <v>-36.799999999999997</v>
      </c>
      <c r="C35" s="318">
        <v>1320.7</v>
      </c>
      <c r="D35" s="318">
        <v>1140.8</v>
      </c>
      <c r="E35" s="318">
        <v>9.3000000000000007</v>
      </c>
      <c r="F35" s="318">
        <v>98.1</v>
      </c>
      <c r="G35" s="318">
        <v>41</v>
      </c>
      <c r="H35" s="318">
        <v>719.9</v>
      </c>
      <c r="I35" s="318">
        <v>252.6</v>
      </c>
      <c r="J35" s="318">
        <v>19.899999999999999</v>
      </c>
      <c r="K35" s="318">
        <v>70.8</v>
      </c>
      <c r="L35" s="318">
        <v>109.1</v>
      </c>
      <c r="M35" s="318">
        <v>107.1</v>
      </c>
      <c r="N35" s="235">
        <v>1357.5</v>
      </c>
      <c r="O35" s="235">
        <v>1289.0999999999999</v>
      </c>
      <c r="P35" s="235">
        <v>68.400000000000006</v>
      </c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195"/>
      <c r="AB35" s="195"/>
      <c r="AC35" s="195"/>
      <c r="AD35" s="195"/>
      <c r="AE35" s="195"/>
      <c r="AF35" s="195"/>
      <c r="AG35" s="195"/>
    </row>
    <row r="36" spans="1:33" hidden="1" outlineLevel="1">
      <c r="A36" s="309" t="s">
        <v>489</v>
      </c>
      <c r="B36" s="317">
        <v>92.9</v>
      </c>
      <c r="C36" s="318">
        <v>2159.1</v>
      </c>
      <c r="D36" s="318">
        <v>1882.3</v>
      </c>
      <c r="E36" s="318">
        <v>99.8</v>
      </c>
      <c r="F36" s="318">
        <v>405.8</v>
      </c>
      <c r="G36" s="318">
        <v>50.6</v>
      </c>
      <c r="H36" s="318">
        <v>949.6</v>
      </c>
      <c r="I36" s="318">
        <v>355</v>
      </c>
      <c r="J36" s="318">
        <v>21.5</v>
      </c>
      <c r="K36" s="318">
        <v>158.80000000000001</v>
      </c>
      <c r="L36" s="318">
        <v>118</v>
      </c>
      <c r="M36" s="318">
        <v>114.3</v>
      </c>
      <c r="N36" s="235">
        <v>2066.1999999999998</v>
      </c>
      <c r="O36" s="235">
        <v>1984.9</v>
      </c>
      <c r="P36" s="235">
        <v>81.3</v>
      </c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195"/>
      <c r="AB36" s="195"/>
      <c r="AC36" s="195"/>
      <c r="AD36" s="195"/>
      <c r="AE36" s="195"/>
      <c r="AF36" s="195"/>
      <c r="AG36" s="195"/>
    </row>
    <row r="37" spans="1:33" hidden="1" outlineLevel="1">
      <c r="A37" s="309" t="s">
        <v>490</v>
      </c>
      <c r="B37" s="317">
        <v>212.1</v>
      </c>
      <c r="C37" s="318">
        <v>3008.3</v>
      </c>
      <c r="D37" s="318">
        <v>2682</v>
      </c>
      <c r="E37" s="318">
        <v>71.900000000000006</v>
      </c>
      <c r="F37" s="318">
        <v>692.8</v>
      </c>
      <c r="G37" s="318">
        <v>63.6</v>
      </c>
      <c r="H37" s="318">
        <v>1342.9</v>
      </c>
      <c r="I37" s="318">
        <v>483.3</v>
      </c>
      <c r="J37" s="318">
        <v>27.5</v>
      </c>
      <c r="K37" s="318">
        <v>200.4</v>
      </c>
      <c r="L37" s="318">
        <v>125.8</v>
      </c>
      <c r="M37" s="318">
        <v>118.6</v>
      </c>
      <c r="N37" s="235">
        <v>2796.2</v>
      </c>
      <c r="O37" s="235">
        <v>2679</v>
      </c>
      <c r="P37" s="235">
        <v>117.2</v>
      </c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195"/>
      <c r="AB37" s="195"/>
      <c r="AC37" s="195"/>
      <c r="AD37" s="195"/>
      <c r="AE37" s="195"/>
      <c r="AF37" s="195"/>
      <c r="AG37" s="195"/>
    </row>
    <row r="38" spans="1:33" hidden="1" outlineLevel="1">
      <c r="A38" s="309" t="s">
        <v>255</v>
      </c>
      <c r="B38" s="317">
        <v>-128</v>
      </c>
      <c r="C38" s="318">
        <v>3500.6</v>
      </c>
      <c r="D38" s="318">
        <v>3078</v>
      </c>
      <c r="E38" s="318">
        <v>-18.100000000000001</v>
      </c>
      <c r="F38" s="318">
        <v>718.7</v>
      </c>
      <c r="G38" s="318">
        <v>71.099999999999994</v>
      </c>
      <c r="H38" s="318">
        <v>1668.4</v>
      </c>
      <c r="I38" s="318">
        <v>605.70000000000005</v>
      </c>
      <c r="J38" s="318">
        <v>32.200000000000003</v>
      </c>
      <c r="K38" s="318">
        <v>259.89999999999998</v>
      </c>
      <c r="L38" s="318">
        <v>162.69999999999999</v>
      </c>
      <c r="M38" s="318">
        <v>153.6</v>
      </c>
      <c r="N38" s="235">
        <v>3628.6</v>
      </c>
      <c r="O38" s="235">
        <v>3413.7</v>
      </c>
      <c r="P38" s="235">
        <v>214.9</v>
      </c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195"/>
      <c r="AB38" s="195"/>
      <c r="AC38" s="195"/>
      <c r="AD38" s="195"/>
      <c r="AE38" s="195"/>
      <c r="AF38" s="195"/>
      <c r="AG38" s="195"/>
    </row>
    <row r="39" spans="1:33" hidden="1" outlineLevel="1">
      <c r="A39" s="309" t="s">
        <v>256</v>
      </c>
      <c r="B39" s="317">
        <v>-38.1</v>
      </c>
      <c r="C39" s="318">
        <v>4198.3999999999996</v>
      </c>
      <c r="D39" s="318">
        <v>3700.6</v>
      </c>
      <c r="E39" s="318">
        <v>50.5</v>
      </c>
      <c r="F39" s="318">
        <v>850.9</v>
      </c>
      <c r="G39" s="318">
        <v>78.599999999999994</v>
      </c>
      <c r="H39" s="318">
        <v>1945.1</v>
      </c>
      <c r="I39" s="318">
        <v>741.7</v>
      </c>
      <c r="J39" s="318">
        <v>33.799999999999997</v>
      </c>
      <c r="K39" s="318">
        <v>319.8</v>
      </c>
      <c r="L39" s="318">
        <v>178</v>
      </c>
      <c r="M39" s="318">
        <v>166.5</v>
      </c>
      <c r="N39" s="235">
        <v>4236.5</v>
      </c>
      <c r="O39" s="235">
        <v>3961.3</v>
      </c>
      <c r="P39" s="235">
        <v>275.2</v>
      </c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195"/>
      <c r="AB39" s="195"/>
      <c r="AC39" s="195"/>
      <c r="AD39" s="195"/>
      <c r="AE39" s="195"/>
      <c r="AF39" s="195"/>
      <c r="AG39" s="195"/>
    </row>
    <row r="40" spans="1:33" hidden="1" outlineLevel="1">
      <c r="A40" s="309" t="s">
        <v>257</v>
      </c>
      <c r="B40" s="317">
        <v>63.8</v>
      </c>
      <c r="C40" s="318">
        <v>5117.8999999999996</v>
      </c>
      <c r="D40" s="318">
        <v>4419.5</v>
      </c>
      <c r="E40" s="318">
        <v>74</v>
      </c>
      <c r="F40" s="318">
        <v>945.7</v>
      </c>
      <c r="G40" s="318">
        <v>88</v>
      </c>
      <c r="H40" s="318">
        <v>2384.6</v>
      </c>
      <c r="I40" s="318">
        <v>889.7</v>
      </c>
      <c r="J40" s="318">
        <v>37.5</v>
      </c>
      <c r="K40" s="318">
        <v>391.9</v>
      </c>
      <c r="L40" s="318">
        <v>306.39999999999998</v>
      </c>
      <c r="M40" s="318">
        <v>293.10000000000002</v>
      </c>
      <c r="N40" s="235">
        <v>5054.1000000000004</v>
      </c>
      <c r="O40" s="235">
        <v>4693.3</v>
      </c>
      <c r="P40" s="235">
        <v>360.8</v>
      </c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195"/>
      <c r="AB40" s="195"/>
      <c r="AC40" s="195"/>
      <c r="AD40" s="195"/>
      <c r="AE40" s="195"/>
      <c r="AF40" s="195"/>
      <c r="AG40" s="195"/>
    </row>
    <row r="41" spans="1:33" hidden="1" outlineLevel="1">
      <c r="A41" s="309" t="s">
        <v>491</v>
      </c>
      <c r="B41" s="317">
        <v>-168.1</v>
      </c>
      <c r="C41" s="318">
        <v>5660.4</v>
      </c>
      <c r="D41" s="318">
        <v>4896.3999999999996</v>
      </c>
      <c r="E41" s="318">
        <v>58.6</v>
      </c>
      <c r="F41" s="318">
        <v>1042.4000000000001</v>
      </c>
      <c r="G41" s="318">
        <v>96.2</v>
      </c>
      <c r="H41" s="318">
        <v>2625.8</v>
      </c>
      <c r="I41" s="318">
        <v>1032.7</v>
      </c>
      <c r="J41" s="318">
        <v>40.700000000000003</v>
      </c>
      <c r="K41" s="318">
        <v>437.1</v>
      </c>
      <c r="L41" s="318">
        <v>326.89999999999998</v>
      </c>
      <c r="M41" s="318">
        <v>312.39999999999998</v>
      </c>
      <c r="N41" s="235">
        <v>5828.5</v>
      </c>
      <c r="O41" s="235">
        <v>5394.4</v>
      </c>
      <c r="P41" s="235">
        <v>434.1</v>
      </c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195"/>
      <c r="AB41" s="195"/>
      <c r="AC41" s="195"/>
      <c r="AD41" s="195"/>
      <c r="AE41" s="195"/>
      <c r="AF41" s="195"/>
      <c r="AG41" s="195"/>
    </row>
    <row r="42" spans="1:33" hidden="1" outlineLevel="1">
      <c r="A42" s="309" t="s">
        <v>492</v>
      </c>
      <c r="B42" s="317">
        <v>-269.10000000000002</v>
      </c>
      <c r="C42" s="318">
        <v>6261.7</v>
      </c>
      <c r="D42" s="318">
        <v>5418.3</v>
      </c>
      <c r="E42" s="318">
        <v>75.2</v>
      </c>
      <c r="F42" s="318">
        <v>1122</v>
      </c>
      <c r="G42" s="318">
        <v>103.1</v>
      </c>
      <c r="H42" s="318">
        <v>2891.4</v>
      </c>
      <c r="I42" s="318">
        <v>1185.0999999999999</v>
      </c>
      <c r="J42" s="318">
        <v>41.5</v>
      </c>
      <c r="K42" s="318">
        <v>499.8</v>
      </c>
      <c r="L42" s="318">
        <v>343.5</v>
      </c>
      <c r="M42" s="318">
        <v>327.39999999999998</v>
      </c>
      <c r="N42" s="235">
        <v>6530.8</v>
      </c>
      <c r="O42" s="235">
        <v>6024.8</v>
      </c>
      <c r="P42" s="235">
        <v>506</v>
      </c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195"/>
      <c r="AB42" s="195"/>
      <c r="AC42" s="195"/>
      <c r="AD42" s="195"/>
      <c r="AE42" s="195"/>
      <c r="AF42" s="195"/>
      <c r="AG42" s="195"/>
    </row>
    <row r="43" spans="1:33" hidden="1" outlineLevel="1">
      <c r="A43" s="309" t="s">
        <v>493</v>
      </c>
      <c r="B43" s="317">
        <v>-169.8</v>
      </c>
      <c r="C43" s="318">
        <v>7117.4</v>
      </c>
      <c r="D43" s="318">
        <v>6170.4</v>
      </c>
      <c r="E43" s="318">
        <v>83.3</v>
      </c>
      <c r="F43" s="318">
        <v>1226.9000000000001</v>
      </c>
      <c r="G43" s="318">
        <v>111.8</v>
      </c>
      <c r="H43" s="318">
        <v>3371.3</v>
      </c>
      <c r="I43" s="318">
        <v>1329.9</v>
      </c>
      <c r="J43" s="318">
        <v>47.2</v>
      </c>
      <c r="K43" s="318">
        <v>572.70000000000005</v>
      </c>
      <c r="L43" s="318">
        <v>374.4</v>
      </c>
      <c r="M43" s="318">
        <v>352.5</v>
      </c>
      <c r="N43" s="235">
        <v>7287.2</v>
      </c>
      <c r="O43" s="235">
        <v>6661.9</v>
      </c>
      <c r="P43" s="235">
        <v>625.29999999999995</v>
      </c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195"/>
      <c r="AB43" s="195"/>
      <c r="AC43" s="195"/>
      <c r="AD43" s="195"/>
      <c r="AE43" s="195"/>
      <c r="AF43" s="195"/>
      <c r="AG43" s="195"/>
    </row>
    <row r="44" spans="1:33" hidden="1" outlineLevel="1">
      <c r="A44" s="309" t="s">
        <v>494</v>
      </c>
      <c r="B44" s="317">
        <v>-250.7</v>
      </c>
      <c r="C44" s="318">
        <v>7757.6</v>
      </c>
      <c r="D44" s="318">
        <v>6741.7</v>
      </c>
      <c r="E44" s="318">
        <v>84.1</v>
      </c>
      <c r="F44" s="318">
        <v>1297.5</v>
      </c>
      <c r="G44" s="318">
        <v>118.5</v>
      </c>
      <c r="H44" s="318">
        <v>3711.7</v>
      </c>
      <c r="I44" s="318">
        <v>1481.4</v>
      </c>
      <c r="J44" s="318">
        <v>48.5</v>
      </c>
      <c r="K44" s="318">
        <v>615.6</v>
      </c>
      <c r="L44" s="318">
        <v>400.3</v>
      </c>
      <c r="M44" s="318">
        <v>372.8</v>
      </c>
      <c r="N44" s="235">
        <v>8008.3</v>
      </c>
      <c r="O44" s="235">
        <v>7286.6</v>
      </c>
      <c r="P44" s="235">
        <v>721.7</v>
      </c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195"/>
      <c r="AB44" s="195"/>
      <c r="AC44" s="195"/>
      <c r="AD44" s="195"/>
      <c r="AE44" s="195"/>
      <c r="AF44" s="195"/>
      <c r="AG44" s="195"/>
    </row>
    <row r="45" spans="1:33" hidden="1" outlineLevel="1">
      <c r="A45" s="309" t="s">
        <v>495</v>
      </c>
      <c r="B45" s="317">
        <v>-1124.8</v>
      </c>
      <c r="C45" s="318">
        <v>8587.1</v>
      </c>
      <c r="D45" s="318">
        <v>7388.8</v>
      </c>
      <c r="E45" s="318">
        <v>92.7</v>
      </c>
      <c r="F45" s="318">
        <v>1396.4</v>
      </c>
      <c r="G45" s="318">
        <v>128</v>
      </c>
      <c r="H45" s="318">
        <v>4063.8</v>
      </c>
      <c r="I45" s="318">
        <v>1659.3</v>
      </c>
      <c r="J45" s="318">
        <v>48.6</v>
      </c>
      <c r="K45" s="318">
        <v>700.8</v>
      </c>
      <c r="L45" s="318">
        <v>497.5</v>
      </c>
      <c r="M45" s="318">
        <v>460.4</v>
      </c>
      <c r="N45" s="235">
        <v>9711.9</v>
      </c>
      <c r="O45" s="235">
        <v>8667.2999999999993</v>
      </c>
      <c r="P45" s="235">
        <v>1044.5999999999999</v>
      </c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195"/>
      <c r="AB45" s="195"/>
      <c r="AC45" s="195"/>
      <c r="AD45" s="195"/>
      <c r="AE45" s="195"/>
      <c r="AF45" s="195"/>
      <c r="AG45" s="195"/>
    </row>
    <row r="46" spans="1:33" hidden="1" outlineLevel="1">
      <c r="A46" s="309" t="s">
        <v>496</v>
      </c>
      <c r="B46" s="317">
        <v>401.1</v>
      </c>
      <c r="C46" s="318">
        <v>1088.4000000000001</v>
      </c>
      <c r="D46" s="318">
        <v>1004.3</v>
      </c>
      <c r="E46" s="318">
        <v>42.3</v>
      </c>
      <c r="F46" s="318">
        <v>94.8</v>
      </c>
      <c r="G46" s="318">
        <v>20.6</v>
      </c>
      <c r="H46" s="318">
        <v>557.4</v>
      </c>
      <c r="I46" s="318">
        <v>286</v>
      </c>
      <c r="J46" s="318">
        <v>3.2</v>
      </c>
      <c r="K46" s="318">
        <v>78</v>
      </c>
      <c r="L46" s="318">
        <v>6.1</v>
      </c>
      <c r="M46" s="318">
        <v>5.4</v>
      </c>
      <c r="N46" s="235">
        <v>687.3</v>
      </c>
      <c r="O46" s="235">
        <v>677.5</v>
      </c>
      <c r="P46" s="235">
        <v>9.8000000000000007</v>
      </c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195"/>
      <c r="AB46" s="195"/>
      <c r="AC46" s="195"/>
      <c r="AD46" s="195"/>
      <c r="AE46" s="195"/>
      <c r="AF46" s="195"/>
      <c r="AG46" s="195"/>
    </row>
    <row r="47" spans="1:33" hidden="1" outlineLevel="1">
      <c r="A47" s="309" t="s">
        <v>497</v>
      </c>
      <c r="B47" s="317">
        <v>210.7</v>
      </c>
      <c r="C47" s="318">
        <v>1673</v>
      </c>
      <c r="D47" s="318">
        <v>1400.9</v>
      </c>
      <c r="E47" s="318">
        <v>6.4</v>
      </c>
      <c r="F47" s="318">
        <v>179</v>
      </c>
      <c r="G47" s="318">
        <v>29.8</v>
      </c>
      <c r="H47" s="318">
        <v>809.2</v>
      </c>
      <c r="I47" s="318">
        <v>370.5</v>
      </c>
      <c r="J47" s="318">
        <v>6</v>
      </c>
      <c r="K47" s="318">
        <v>121.1</v>
      </c>
      <c r="L47" s="318">
        <v>152.5</v>
      </c>
      <c r="M47" s="318">
        <v>148.4</v>
      </c>
      <c r="N47" s="235">
        <v>1462.3</v>
      </c>
      <c r="O47" s="235">
        <v>1402.4</v>
      </c>
      <c r="P47" s="235">
        <v>59.9</v>
      </c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195"/>
      <c r="AB47" s="195"/>
      <c r="AC47" s="195"/>
      <c r="AD47" s="195"/>
      <c r="AE47" s="195"/>
      <c r="AF47" s="195"/>
      <c r="AG47" s="195"/>
    </row>
    <row r="48" spans="1:33" hidden="1" outlineLevel="1">
      <c r="A48" s="309" t="s">
        <v>498</v>
      </c>
      <c r="B48" s="317">
        <v>5.2</v>
      </c>
      <c r="C48" s="318">
        <v>2384.1999999999998</v>
      </c>
      <c r="D48" s="318">
        <v>2024.5</v>
      </c>
      <c r="E48" s="318">
        <v>9.9</v>
      </c>
      <c r="F48" s="318">
        <v>536.70000000000005</v>
      </c>
      <c r="G48" s="318">
        <v>39.1</v>
      </c>
      <c r="H48" s="318">
        <v>965.4</v>
      </c>
      <c r="I48" s="318">
        <v>464.7</v>
      </c>
      <c r="J48" s="318">
        <v>8.6999999999999993</v>
      </c>
      <c r="K48" s="318">
        <v>172.8</v>
      </c>
      <c r="L48" s="318">
        <v>187</v>
      </c>
      <c r="M48" s="318">
        <v>182</v>
      </c>
      <c r="N48" s="235">
        <v>2379</v>
      </c>
      <c r="O48" s="235">
        <v>2224.9</v>
      </c>
      <c r="P48" s="235">
        <v>154.1</v>
      </c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195"/>
      <c r="AB48" s="195"/>
      <c r="AC48" s="195"/>
      <c r="AD48" s="195"/>
      <c r="AE48" s="195"/>
      <c r="AF48" s="195"/>
      <c r="AG48" s="195"/>
    </row>
    <row r="49" spans="1:33" hidden="1" outlineLevel="1">
      <c r="A49" s="309" t="s">
        <v>266</v>
      </c>
      <c r="B49" s="317">
        <v>6</v>
      </c>
      <c r="C49" s="318">
        <v>3179.1</v>
      </c>
      <c r="D49" s="318">
        <v>2731</v>
      </c>
      <c r="E49" s="318">
        <v>-30.7</v>
      </c>
      <c r="F49" s="318">
        <v>761.5</v>
      </c>
      <c r="G49" s="318">
        <v>64.400000000000006</v>
      </c>
      <c r="H49" s="318">
        <v>1356.8</v>
      </c>
      <c r="I49" s="318">
        <v>567.70000000000005</v>
      </c>
      <c r="J49" s="318">
        <v>11.3</v>
      </c>
      <c r="K49" s="318">
        <v>219</v>
      </c>
      <c r="L49" s="318">
        <v>229.1</v>
      </c>
      <c r="M49" s="318">
        <v>221.4</v>
      </c>
      <c r="N49" s="235">
        <v>3173.1</v>
      </c>
      <c r="O49" s="235">
        <v>2927.5</v>
      </c>
      <c r="P49" s="235">
        <v>245.63200000000001</v>
      </c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195"/>
      <c r="AB49" s="195"/>
      <c r="AC49" s="195"/>
      <c r="AD49" s="195"/>
      <c r="AE49" s="195"/>
      <c r="AF49" s="195"/>
      <c r="AG49" s="195"/>
    </row>
    <row r="50" spans="1:33" hidden="1" outlineLevel="1">
      <c r="A50" s="309" t="s">
        <v>267</v>
      </c>
      <c r="B50" s="317">
        <v>-388.4</v>
      </c>
      <c r="C50" s="318">
        <v>3721.5</v>
      </c>
      <c r="D50" s="318">
        <v>3134.7</v>
      </c>
      <c r="E50" s="318">
        <v>-115.6</v>
      </c>
      <c r="F50" s="318">
        <v>799.5</v>
      </c>
      <c r="G50" s="318">
        <v>73.8</v>
      </c>
      <c r="H50" s="318">
        <v>1686.1</v>
      </c>
      <c r="I50" s="318">
        <v>676.7</v>
      </c>
      <c r="J50" s="318">
        <v>14.2</v>
      </c>
      <c r="K50" s="318">
        <v>311.89999999999998</v>
      </c>
      <c r="L50" s="318">
        <v>274.89999999999998</v>
      </c>
      <c r="M50" s="318">
        <v>260.2</v>
      </c>
      <c r="N50" s="235">
        <v>4109.8999999999996</v>
      </c>
      <c r="O50" s="235">
        <v>3744.1</v>
      </c>
      <c r="P50" s="235">
        <v>335.2</v>
      </c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195"/>
      <c r="AB50" s="195"/>
      <c r="AC50" s="195"/>
      <c r="AD50" s="195"/>
      <c r="AE50" s="195"/>
      <c r="AF50" s="195"/>
      <c r="AG50" s="195"/>
    </row>
    <row r="51" spans="1:33" hidden="1" outlineLevel="1">
      <c r="A51" s="309" t="s">
        <v>268</v>
      </c>
      <c r="B51" s="317">
        <v>-340.1</v>
      </c>
      <c r="C51" s="318">
        <v>4582</v>
      </c>
      <c r="D51" s="318">
        <v>3763.7</v>
      </c>
      <c r="E51" s="318">
        <v>-18.5</v>
      </c>
      <c r="F51" s="318">
        <v>903.6</v>
      </c>
      <c r="G51" s="318">
        <v>83.5</v>
      </c>
      <c r="H51" s="318">
        <v>1968.7</v>
      </c>
      <c r="I51" s="318">
        <v>809.8</v>
      </c>
      <c r="J51" s="318">
        <v>16.600000000000001</v>
      </c>
      <c r="K51" s="318">
        <v>372.9</v>
      </c>
      <c r="L51" s="318">
        <v>445.3</v>
      </c>
      <c r="M51" s="318">
        <v>291.2</v>
      </c>
      <c r="N51" s="235">
        <v>4922.1000000000004</v>
      </c>
      <c r="O51" s="235">
        <v>4446.3999999999996</v>
      </c>
      <c r="P51" s="235">
        <v>475.7</v>
      </c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195"/>
      <c r="AB51" s="195"/>
      <c r="AC51" s="195"/>
      <c r="AD51" s="195"/>
      <c r="AE51" s="195"/>
      <c r="AF51" s="195"/>
      <c r="AG51" s="195"/>
    </row>
    <row r="52" spans="1:33" hidden="1" outlineLevel="1">
      <c r="A52" s="309" t="s">
        <v>269</v>
      </c>
      <c r="B52" s="317">
        <v>-174.1</v>
      </c>
      <c r="C52" s="318">
        <v>5525.2</v>
      </c>
      <c r="D52" s="318">
        <v>4496.3999999999996</v>
      </c>
      <c r="E52" s="318">
        <v>-4.9000000000000004</v>
      </c>
      <c r="F52" s="318">
        <v>1013.8</v>
      </c>
      <c r="G52" s="318">
        <v>96.7</v>
      </c>
      <c r="H52" s="318">
        <v>2417.5</v>
      </c>
      <c r="I52" s="318">
        <v>954.5</v>
      </c>
      <c r="J52" s="318">
        <v>18.8</v>
      </c>
      <c r="K52" s="318">
        <v>420.6</v>
      </c>
      <c r="L52" s="318">
        <v>608.5</v>
      </c>
      <c r="M52" s="318">
        <v>318.3</v>
      </c>
      <c r="N52" s="235">
        <v>5699.3</v>
      </c>
      <c r="O52" s="235">
        <v>5132.6000000000004</v>
      </c>
      <c r="P52" s="235">
        <v>566.70000000000005</v>
      </c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195"/>
      <c r="AB52" s="195"/>
      <c r="AC52" s="195"/>
      <c r="AD52" s="195"/>
      <c r="AE52" s="195"/>
      <c r="AF52" s="195"/>
      <c r="AG52" s="195"/>
    </row>
    <row r="53" spans="1:33" hidden="1" outlineLevel="1">
      <c r="A53" s="309" t="s">
        <v>499</v>
      </c>
      <c r="B53" s="317">
        <v>-189.8</v>
      </c>
      <c r="C53" s="318">
        <v>6269.7</v>
      </c>
      <c r="D53" s="318">
        <v>5035.3999999999996</v>
      </c>
      <c r="E53" s="318">
        <v>-12.1</v>
      </c>
      <c r="F53" s="318">
        <v>1109.4000000000001</v>
      </c>
      <c r="G53" s="318">
        <v>105.4</v>
      </c>
      <c r="H53" s="318">
        <v>2707</v>
      </c>
      <c r="I53" s="318">
        <v>1104.7</v>
      </c>
      <c r="J53" s="318">
        <v>21</v>
      </c>
      <c r="K53" s="318">
        <v>460</v>
      </c>
      <c r="L53" s="318">
        <v>771.3</v>
      </c>
      <c r="M53" s="318">
        <v>343.1</v>
      </c>
      <c r="N53" s="235">
        <v>6459.5</v>
      </c>
      <c r="O53" s="235">
        <v>5794.1</v>
      </c>
      <c r="P53" s="235">
        <v>665.4</v>
      </c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195"/>
      <c r="AB53" s="195"/>
      <c r="AC53" s="195"/>
      <c r="AD53" s="195"/>
      <c r="AE53" s="195"/>
      <c r="AF53" s="195"/>
      <c r="AG53" s="195"/>
    </row>
    <row r="54" spans="1:33" hidden="1" outlineLevel="1">
      <c r="A54" s="309" t="s">
        <v>500</v>
      </c>
      <c r="B54" s="317">
        <v>-170.4</v>
      </c>
      <c r="C54" s="318">
        <v>7042.6</v>
      </c>
      <c r="D54" s="318">
        <v>5684</v>
      </c>
      <c r="E54" s="318">
        <v>-1.7</v>
      </c>
      <c r="F54" s="318">
        <v>1208.9000000000001</v>
      </c>
      <c r="G54" s="318">
        <v>114.5</v>
      </c>
      <c r="H54" s="318">
        <v>3077.9</v>
      </c>
      <c r="I54" s="318">
        <v>1260.0999999999999</v>
      </c>
      <c r="J54" s="318">
        <v>24.3</v>
      </c>
      <c r="K54" s="318">
        <v>506.4</v>
      </c>
      <c r="L54" s="318">
        <v>852.2</v>
      </c>
      <c r="M54" s="318">
        <v>380</v>
      </c>
      <c r="N54" s="235">
        <v>7213</v>
      </c>
      <c r="O54" s="235">
        <v>6452.8</v>
      </c>
      <c r="P54" s="235">
        <v>760.2</v>
      </c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195"/>
      <c r="AB54" s="195"/>
      <c r="AC54" s="195"/>
      <c r="AD54" s="195"/>
      <c r="AE54" s="195"/>
      <c r="AF54" s="195"/>
      <c r="AG54" s="195"/>
    </row>
    <row r="55" spans="1:33" hidden="1" outlineLevel="1">
      <c r="A55" s="309" t="s">
        <v>501</v>
      </c>
      <c r="B55" s="317">
        <v>-35.9</v>
      </c>
      <c r="C55" s="318">
        <v>7985.7</v>
      </c>
      <c r="D55" s="318">
        <v>6521.7</v>
      </c>
      <c r="E55" s="318">
        <v>12.4</v>
      </c>
      <c r="F55" s="318">
        <v>1339.8</v>
      </c>
      <c r="G55" s="318">
        <v>125.9</v>
      </c>
      <c r="H55" s="318">
        <v>3600.8</v>
      </c>
      <c r="I55" s="318">
        <v>1416.4</v>
      </c>
      <c r="J55" s="318">
        <v>26.4</v>
      </c>
      <c r="K55" s="318">
        <v>553.4</v>
      </c>
      <c r="L55" s="318">
        <v>910.6</v>
      </c>
      <c r="M55" s="318">
        <v>425.4</v>
      </c>
      <c r="N55" s="235">
        <v>8021.6</v>
      </c>
      <c r="O55" s="235">
        <v>7134.5</v>
      </c>
      <c r="P55" s="235">
        <v>887.1</v>
      </c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195"/>
      <c r="AB55" s="195"/>
      <c r="AC55" s="195"/>
      <c r="AD55" s="195"/>
      <c r="AE55" s="195"/>
      <c r="AF55" s="195"/>
      <c r="AG55" s="195"/>
    </row>
    <row r="56" spans="1:33" hidden="1" outlineLevel="1">
      <c r="A56" s="309" t="s">
        <v>502</v>
      </c>
      <c r="B56" s="317">
        <v>-231.8</v>
      </c>
      <c r="C56" s="318">
        <v>8702</v>
      </c>
      <c r="D56" s="318">
        <v>7140.8</v>
      </c>
      <c r="E56" s="318">
        <v>19.3</v>
      </c>
      <c r="F56" s="318">
        <v>1436.4</v>
      </c>
      <c r="G56" s="318">
        <v>139.19999999999999</v>
      </c>
      <c r="H56" s="318">
        <v>3939.3</v>
      </c>
      <c r="I56" s="318">
        <v>1577.3</v>
      </c>
      <c r="J56" s="318">
        <v>29.3</v>
      </c>
      <c r="K56" s="318">
        <v>586.70000000000005</v>
      </c>
      <c r="L56" s="318">
        <v>974.5</v>
      </c>
      <c r="M56" s="318">
        <v>460.9</v>
      </c>
      <c r="N56" s="235">
        <v>8933.7999999999993</v>
      </c>
      <c r="O56" s="235">
        <v>7898.8</v>
      </c>
      <c r="P56" s="235">
        <v>1035</v>
      </c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195"/>
      <c r="AB56" s="195"/>
      <c r="AC56" s="195"/>
      <c r="AD56" s="195"/>
      <c r="AE56" s="195"/>
      <c r="AF56" s="195"/>
      <c r="AG56" s="195"/>
    </row>
    <row r="57" spans="1:33" hidden="1" outlineLevel="1">
      <c r="A57" s="309" t="s">
        <v>503</v>
      </c>
      <c r="B57" s="317">
        <v>-1051.5</v>
      </c>
      <c r="C57" s="318">
        <v>9691.9</v>
      </c>
      <c r="D57" s="318">
        <v>7842.8</v>
      </c>
      <c r="E57" s="318">
        <v>85.8</v>
      </c>
      <c r="F57" s="318">
        <v>1568.7</v>
      </c>
      <c r="G57" s="318">
        <v>161.30000000000001</v>
      </c>
      <c r="H57" s="318">
        <v>4264.1000000000004</v>
      </c>
      <c r="I57" s="318">
        <v>1730.9</v>
      </c>
      <c r="J57" s="318">
        <v>32</v>
      </c>
      <c r="K57" s="318">
        <v>647</v>
      </c>
      <c r="L57" s="318">
        <v>1202</v>
      </c>
      <c r="M57" s="318">
        <v>677.8</v>
      </c>
      <c r="N57" s="235">
        <v>10743.4</v>
      </c>
      <c r="O57" s="235">
        <v>9388.9</v>
      </c>
      <c r="P57" s="235">
        <v>1354.5</v>
      </c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195"/>
      <c r="AB57" s="195"/>
      <c r="AC57" s="195"/>
      <c r="AD57" s="195"/>
      <c r="AE57" s="195"/>
      <c r="AF57" s="195"/>
      <c r="AG57" s="195"/>
    </row>
    <row r="58" spans="1:33" hidden="1" outlineLevel="1">
      <c r="A58" s="309" t="s">
        <v>504</v>
      </c>
      <c r="B58" s="317">
        <v>97.2</v>
      </c>
      <c r="C58" s="318">
        <v>901.5</v>
      </c>
      <c r="D58" s="318">
        <v>822.9</v>
      </c>
      <c r="E58" s="318">
        <v>-15.9</v>
      </c>
      <c r="F58" s="318">
        <v>106.7</v>
      </c>
      <c r="G58" s="318">
        <v>33.9</v>
      </c>
      <c r="H58" s="318">
        <v>537.20000000000005</v>
      </c>
      <c r="I58" s="318">
        <v>157.5</v>
      </c>
      <c r="J58" s="318">
        <v>3.5</v>
      </c>
      <c r="K58" s="318">
        <v>60.7</v>
      </c>
      <c r="L58" s="318">
        <v>17.899999999999999</v>
      </c>
      <c r="M58" s="318">
        <v>16.2</v>
      </c>
      <c r="N58" s="235">
        <v>804.3</v>
      </c>
      <c r="O58" s="235">
        <v>769.3</v>
      </c>
      <c r="P58" s="235">
        <v>35</v>
      </c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195"/>
      <c r="AB58" s="195"/>
      <c r="AC58" s="195"/>
      <c r="AD58" s="195"/>
      <c r="AE58" s="195"/>
      <c r="AF58" s="195"/>
      <c r="AG58" s="195"/>
    </row>
    <row r="59" spans="1:33" hidden="1" outlineLevel="1">
      <c r="A59" s="309" t="s">
        <v>505</v>
      </c>
      <c r="B59" s="317">
        <v>-283.2</v>
      </c>
      <c r="C59" s="318">
        <v>1527.1</v>
      </c>
      <c r="D59" s="318">
        <v>1222.9000000000001</v>
      </c>
      <c r="E59" s="318">
        <v>-49.7</v>
      </c>
      <c r="F59" s="318">
        <v>210.2</v>
      </c>
      <c r="G59" s="318">
        <v>47</v>
      </c>
      <c r="H59" s="318">
        <v>725.5</v>
      </c>
      <c r="I59" s="318">
        <v>284.89999999999998</v>
      </c>
      <c r="J59" s="318">
        <v>5</v>
      </c>
      <c r="K59" s="318">
        <v>100.9</v>
      </c>
      <c r="L59" s="318">
        <v>203.3</v>
      </c>
      <c r="M59" s="318">
        <v>195.7</v>
      </c>
      <c r="N59" s="235">
        <v>1810.3</v>
      </c>
      <c r="O59" s="235">
        <v>1684.6</v>
      </c>
      <c r="P59" s="235">
        <v>125.7</v>
      </c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195"/>
      <c r="AB59" s="195"/>
      <c r="AC59" s="195"/>
      <c r="AD59" s="195"/>
      <c r="AE59" s="195"/>
      <c r="AF59" s="195"/>
      <c r="AG59" s="195"/>
    </row>
    <row r="60" spans="1:33" hidden="1" outlineLevel="1">
      <c r="A60" s="309" t="s">
        <v>506</v>
      </c>
      <c r="B60" s="317">
        <v>-394.6</v>
      </c>
      <c r="C60" s="318">
        <v>2331.3000000000002</v>
      </c>
      <c r="D60" s="318">
        <v>1898.5</v>
      </c>
      <c r="E60" s="318">
        <v>-7.1</v>
      </c>
      <c r="F60" s="318">
        <v>447.8</v>
      </c>
      <c r="G60" s="318">
        <v>58.2</v>
      </c>
      <c r="H60" s="318">
        <v>984.5</v>
      </c>
      <c r="I60" s="318">
        <v>407.7</v>
      </c>
      <c r="J60" s="318">
        <v>7.4</v>
      </c>
      <c r="K60" s="318">
        <v>141.1</v>
      </c>
      <c r="L60" s="318">
        <v>291.7</v>
      </c>
      <c r="M60" s="318">
        <v>281</v>
      </c>
      <c r="N60" s="235">
        <v>2726</v>
      </c>
      <c r="O60" s="235">
        <v>2525.5</v>
      </c>
      <c r="P60" s="235">
        <v>200.5</v>
      </c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195"/>
      <c r="AB60" s="195"/>
      <c r="AC60" s="195"/>
      <c r="AD60" s="195"/>
      <c r="AE60" s="195"/>
      <c r="AF60" s="195"/>
      <c r="AG60" s="195"/>
    </row>
    <row r="61" spans="1:33" hidden="1" outlineLevel="1">
      <c r="A61" s="309" t="s">
        <v>278</v>
      </c>
      <c r="B61" s="317">
        <v>-50.3</v>
      </c>
      <c r="C61" s="318">
        <v>3565.5</v>
      </c>
      <c r="D61" s="318">
        <v>3033.2</v>
      </c>
      <c r="E61" s="318">
        <v>0.9</v>
      </c>
      <c r="F61" s="318">
        <v>925.7</v>
      </c>
      <c r="G61" s="318">
        <v>72.3</v>
      </c>
      <c r="H61" s="318">
        <v>1467.7</v>
      </c>
      <c r="I61" s="318">
        <v>556.4</v>
      </c>
      <c r="J61" s="318">
        <v>10.199999999999999</v>
      </c>
      <c r="K61" s="318">
        <v>197.8</v>
      </c>
      <c r="L61" s="318">
        <v>334.5</v>
      </c>
      <c r="M61" s="318">
        <v>321.10000000000002</v>
      </c>
      <c r="N61" s="235">
        <v>3615.8</v>
      </c>
      <c r="O61" s="235">
        <v>3292.7</v>
      </c>
      <c r="P61" s="235">
        <v>323.10000000000002</v>
      </c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195"/>
      <c r="AB61" s="195"/>
      <c r="AC61" s="195"/>
      <c r="AD61" s="195"/>
      <c r="AE61" s="195"/>
      <c r="AF61" s="195"/>
      <c r="AG61" s="195"/>
    </row>
    <row r="62" spans="1:33" hidden="1" outlineLevel="1">
      <c r="A62" s="309" t="s">
        <v>279</v>
      </c>
      <c r="B62" s="317">
        <v>-433.2</v>
      </c>
      <c r="C62" s="318">
        <v>4033</v>
      </c>
      <c r="D62" s="318">
        <v>3352.8</v>
      </c>
      <c r="E62" s="318">
        <v>-127.2</v>
      </c>
      <c r="F62" s="318">
        <v>909.8</v>
      </c>
      <c r="G62" s="318">
        <v>87.6</v>
      </c>
      <c r="H62" s="318">
        <v>1758.3</v>
      </c>
      <c r="I62" s="318">
        <v>706.7</v>
      </c>
      <c r="J62" s="318">
        <v>17.600000000000001</v>
      </c>
      <c r="K62" s="318">
        <v>284.89999999999998</v>
      </c>
      <c r="L62" s="318">
        <v>395.4</v>
      </c>
      <c r="M62" s="318">
        <v>379.1</v>
      </c>
      <c r="N62" s="235">
        <v>4466.2</v>
      </c>
      <c r="O62" s="235">
        <v>4060.3</v>
      </c>
      <c r="P62" s="235">
        <v>405.9</v>
      </c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195"/>
      <c r="AB62" s="195"/>
      <c r="AC62" s="195"/>
      <c r="AD62" s="195"/>
      <c r="AE62" s="195"/>
      <c r="AF62" s="195"/>
      <c r="AG62" s="195"/>
    </row>
    <row r="63" spans="1:33" hidden="1" outlineLevel="1">
      <c r="A63" s="309" t="s">
        <v>280</v>
      </c>
      <c r="B63" s="317">
        <v>-365.1</v>
      </c>
      <c r="C63" s="318">
        <v>4841.2</v>
      </c>
      <c r="D63" s="318">
        <v>4082</v>
      </c>
      <c r="E63" s="318">
        <v>-17.8</v>
      </c>
      <c r="F63" s="318">
        <v>1019.4</v>
      </c>
      <c r="G63" s="318">
        <v>102</v>
      </c>
      <c r="H63" s="318">
        <v>2096.5</v>
      </c>
      <c r="I63" s="318">
        <v>865.3</v>
      </c>
      <c r="J63" s="318">
        <v>16.600000000000001</v>
      </c>
      <c r="K63" s="318">
        <v>334.1</v>
      </c>
      <c r="L63" s="318">
        <v>425.1</v>
      </c>
      <c r="M63" s="318">
        <v>404.9</v>
      </c>
      <c r="N63" s="235">
        <v>5206.3</v>
      </c>
      <c r="O63" s="235">
        <v>4710.1000000000004</v>
      </c>
      <c r="P63" s="235">
        <v>496.2</v>
      </c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195"/>
      <c r="AB63" s="195"/>
      <c r="AC63" s="195"/>
      <c r="AD63" s="195"/>
      <c r="AE63" s="195"/>
      <c r="AF63" s="195"/>
      <c r="AG63" s="195"/>
    </row>
    <row r="64" spans="1:33" hidden="1" outlineLevel="1">
      <c r="A64" s="309" t="s">
        <v>281</v>
      </c>
      <c r="B64" s="317">
        <v>128</v>
      </c>
      <c r="C64" s="318">
        <v>6152.4</v>
      </c>
      <c r="D64" s="318">
        <v>4957.8</v>
      </c>
      <c r="E64" s="318">
        <v>4.8</v>
      </c>
      <c r="F64" s="318">
        <v>1214.9000000000001</v>
      </c>
      <c r="G64" s="318">
        <v>119.3</v>
      </c>
      <c r="H64" s="318">
        <v>2575.6</v>
      </c>
      <c r="I64" s="318">
        <v>1023.3</v>
      </c>
      <c r="J64" s="318">
        <v>19.899999999999999</v>
      </c>
      <c r="K64" s="318">
        <v>419.2</v>
      </c>
      <c r="L64" s="318">
        <v>775.4</v>
      </c>
      <c r="M64" s="318">
        <v>532.20000000000005</v>
      </c>
      <c r="N64" s="235">
        <v>6024.4</v>
      </c>
      <c r="O64" s="235">
        <v>5436.7</v>
      </c>
      <c r="P64" s="235">
        <v>587.70000000000005</v>
      </c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195"/>
      <c r="AB64" s="195"/>
      <c r="AC64" s="195"/>
      <c r="AD64" s="195"/>
      <c r="AE64" s="195"/>
      <c r="AF64" s="195"/>
      <c r="AG64" s="195"/>
    </row>
    <row r="65" spans="1:33" hidden="1" outlineLevel="1">
      <c r="A65" s="309" t="s">
        <v>507</v>
      </c>
      <c r="B65" s="317">
        <v>13.333997211710814</v>
      </c>
      <c r="C65" s="318">
        <v>6848.1975702051377</v>
      </c>
      <c r="D65" s="318">
        <v>5479.7915421894713</v>
      </c>
      <c r="E65" s="318">
        <v>-3.936798778463785</v>
      </c>
      <c r="F65" s="318">
        <v>1315.7372369381928</v>
      </c>
      <c r="G65" s="318">
        <v>131.69999999999999</v>
      </c>
      <c r="H65" s="318">
        <v>2824.2116444267408</v>
      </c>
      <c r="I65" s="318">
        <v>1189.238531501029</v>
      </c>
      <c r="J65" s="318">
        <v>22.9</v>
      </c>
      <c r="K65" s="318">
        <v>468.9</v>
      </c>
      <c r="L65" s="318">
        <v>899.5</v>
      </c>
      <c r="M65" s="318">
        <v>460.1</v>
      </c>
      <c r="N65" s="235">
        <f>205907.1/30.126</f>
        <v>6834.8635729934276</v>
      </c>
      <c r="O65" s="235">
        <f>184327.5/30.126</f>
        <v>6118.5520812587129</v>
      </c>
      <c r="P65" s="235">
        <v>716.3</v>
      </c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195"/>
      <c r="AB65" s="195"/>
      <c r="AC65" s="195"/>
      <c r="AD65" s="195"/>
      <c r="AE65" s="195"/>
      <c r="AF65" s="195"/>
      <c r="AG65" s="195"/>
    </row>
    <row r="66" spans="1:33" hidden="1" outlineLevel="1">
      <c r="A66" s="309" t="s">
        <v>508</v>
      </c>
      <c r="B66" s="317">
        <v>-20.397663148111267</v>
      </c>
      <c r="C66" s="318">
        <v>7586.3041890725617</v>
      </c>
      <c r="D66" s="318">
        <v>6065.7106818030934</v>
      </c>
      <c r="E66" s="318">
        <v>10.349863904932617</v>
      </c>
      <c r="F66" s="318">
        <v>1380.6645422558588</v>
      </c>
      <c r="G66" s="318">
        <v>148</v>
      </c>
      <c r="H66" s="318">
        <v>3140.97789285003</v>
      </c>
      <c r="I66" s="318">
        <v>1359.8320387704973</v>
      </c>
      <c r="J66" s="318">
        <v>25.9</v>
      </c>
      <c r="K66" s="318">
        <v>529.29999999999995</v>
      </c>
      <c r="L66" s="318">
        <v>991.3</v>
      </c>
      <c r="M66" s="318">
        <v>482.8</v>
      </c>
      <c r="N66" s="235">
        <f>229159.5/30.126</f>
        <v>7606.7018522206727</v>
      </c>
      <c r="O66" s="235">
        <f>204371.9/30.126</f>
        <v>6783.904268737967</v>
      </c>
      <c r="P66" s="235">
        <f>24878.2/30.126</f>
        <v>825.80495253269601</v>
      </c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195"/>
      <c r="AB66" s="195"/>
      <c r="AC66" s="195"/>
      <c r="AD66" s="195"/>
      <c r="AE66" s="195"/>
      <c r="AF66" s="195"/>
      <c r="AG66" s="195"/>
    </row>
    <row r="67" spans="1:33" hidden="1" outlineLevel="1">
      <c r="A67" s="309" t="s">
        <v>418</v>
      </c>
      <c r="B67" s="317">
        <v>228.63307442076612</v>
      </c>
      <c r="C67" s="318">
        <v>8732.0520480647938</v>
      </c>
      <c r="D67" s="318">
        <v>6967.871605921795</v>
      </c>
      <c r="E67" s="318">
        <v>25.293766182035451</v>
      </c>
      <c r="F67" s="318">
        <v>1523.1461196308837</v>
      </c>
      <c r="G67" s="318">
        <v>161.6</v>
      </c>
      <c r="H67" s="318">
        <v>3686.493394410144</v>
      </c>
      <c r="I67" s="318">
        <v>1541.3164708225452</v>
      </c>
      <c r="J67" s="318">
        <v>30.1</v>
      </c>
      <c r="K67" s="318">
        <v>601</v>
      </c>
      <c r="L67" s="318">
        <v>1163.0999999999999</v>
      </c>
      <c r="M67" s="318">
        <v>643.4</v>
      </c>
      <c r="N67" s="235">
        <f>256174/30.126</f>
        <v>8503.4189736440276</v>
      </c>
      <c r="O67" s="235">
        <f>227674.3/30.126</f>
        <v>7557.4022439089149</v>
      </c>
      <c r="P67" s="235">
        <f>28534/30.126</f>
        <v>947.15528115249288</v>
      </c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195"/>
      <c r="AB67" s="195"/>
      <c r="AC67" s="195"/>
      <c r="AD67" s="195"/>
      <c r="AE67" s="195"/>
      <c r="AF67" s="195"/>
      <c r="AG67" s="195"/>
    </row>
    <row r="68" spans="1:33" hidden="1" outlineLevel="1">
      <c r="A68" s="309" t="s">
        <v>419</v>
      </c>
      <c r="B68" s="317">
        <v>180.8736639447653</v>
      </c>
      <c r="C68" s="318">
        <v>9638.0535085972242</v>
      </c>
      <c r="D68" s="318">
        <v>7785.3747593440885</v>
      </c>
      <c r="E68" s="318">
        <v>30.465378742614352</v>
      </c>
      <c r="F68" s="318">
        <v>1600.3684524995019</v>
      </c>
      <c r="G68" s="318">
        <v>176.3</v>
      </c>
      <c r="H68" s="318">
        <v>4175.6489411139883</v>
      </c>
      <c r="I68" s="318">
        <v>1768.9470888933147</v>
      </c>
      <c r="J68" s="318">
        <v>33.700000000000003</v>
      </c>
      <c r="K68" s="318">
        <v>945.9</v>
      </c>
      <c r="L68" s="318">
        <v>1206.7</v>
      </c>
      <c r="M68" s="318">
        <v>681.2</v>
      </c>
      <c r="N68" s="235">
        <f>284907.1/30.126</f>
        <v>9457.1831640443452</v>
      </c>
      <c r="O68" s="235">
        <f>250719.2/30.126</f>
        <v>8322.352784969793</v>
      </c>
      <c r="P68" s="235">
        <f>34058/30.126</f>
        <v>1130.5184890128128</v>
      </c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195"/>
      <c r="AB68" s="195"/>
      <c r="AC68" s="195"/>
      <c r="AD68" s="195"/>
      <c r="AE68" s="195"/>
      <c r="AF68" s="195"/>
      <c r="AG68" s="195"/>
    </row>
    <row r="69" spans="1:33" hidden="1" outlineLevel="1">
      <c r="A69" s="309" t="s">
        <v>420</v>
      </c>
      <c r="B69" s="317">
        <v>-780.98320387704973</v>
      </c>
      <c r="C69" s="318">
        <v>10695.744539600344</v>
      </c>
      <c r="D69" s="318">
        <v>8571.9577773351921</v>
      </c>
      <c r="E69" s="318">
        <v>109.84863572993427</v>
      </c>
      <c r="F69" s="318">
        <v>1739.9057292703976</v>
      </c>
      <c r="G69" s="318">
        <v>189</v>
      </c>
      <c r="H69" s="318">
        <v>4513.6261036978021</v>
      </c>
      <c r="I69" s="318">
        <v>1981.3815309035383</v>
      </c>
      <c r="J69" s="318">
        <v>38.299999999999997</v>
      </c>
      <c r="K69" s="318">
        <v>781.6</v>
      </c>
      <c r="L69" s="318">
        <v>1342.1</v>
      </c>
      <c r="M69" s="318">
        <v>847.4</v>
      </c>
      <c r="N69" s="235">
        <f>345747.9/30.126</f>
        <v>11476.727743477395</v>
      </c>
      <c r="O69" s="235">
        <f>296956.4/30.126</f>
        <v>9857.1466507335863</v>
      </c>
      <c r="P69" s="235">
        <f>48833.2/30.126</f>
        <v>1620.9652791608576</v>
      </c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195"/>
      <c r="AB69" s="195"/>
      <c r="AC69" s="195"/>
      <c r="AD69" s="195"/>
      <c r="AE69" s="195"/>
      <c r="AF69" s="195"/>
      <c r="AG69" s="195"/>
    </row>
    <row r="70" spans="1:33" hidden="1" outlineLevel="1">
      <c r="A70" s="309" t="s">
        <v>421</v>
      </c>
      <c r="B70" s="317">
        <v>432.62962225320319</v>
      </c>
      <c r="C70" s="318">
        <v>1161.9099780920135</v>
      </c>
      <c r="D70" s="318">
        <v>1100.8132510124144</v>
      </c>
      <c r="E70" s="318">
        <v>-20.626701188342295</v>
      </c>
      <c r="F70" s="318">
        <v>102.53933479386576</v>
      </c>
      <c r="G70" s="318">
        <v>29.6</v>
      </c>
      <c r="H70" s="318">
        <v>636.97470623381798</v>
      </c>
      <c r="I70" s="318">
        <v>348.86476797450706</v>
      </c>
      <c r="J70" s="318">
        <v>3.4</v>
      </c>
      <c r="K70" s="318">
        <v>60</v>
      </c>
      <c r="L70" s="318">
        <v>1.1000000000000001</v>
      </c>
      <c r="M70" s="318">
        <v>0.1</v>
      </c>
      <c r="N70" s="235">
        <v>729</v>
      </c>
      <c r="O70" s="235">
        <v>724</v>
      </c>
      <c r="P70" s="235">
        <v>4</v>
      </c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195"/>
      <c r="AB70" s="195"/>
      <c r="AC70" s="195"/>
      <c r="AD70" s="195"/>
      <c r="AE70" s="195"/>
      <c r="AF70" s="195"/>
      <c r="AG70" s="195"/>
    </row>
    <row r="71" spans="1:33" hidden="1" outlineLevel="1">
      <c r="A71" s="309" t="s">
        <v>422</v>
      </c>
      <c r="B71" s="317">
        <v>51.6</v>
      </c>
      <c r="C71" s="318">
        <v>1710.7</v>
      </c>
      <c r="D71" s="318">
        <v>1439.3</v>
      </c>
      <c r="E71" s="318">
        <v>-52.7</v>
      </c>
      <c r="F71" s="318">
        <v>197.7</v>
      </c>
      <c r="G71" s="318">
        <v>45</v>
      </c>
      <c r="H71" s="318">
        <v>783.3</v>
      </c>
      <c r="I71" s="318">
        <v>459.2</v>
      </c>
      <c r="J71" s="318">
        <v>6.8</v>
      </c>
      <c r="K71" s="318">
        <v>121</v>
      </c>
      <c r="L71" s="318">
        <v>150.4</v>
      </c>
      <c r="M71" s="318">
        <v>148.80000000000001</v>
      </c>
      <c r="N71" s="235">
        <v>1659.1</v>
      </c>
      <c r="O71" s="235">
        <v>1595.5</v>
      </c>
      <c r="P71" s="235">
        <v>63.6</v>
      </c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195"/>
      <c r="AB71" s="195"/>
      <c r="AC71" s="195"/>
      <c r="AD71" s="195"/>
      <c r="AE71" s="195"/>
      <c r="AF71" s="195"/>
      <c r="AG71" s="195"/>
    </row>
    <row r="72" spans="1:33" hidden="1" outlineLevel="1">
      <c r="A72" s="309" t="s">
        <v>423</v>
      </c>
      <c r="B72" s="317">
        <v>113.7</v>
      </c>
      <c r="C72" s="318">
        <v>2687.6</v>
      </c>
      <c r="D72" s="318">
        <v>2209.6</v>
      </c>
      <c r="E72" s="318">
        <v>-1.1000000000000001</v>
      </c>
      <c r="F72" s="318">
        <v>645.5</v>
      </c>
      <c r="G72" s="318">
        <v>58.3</v>
      </c>
      <c r="H72" s="318">
        <v>930.4</v>
      </c>
      <c r="I72" s="318">
        <v>566.6</v>
      </c>
      <c r="J72" s="318">
        <v>9.9</v>
      </c>
      <c r="K72" s="318">
        <v>164</v>
      </c>
      <c r="L72" s="318">
        <v>314</v>
      </c>
      <c r="M72" s="318">
        <v>310.10000000000002</v>
      </c>
      <c r="N72" s="235">
        <v>2573.9</v>
      </c>
      <c r="O72" s="235">
        <v>2437.4</v>
      </c>
      <c r="P72" s="235">
        <v>136.5</v>
      </c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195"/>
      <c r="AB72" s="195"/>
      <c r="AC72" s="195"/>
      <c r="AD72" s="195"/>
      <c r="AE72" s="195"/>
      <c r="AF72" s="195"/>
      <c r="AG72" s="195"/>
    </row>
    <row r="73" spans="1:33" hidden="1" outlineLevel="1">
      <c r="A73" s="309" t="s">
        <v>290</v>
      </c>
      <c r="B73" s="317">
        <v>257.60000000000002</v>
      </c>
      <c r="C73" s="318">
        <v>3765.2</v>
      </c>
      <c r="D73" s="318">
        <v>3126.1</v>
      </c>
      <c r="E73" s="318">
        <v>-53.2</v>
      </c>
      <c r="F73" s="318">
        <v>859.1</v>
      </c>
      <c r="G73" s="318">
        <v>78.900000000000006</v>
      </c>
      <c r="H73" s="318">
        <v>1548.7</v>
      </c>
      <c r="I73" s="318">
        <v>679.3</v>
      </c>
      <c r="J73" s="318">
        <v>13.3</v>
      </c>
      <c r="K73" s="318">
        <v>242.7</v>
      </c>
      <c r="L73" s="318">
        <v>396.4</v>
      </c>
      <c r="M73" s="318">
        <v>390.8</v>
      </c>
      <c r="N73" s="235">
        <v>3507.6</v>
      </c>
      <c r="O73" s="235">
        <v>3289.3</v>
      </c>
      <c r="P73" s="235">
        <v>218.3</v>
      </c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195"/>
      <c r="AB73" s="195"/>
      <c r="AC73" s="195"/>
      <c r="AD73" s="195"/>
      <c r="AE73" s="195"/>
      <c r="AF73" s="195"/>
      <c r="AG73" s="195"/>
    </row>
    <row r="74" spans="1:33" hidden="1" outlineLevel="1">
      <c r="A74" s="309" t="s">
        <v>291</v>
      </c>
      <c r="B74" s="317">
        <v>-102.8</v>
      </c>
      <c r="C74" s="318">
        <v>4424</v>
      </c>
      <c r="D74" s="318">
        <v>3611.5</v>
      </c>
      <c r="E74" s="318">
        <v>-91.4</v>
      </c>
      <c r="F74" s="318">
        <v>941</v>
      </c>
      <c r="G74" s="318">
        <v>92.9</v>
      </c>
      <c r="H74" s="318">
        <v>1840.5</v>
      </c>
      <c r="I74" s="318">
        <v>812.1</v>
      </c>
      <c r="J74" s="318">
        <v>16.399999999999999</v>
      </c>
      <c r="K74" s="318">
        <v>313.10000000000002</v>
      </c>
      <c r="L74" s="318">
        <v>499.4</v>
      </c>
      <c r="M74" s="318">
        <v>489.8</v>
      </c>
      <c r="N74" s="235">
        <v>4526.8</v>
      </c>
      <c r="O74" s="235">
        <v>4187.2</v>
      </c>
      <c r="P74" s="235">
        <v>339.6</v>
      </c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195"/>
      <c r="AB74" s="195"/>
      <c r="AC74" s="195"/>
      <c r="AD74" s="195"/>
      <c r="AE74" s="195"/>
      <c r="AF74" s="195"/>
      <c r="AG74" s="195"/>
    </row>
    <row r="75" spans="1:33" hidden="1" outlineLevel="1">
      <c r="A75" s="309" t="s">
        <v>239</v>
      </c>
      <c r="B75" s="317">
        <v>-136.5</v>
      </c>
      <c r="C75" s="318">
        <v>5185.2</v>
      </c>
      <c r="D75" s="318">
        <v>4269.8</v>
      </c>
      <c r="E75" s="318">
        <v>-26.2</v>
      </c>
      <c r="F75" s="318">
        <v>1120.2</v>
      </c>
      <c r="G75" s="318">
        <v>105.3</v>
      </c>
      <c r="H75" s="318">
        <v>2099.3000000000002</v>
      </c>
      <c r="I75" s="318">
        <v>951.7</v>
      </c>
      <c r="J75" s="318">
        <v>19.5</v>
      </c>
      <c r="K75" s="318">
        <v>366.3</v>
      </c>
      <c r="L75" s="318">
        <v>548.9</v>
      </c>
      <c r="M75" s="318">
        <v>537.9</v>
      </c>
      <c r="N75" s="235">
        <v>5321.7</v>
      </c>
      <c r="O75" s="235">
        <v>4890.1000000000004</v>
      </c>
      <c r="P75" s="235">
        <v>431.6</v>
      </c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195"/>
      <c r="AB75" s="195"/>
      <c r="AC75" s="195"/>
      <c r="AD75" s="195"/>
      <c r="AE75" s="195"/>
      <c r="AF75" s="195"/>
      <c r="AG75" s="195"/>
    </row>
    <row r="76" spans="1:33" hidden="1" outlineLevel="1">
      <c r="A76" s="309" t="s">
        <v>240</v>
      </c>
      <c r="B76" s="317">
        <v>-20.3</v>
      </c>
      <c r="C76" s="318">
        <v>6199.3</v>
      </c>
      <c r="D76" s="318">
        <v>4489.3</v>
      </c>
      <c r="E76" s="318">
        <v>-10.5</v>
      </c>
      <c r="F76" s="318">
        <v>1214.0999999999999</v>
      </c>
      <c r="G76" s="318">
        <v>123.3</v>
      </c>
      <c r="H76" s="318">
        <v>2171</v>
      </c>
      <c r="I76" s="318">
        <v>969.1</v>
      </c>
      <c r="J76" s="318">
        <v>22.3</v>
      </c>
      <c r="K76" s="318">
        <v>464.8</v>
      </c>
      <c r="L76" s="318">
        <v>584.20000000000005</v>
      </c>
      <c r="M76" s="318">
        <v>572.29999999999995</v>
      </c>
      <c r="N76" s="235">
        <v>6219.6</v>
      </c>
      <c r="O76" s="235">
        <v>5667.8</v>
      </c>
      <c r="P76" s="235">
        <v>551.79999999999995</v>
      </c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195"/>
      <c r="AB76" s="195"/>
      <c r="AC76" s="195"/>
      <c r="AD76" s="195"/>
      <c r="AE76" s="195"/>
      <c r="AF76" s="195"/>
      <c r="AG76" s="195"/>
    </row>
    <row r="77" spans="1:33" hidden="1" outlineLevel="1">
      <c r="A77" s="309" t="s">
        <v>334</v>
      </c>
      <c r="B77" s="317">
        <v>169.3</v>
      </c>
      <c r="C77" s="318">
        <v>7193.1</v>
      </c>
      <c r="D77" s="318">
        <v>5715.9</v>
      </c>
      <c r="E77" s="318">
        <v>-14</v>
      </c>
      <c r="F77" s="318">
        <v>1440.6</v>
      </c>
      <c r="G77" s="318">
        <v>137.5</v>
      </c>
      <c r="H77" s="318">
        <v>2877.9</v>
      </c>
      <c r="I77" s="318">
        <v>1248.0999999999999</v>
      </c>
      <c r="J77" s="318">
        <v>24.9</v>
      </c>
      <c r="K77" s="318">
        <v>530.79999999999995</v>
      </c>
      <c r="L77" s="318">
        <v>945.7</v>
      </c>
      <c r="M77" s="318">
        <v>628.70000000000005</v>
      </c>
      <c r="N77" s="235">
        <v>7023.8</v>
      </c>
      <c r="O77" s="235">
        <v>6386.5</v>
      </c>
      <c r="P77" s="235">
        <v>637.29999999999995</v>
      </c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195"/>
      <c r="AB77" s="195"/>
      <c r="AC77" s="195"/>
      <c r="AD77" s="195"/>
      <c r="AE77" s="195"/>
      <c r="AF77" s="195"/>
      <c r="AG77" s="195"/>
    </row>
    <row r="78" spans="1:33" hidden="1" outlineLevel="1">
      <c r="A78" s="309" t="s">
        <v>335</v>
      </c>
      <c r="B78" s="317">
        <v>142.69999999999999</v>
      </c>
      <c r="C78" s="318">
        <v>8029.6</v>
      </c>
      <c r="D78" s="318">
        <v>6466.2</v>
      </c>
      <c r="E78" s="318">
        <v>3.3</v>
      </c>
      <c r="F78" s="318">
        <v>1646.4</v>
      </c>
      <c r="G78" s="318">
        <v>154</v>
      </c>
      <c r="H78" s="318">
        <v>3239.7</v>
      </c>
      <c r="I78" s="318">
        <v>1397.5</v>
      </c>
      <c r="J78" s="318">
        <v>25.3</v>
      </c>
      <c r="K78" s="318">
        <v>582.1</v>
      </c>
      <c r="L78" s="318">
        <v>978.9</v>
      </c>
      <c r="M78" s="318">
        <v>659.1</v>
      </c>
      <c r="N78" s="235">
        <v>7886.9</v>
      </c>
      <c r="O78" s="235">
        <v>7710.1</v>
      </c>
      <c r="P78" s="235">
        <v>776.8</v>
      </c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195"/>
      <c r="AB78" s="195"/>
      <c r="AC78" s="195"/>
      <c r="AD78" s="195"/>
      <c r="AE78" s="195"/>
      <c r="AF78" s="195"/>
      <c r="AG78" s="195"/>
    </row>
    <row r="79" spans="1:33" hidden="1" outlineLevel="1">
      <c r="A79" s="309" t="s">
        <v>336</v>
      </c>
      <c r="B79" s="317">
        <v>262.3</v>
      </c>
      <c r="C79" s="318">
        <v>9125.1</v>
      </c>
      <c r="D79" s="318">
        <v>7422.2</v>
      </c>
      <c r="E79" s="318">
        <v>16.600000000000001</v>
      </c>
      <c r="F79" s="318">
        <v>1805.7</v>
      </c>
      <c r="G79" s="318">
        <v>169.2</v>
      </c>
      <c r="H79" s="318">
        <v>3823.9</v>
      </c>
      <c r="I79" s="318">
        <v>1576.7</v>
      </c>
      <c r="J79" s="318">
        <v>30.1</v>
      </c>
      <c r="K79" s="318">
        <v>677.1</v>
      </c>
      <c r="L79" s="318">
        <v>1004.6</v>
      </c>
      <c r="M79" s="318">
        <v>671</v>
      </c>
      <c r="N79" s="235">
        <v>8862.7999999999993</v>
      </c>
      <c r="O79" s="235">
        <v>7943.3</v>
      </c>
      <c r="P79" s="235">
        <v>919.5</v>
      </c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195"/>
      <c r="AB79" s="195"/>
      <c r="AC79" s="195"/>
      <c r="AD79" s="195"/>
      <c r="AE79" s="195"/>
      <c r="AF79" s="195"/>
      <c r="AG79" s="195"/>
    </row>
    <row r="80" spans="1:33" hidden="1" outlineLevel="1">
      <c r="A80" s="309" t="s">
        <v>337</v>
      </c>
      <c r="B80" s="317">
        <v>318.7</v>
      </c>
      <c r="C80" s="318">
        <v>10193.799999999999</v>
      </c>
      <c r="D80" s="318">
        <v>8099.3</v>
      </c>
      <c r="E80" s="318">
        <v>19.899999999999999</v>
      </c>
      <c r="F80" s="318">
        <v>1905.3</v>
      </c>
      <c r="G80" s="318">
        <v>190</v>
      </c>
      <c r="H80" s="318">
        <v>4212.3</v>
      </c>
      <c r="I80" s="318">
        <v>1736.1</v>
      </c>
      <c r="J80" s="318">
        <v>35.4</v>
      </c>
      <c r="K80" s="318">
        <v>756.7</v>
      </c>
      <c r="L80" s="318">
        <v>1338.3</v>
      </c>
      <c r="M80" s="318">
        <v>740.2</v>
      </c>
      <c r="N80" s="235">
        <v>9875.1</v>
      </c>
      <c r="O80" s="235">
        <v>8799.7000000000007</v>
      </c>
      <c r="P80" s="235">
        <v>1075.4000000000001</v>
      </c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195"/>
      <c r="AB80" s="195"/>
      <c r="AC80" s="195"/>
      <c r="AD80" s="195"/>
      <c r="AE80" s="195"/>
      <c r="AF80" s="195"/>
      <c r="AG80" s="195"/>
    </row>
    <row r="81" spans="1:33" hidden="1" outlineLevel="1">
      <c r="A81" s="309" t="s">
        <v>338</v>
      </c>
      <c r="B81" s="317">
        <v>-703.8</v>
      </c>
      <c r="C81" s="318">
        <v>11352.3</v>
      </c>
      <c r="D81" s="318">
        <v>9022.1</v>
      </c>
      <c r="E81" s="318">
        <v>119.5</v>
      </c>
      <c r="F81" s="318">
        <v>2121.1</v>
      </c>
      <c r="G81" s="318">
        <v>206</v>
      </c>
      <c r="H81" s="318">
        <v>4633.8999999999996</v>
      </c>
      <c r="I81" s="318">
        <v>1905.3</v>
      </c>
      <c r="J81" s="318">
        <v>36.299999999999997</v>
      </c>
      <c r="K81" s="318">
        <v>873.9</v>
      </c>
      <c r="L81" s="318">
        <v>1455.6</v>
      </c>
      <c r="M81" s="318">
        <v>837.3</v>
      </c>
      <c r="N81" s="235">
        <v>12056.1</v>
      </c>
      <c r="O81" s="235">
        <v>10449.4</v>
      </c>
      <c r="P81" s="235">
        <v>1606.7</v>
      </c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195"/>
      <c r="AB81" s="195"/>
      <c r="AC81" s="195"/>
      <c r="AD81" s="195"/>
      <c r="AE81" s="195"/>
      <c r="AF81" s="195"/>
      <c r="AG81" s="195"/>
    </row>
    <row r="82" spans="1:33" hidden="1" outlineLevel="1">
      <c r="A82" s="309" t="s">
        <v>339</v>
      </c>
      <c r="B82" s="312">
        <v>100.3</v>
      </c>
      <c r="C82" s="313">
        <v>706.7</v>
      </c>
      <c r="D82" s="313">
        <v>662.2</v>
      </c>
      <c r="E82" s="313">
        <v>-60</v>
      </c>
      <c r="F82" s="313">
        <v>66.099999999999994</v>
      </c>
      <c r="G82" s="313">
        <v>33.6</v>
      </c>
      <c r="H82" s="313">
        <v>365.9</v>
      </c>
      <c r="I82" s="313">
        <v>253.8</v>
      </c>
      <c r="J82" s="313">
        <v>2.8</v>
      </c>
      <c r="K82" s="313">
        <v>44.1</v>
      </c>
      <c r="L82" s="313">
        <v>0.3</v>
      </c>
      <c r="M82" s="313">
        <v>0</v>
      </c>
      <c r="N82" s="233">
        <v>606.4</v>
      </c>
      <c r="O82" s="233">
        <v>602.9</v>
      </c>
      <c r="P82" s="233">
        <v>3.5</v>
      </c>
      <c r="S82" s="195"/>
      <c r="T82" s="195"/>
      <c r="U82" s="195"/>
      <c r="V82" s="195"/>
      <c r="W82" s="195"/>
      <c r="X82" s="195"/>
      <c r="Y82" s="195"/>
      <c r="Z82" s="195"/>
      <c r="AA82" s="195"/>
      <c r="AB82" s="195"/>
      <c r="AC82" s="195"/>
      <c r="AD82" s="195"/>
      <c r="AE82" s="195"/>
      <c r="AF82" s="195"/>
      <c r="AG82" s="195"/>
    </row>
    <row r="83" spans="1:33" hidden="1" outlineLevel="1">
      <c r="A83" s="309" t="s">
        <v>425</v>
      </c>
      <c r="B83" s="312">
        <v>-185.1</v>
      </c>
      <c r="C83" s="313">
        <v>1411</v>
      </c>
      <c r="D83" s="313">
        <v>1167.4000000000001</v>
      </c>
      <c r="E83" s="313">
        <v>-69.7</v>
      </c>
      <c r="F83" s="313">
        <v>198.7</v>
      </c>
      <c r="G83" s="313">
        <v>43.9</v>
      </c>
      <c r="H83" s="313">
        <v>399</v>
      </c>
      <c r="I83" s="313">
        <v>589.5</v>
      </c>
      <c r="J83" s="313">
        <v>6</v>
      </c>
      <c r="K83" s="313">
        <v>83.8</v>
      </c>
      <c r="L83" s="313">
        <v>159.80000000000001</v>
      </c>
      <c r="M83" s="313">
        <v>158.6</v>
      </c>
      <c r="N83" s="233">
        <v>1596.1</v>
      </c>
      <c r="O83" s="233">
        <v>1565.8</v>
      </c>
      <c r="P83" s="233">
        <v>30.3</v>
      </c>
      <c r="S83" s="195"/>
      <c r="T83" s="195"/>
      <c r="U83" s="195"/>
      <c r="V83" s="195"/>
      <c r="W83" s="195"/>
      <c r="X83" s="195"/>
      <c r="Y83" s="195"/>
      <c r="Z83" s="195"/>
      <c r="AA83" s="195"/>
      <c r="AB83" s="195"/>
      <c r="AC83" s="195"/>
      <c r="AD83" s="195"/>
      <c r="AE83" s="195"/>
      <c r="AF83" s="195"/>
      <c r="AG83" s="195"/>
    </row>
    <row r="84" spans="1:33" hidden="1" outlineLevel="1">
      <c r="A84" s="309" t="s">
        <v>426</v>
      </c>
      <c r="B84" s="312">
        <v>-204.6</v>
      </c>
      <c r="C84" s="313">
        <v>2410.6999999999998</v>
      </c>
      <c r="D84" s="313">
        <v>1979.3</v>
      </c>
      <c r="E84" s="313">
        <v>-4.4000000000000004</v>
      </c>
      <c r="F84" s="313">
        <v>663.2</v>
      </c>
      <c r="G84" s="313">
        <v>55.2</v>
      </c>
      <c r="H84" s="313">
        <v>574.79999999999995</v>
      </c>
      <c r="I84" s="313">
        <v>682.3</v>
      </c>
      <c r="J84" s="313">
        <v>8.1999999999999993</v>
      </c>
      <c r="K84" s="313">
        <v>118.9</v>
      </c>
      <c r="L84" s="313">
        <v>312.5</v>
      </c>
      <c r="M84" s="313">
        <v>310.10000000000002</v>
      </c>
      <c r="N84" s="233">
        <v>2615.3000000000002</v>
      </c>
      <c r="O84" s="233">
        <v>2496.1999999999998</v>
      </c>
      <c r="P84" s="233">
        <v>129.1</v>
      </c>
      <c r="S84" s="195"/>
      <c r="T84" s="195"/>
      <c r="U84" s="195"/>
      <c r="V84" s="195"/>
      <c r="W84" s="195"/>
      <c r="X84" s="195"/>
      <c r="Y84" s="195"/>
      <c r="Z84" s="195"/>
      <c r="AA84" s="195"/>
      <c r="AB84" s="195"/>
      <c r="AC84" s="195"/>
      <c r="AD84" s="195"/>
      <c r="AE84" s="195"/>
      <c r="AF84" s="195"/>
      <c r="AG84" s="195"/>
    </row>
    <row r="85" spans="1:33" hidden="1" outlineLevel="1">
      <c r="A85" s="309" t="s">
        <v>427</v>
      </c>
      <c r="B85" s="313">
        <v>-347.4</v>
      </c>
      <c r="C85" s="313">
        <v>3326.4</v>
      </c>
      <c r="D85" s="313">
        <v>2629.6</v>
      </c>
      <c r="E85" s="313">
        <v>-129.19999999999999</v>
      </c>
      <c r="F85" s="313">
        <v>855</v>
      </c>
      <c r="G85" s="313">
        <v>70.5</v>
      </c>
      <c r="H85" s="313">
        <v>1037.0999999999999</v>
      </c>
      <c r="I85" s="313">
        <v>785.4</v>
      </c>
      <c r="J85" s="313">
        <v>10.8</v>
      </c>
      <c r="K85" s="313">
        <v>316.60000000000002</v>
      </c>
      <c r="L85" s="313">
        <v>380.2</v>
      </c>
      <c r="M85" s="313">
        <v>373.3</v>
      </c>
      <c r="N85" s="233">
        <v>3673.8</v>
      </c>
      <c r="O85" s="233">
        <v>3436.5</v>
      </c>
      <c r="P85" s="233">
        <v>237.3</v>
      </c>
      <c r="S85" s="195"/>
      <c r="T85" s="195"/>
      <c r="U85" s="195"/>
      <c r="V85" s="195"/>
      <c r="W85" s="195"/>
      <c r="X85" s="195"/>
      <c r="Y85" s="195"/>
      <c r="Z85" s="195"/>
      <c r="AA85" s="195"/>
      <c r="AB85" s="195"/>
      <c r="AC85" s="195"/>
      <c r="AD85" s="195"/>
      <c r="AE85" s="195"/>
      <c r="AF85" s="195"/>
      <c r="AG85" s="195"/>
    </row>
    <row r="86" spans="1:33" hidden="1" outlineLevel="1">
      <c r="A86" s="309" t="s">
        <v>14</v>
      </c>
      <c r="B86" s="313">
        <v>-831.6</v>
      </c>
      <c r="C86" s="313">
        <v>3945.5</v>
      </c>
      <c r="D86" s="313">
        <v>3112.6</v>
      </c>
      <c r="E86" s="313">
        <v>-133.4</v>
      </c>
      <c r="F86" s="313">
        <v>943</v>
      </c>
      <c r="G86" s="313">
        <v>80.900000000000006</v>
      </c>
      <c r="H86" s="313">
        <v>1315.9</v>
      </c>
      <c r="I86" s="313">
        <v>893.1</v>
      </c>
      <c r="J86" s="313">
        <v>13.1</v>
      </c>
      <c r="K86" s="313">
        <v>367.3</v>
      </c>
      <c r="L86" s="313">
        <v>465.6</v>
      </c>
      <c r="M86" s="313">
        <v>454.8</v>
      </c>
      <c r="N86" s="233">
        <v>4777.1000000000004</v>
      </c>
      <c r="O86" s="233">
        <v>4426.8</v>
      </c>
      <c r="P86" s="233">
        <v>350.3</v>
      </c>
      <c r="S86" s="195"/>
      <c r="T86" s="195"/>
      <c r="U86" s="195"/>
      <c r="V86" s="195"/>
      <c r="W86" s="195"/>
      <c r="X86" s="195"/>
      <c r="Y86" s="195"/>
      <c r="Z86" s="195"/>
      <c r="AA86" s="195"/>
      <c r="AB86" s="195"/>
      <c r="AC86" s="195"/>
      <c r="AD86" s="195"/>
      <c r="AE86" s="195"/>
      <c r="AF86" s="195"/>
      <c r="AG86" s="195"/>
    </row>
    <row r="87" spans="1:33" hidden="1" outlineLevel="1">
      <c r="A87" s="309" t="s">
        <v>15</v>
      </c>
      <c r="B87" s="313">
        <v>-1108.4000000000001</v>
      </c>
      <c r="C87" s="313">
        <v>4605</v>
      </c>
      <c r="D87" s="313">
        <v>3700.3</v>
      </c>
      <c r="E87" s="313">
        <v>-81.599999999999994</v>
      </c>
      <c r="F87" s="313">
        <v>1165.3</v>
      </c>
      <c r="G87" s="313">
        <v>91.1</v>
      </c>
      <c r="H87" s="313">
        <v>1508.8</v>
      </c>
      <c r="I87" s="313">
        <v>1001.3</v>
      </c>
      <c r="J87" s="313">
        <v>15.4</v>
      </c>
      <c r="K87" s="313">
        <v>419.9</v>
      </c>
      <c r="L87" s="313">
        <v>484.8</v>
      </c>
      <c r="M87" s="313">
        <v>469.7</v>
      </c>
      <c r="N87" s="233">
        <v>5713.4</v>
      </c>
      <c r="O87" s="233">
        <v>5261.7</v>
      </c>
      <c r="P87" s="233">
        <v>451.7</v>
      </c>
      <c r="S87" s="195"/>
      <c r="T87" s="195"/>
      <c r="U87" s="195"/>
      <c r="V87" s="195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</row>
    <row r="88" spans="1:33" hidden="1" outlineLevel="1">
      <c r="A88" s="309" t="s">
        <v>16</v>
      </c>
      <c r="B88" s="313">
        <v>-914.4</v>
      </c>
      <c r="C88" s="313">
        <v>5799.5</v>
      </c>
      <c r="D88" s="313">
        <v>4499.8999999999996</v>
      </c>
      <c r="E88" s="313">
        <v>-61.5</v>
      </c>
      <c r="F88" s="313">
        <v>1368.4</v>
      </c>
      <c r="G88" s="313">
        <v>101.6</v>
      </c>
      <c r="H88" s="313">
        <v>1956.2</v>
      </c>
      <c r="I88" s="313">
        <v>1117.9000000000001</v>
      </c>
      <c r="J88" s="313">
        <v>17.3</v>
      </c>
      <c r="K88" s="313">
        <v>483.3</v>
      </c>
      <c r="L88" s="313">
        <v>816.3</v>
      </c>
      <c r="M88" s="313">
        <v>493.8</v>
      </c>
      <c r="N88" s="233">
        <v>6713.9</v>
      </c>
      <c r="O88" s="233">
        <v>6043.4</v>
      </c>
      <c r="P88" s="233">
        <v>670.5</v>
      </c>
      <c r="S88" s="195"/>
      <c r="T88" s="195"/>
      <c r="U88" s="195"/>
      <c r="V88" s="195"/>
      <c r="W88" s="195"/>
      <c r="X88" s="195"/>
      <c r="Y88" s="195"/>
      <c r="Z88" s="195"/>
      <c r="AA88" s="195"/>
      <c r="AB88" s="195"/>
      <c r="AC88" s="195"/>
      <c r="AD88" s="195"/>
      <c r="AE88" s="195"/>
      <c r="AF88" s="195"/>
      <c r="AG88" s="195"/>
    </row>
    <row r="89" spans="1:33" hidden="1" outlineLevel="1">
      <c r="A89" s="309" t="s">
        <v>428</v>
      </c>
      <c r="B89" s="313">
        <v>-1206.3</v>
      </c>
      <c r="C89" s="313">
        <v>6441.1</v>
      </c>
      <c r="D89" s="313">
        <v>5049.7</v>
      </c>
      <c r="E89" s="313">
        <v>-71.8</v>
      </c>
      <c r="F89" s="313">
        <v>1488.8</v>
      </c>
      <c r="G89" s="313">
        <v>109.8</v>
      </c>
      <c r="H89" s="313">
        <v>2250.1999999999998</v>
      </c>
      <c r="I89" s="313">
        <v>1253.2</v>
      </c>
      <c r="J89" s="313">
        <v>19.5</v>
      </c>
      <c r="K89" s="313">
        <v>542.70000000000005</v>
      </c>
      <c r="L89" s="313">
        <v>848.7</v>
      </c>
      <c r="M89" s="313">
        <v>537.70000000000005</v>
      </c>
      <c r="N89" s="233">
        <v>7647.4</v>
      </c>
      <c r="O89" s="233">
        <v>6793</v>
      </c>
      <c r="P89" s="233">
        <v>854.4</v>
      </c>
      <c r="S89" s="195"/>
      <c r="T89" s="195"/>
      <c r="U89" s="195"/>
      <c r="V89" s="195"/>
      <c r="W89" s="195"/>
      <c r="X89" s="195"/>
      <c r="Y89" s="195"/>
      <c r="Z89" s="195"/>
      <c r="AA89" s="195"/>
      <c r="AB89" s="195"/>
      <c r="AC89" s="195"/>
      <c r="AD89" s="195"/>
      <c r="AE89" s="195"/>
      <c r="AF89" s="195"/>
      <c r="AG89" s="195"/>
    </row>
    <row r="90" spans="1:33" hidden="1" outlineLevel="1">
      <c r="A90" s="309" t="s">
        <v>429</v>
      </c>
      <c r="B90" s="313">
        <v>-1360.2</v>
      </c>
      <c r="C90" s="313">
        <v>7247.9</v>
      </c>
      <c r="D90" s="313">
        <v>5717.3</v>
      </c>
      <c r="E90" s="313">
        <v>-57.1</v>
      </c>
      <c r="F90" s="313">
        <v>1627.7</v>
      </c>
      <c r="G90" s="313">
        <v>119.3</v>
      </c>
      <c r="H90" s="313">
        <v>2621.8</v>
      </c>
      <c r="I90" s="313">
        <v>1383.9</v>
      </c>
      <c r="J90" s="313">
        <v>21.7</v>
      </c>
      <c r="K90" s="313">
        <v>591.79999999999995</v>
      </c>
      <c r="L90" s="313">
        <v>938.8</v>
      </c>
      <c r="M90" s="313">
        <v>604.9</v>
      </c>
      <c r="N90" s="233">
        <v>8608.1</v>
      </c>
      <c r="O90" s="233">
        <v>7572.7</v>
      </c>
      <c r="P90" s="233">
        <v>1035.4000000000001</v>
      </c>
      <c r="S90" s="195"/>
      <c r="T90" s="195"/>
      <c r="U90" s="195"/>
      <c r="V90" s="195"/>
      <c r="W90" s="195"/>
      <c r="X90" s="195"/>
      <c r="Y90" s="195"/>
      <c r="Z90" s="195"/>
      <c r="AA90" s="195"/>
      <c r="AB90" s="195"/>
      <c r="AC90" s="195"/>
      <c r="AD90" s="195"/>
      <c r="AE90" s="195"/>
      <c r="AF90" s="195"/>
      <c r="AG90" s="195"/>
    </row>
    <row r="91" spans="1:33" hidden="1" outlineLevel="1">
      <c r="A91" s="309" t="s">
        <v>430</v>
      </c>
      <c r="B91" s="313">
        <v>-1537.2</v>
      </c>
      <c r="C91" s="313">
        <v>8210.2999999999993</v>
      </c>
      <c r="D91" s="313">
        <v>6512.2</v>
      </c>
      <c r="E91" s="313">
        <v>-46.2</v>
      </c>
      <c r="F91" s="313">
        <v>1770.4</v>
      </c>
      <c r="G91" s="313">
        <v>129.69999999999999</v>
      </c>
      <c r="H91" s="313">
        <v>3116.1</v>
      </c>
      <c r="I91" s="313">
        <v>1518.2</v>
      </c>
      <c r="J91" s="313">
        <v>24</v>
      </c>
      <c r="K91" s="313">
        <v>648</v>
      </c>
      <c r="L91" s="313">
        <v>1050.0999999999999</v>
      </c>
      <c r="M91" s="313">
        <v>700.3</v>
      </c>
      <c r="N91" s="233">
        <v>9747.5</v>
      </c>
      <c r="O91" s="233">
        <v>8435.5</v>
      </c>
      <c r="P91" s="233">
        <v>1312</v>
      </c>
      <c r="S91" s="195"/>
      <c r="T91" s="195"/>
      <c r="U91" s="195"/>
      <c r="V91" s="195"/>
      <c r="W91" s="195"/>
      <c r="X91" s="195"/>
      <c r="Y91" s="195"/>
      <c r="Z91" s="195"/>
      <c r="AA91" s="195"/>
      <c r="AB91" s="195"/>
      <c r="AC91" s="195"/>
      <c r="AD91" s="195"/>
      <c r="AE91" s="195"/>
      <c r="AF91" s="195"/>
      <c r="AG91" s="195"/>
    </row>
    <row r="92" spans="1:33" hidden="1" outlineLevel="1">
      <c r="A92" s="309" t="s">
        <v>431</v>
      </c>
      <c r="B92" s="313">
        <v>-1576.2</v>
      </c>
      <c r="C92" s="313">
        <v>9260.7999999999993</v>
      </c>
      <c r="D92" s="313">
        <v>7215.7</v>
      </c>
      <c r="E92" s="313">
        <v>-45.7</v>
      </c>
      <c r="F92" s="313">
        <v>1919.5</v>
      </c>
      <c r="G92" s="313">
        <v>143.5</v>
      </c>
      <c r="H92" s="313">
        <v>3489.4</v>
      </c>
      <c r="I92" s="313">
        <v>1682.3</v>
      </c>
      <c r="J92" s="313">
        <v>26.7</v>
      </c>
      <c r="K92" s="313">
        <v>696</v>
      </c>
      <c r="L92" s="313">
        <v>1349.1</v>
      </c>
      <c r="M92" s="313">
        <v>760</v>
      </c>
      <c r="N92" s="233">
        <v>10837</v>
      </c>
      <c r="O92" s="233">
        <v>9308.2999999999993</v>
      </c>
      <c r="P92" s="233">
        <v>1528.7</v>
      </c>
      <c r="S92" s="195"/>
      <c r="T92" s="195"/>
      <c r="U92" s="195"/>
      <c r="V92" s="195"/>
      <c r="W92" s="195"/>
      <c r="X92" s="195"/>
      <c r="Y92" s="195"/>
      <c r="Z92" s="195"/>
      <c r="AA92" s="195"/>
      <c r="AB92" s="195"/>
      <c r="AC92" s="195"/>
      <c r="AD92" s="195"/>
      <c r="AE92" s="195"/>
      <c r="AF92" s="195"/>
      <c r="AG92" s="195"/>
    </row>
    <row r="93" spans="1:33" hidden="1" outlineLevel="1">
      <c r="A93" s="309" t="s">
        <v>432</v>
      </c>
      <c r="B93" s="313">
        <v>-2791.3</v>
      </c>
      <c r="C93" s="313">
        <v>10540.8</v>
      </c>
      <c r="D93" s="313">
        <v>8024.9</v>
      </c>
      <c r="E93" s="313">
        <v>28.6</v>
      </c>
      <c r="F93" s="313">
        <v>2129.6</v>
      </c>
      <c r="G93" s="313">
        <v>155.80000000000001</v>
      </c>
      <c r="H93" s="313">
        <v>3846.4</v>
      </c>
      <c r="I93" s="313">
        <v>1835.4</v>
      </c>
      <c r="J93" s="313">
        <v>29.1</v>
      </c>
      <c r="K93" s="313">
        <v>828.2</v>
      </c>
      <c r="L93" s="313">
        <v>1687.7</v>
      </c>
      <c r="M93" s="313">
        <v>1080.9000000000001</v>
      </c>
      <c r="N93" s="233">
        <v>13332.1</v>
      </c>
      <c r="O93" s="233">
        <v>11173.4</v>
      </c>
      <c r="P93" s="233">
        <v>2158.6999999999998</v>
      </c>
      <c r="S93" s="195"/>
      <c r="T93" s="195"/>
      <c r="U93" s="195"/>
      <c r="V93" s="195"/>
      <c r="W93" s="195"/>
      <c r="X93" s="195"/>
      <c r="Y93" s="195"/>
      <c r="Z93" s="195"/>
      <c r="AA93" s="195"/>
      <c r="AB93" s="195"/>
      <c r="AC93" s="195"/>
      <c r="AD93" s="195"/>
      <c r="AE93" s="195"/>
      <c r="AF93" s="195"/>
      <c r="AG93" s="195"/>
    </row>
    <row r="94" spans="1:33" hidden="1" outlineLevel="1">
      <c r="A94" s="309" t="s">
        <v>433</v>
      </c>
      <c r="B94" s="313">
        <v>22.8</v>
      </c>
      <c r="C94" s="313">
        <v>800.3</v>
      </c>
      <c r="D94" s="313">
        <v>760.8</v>
      </c>
      <c r="E94" s="313">
        <v>-25.6</v>
      </c>
      <c r="F94" s="313">
        <v>59.7</v>
      </c>
      <c r="G94" s="313">
        <v>32.9</v>
      </c>
      <c r="H94" s="313">
        <v>509.7</v>
      </c>
      <c r="I94" s="313">
        <v>181.9</v>
      </c>
      <c r="J94" s="313">
        <v>2.2000000000000002</v>
      </c>
      <c r="K94" s="313">
        <v>38.6</v>
      </c>
      <c r="L94" s="313">
        <v>0.9</v>
      </c>
      <c r="M94" s="313">
        <v>0.1</v>
      </c>
      <c r="N94" s="233">
        <v>777.5</v>
      </c>
      <c r="O94" s="233">
        <v>774.8</v>
      </c>
      <c r="P94" s="233">
        <v>2.7</v>
      </c>
      <c r="S94" s="195"/>
      <c r="T94" s="195"/>
      <c r="U94" s="195"/>
      <c r="V94" s="195"/>
      <c r="W94" s="195"/>
      <c r="X94" s="195"/>
      <c r="Y94" s="195"/>
      <c r="Z94" s="195"/>
      <c r="AA94" s="195"/>
      <c r="AB94" s="195"/>
      <c r="AC94" s="195"/>
      <c r="AD94" s="195"/>
      <c r="AE94" s="195"/>
      <c r="AF94" s="195"/>
      <c r="AG94" s="195"/>
    </row>
    <row r="95" spans="1:33" hidden="1" outlineLevel="1">
      <c r="A95" s="309" t="s">
        <v>434</v>
      </c>
      <c r="B95" s="313">
        <v>-780.3</v>
      </c>
      <c r="C95" s="313">
        <v>1461.4</v>
      </c>
      <c r="D95" s="313">
        <v>1131.5999999999999</v>
      </c>
      <c r="E95" s="313">
        <v>-49.2</v>
      </c>
      <c r="F95" s="313">
        <v>187.1</v>
      </c>
      <c r="G95" s="313">
        <v>41.5</v>
      </c>
      <c r="H95" s="313">
        <v>634.70000000000005</v>
      </c>
      <c r="I95" s="313">
        <v>312.7</v>
      </c>
      <c r="J95" s="313">
        <v>4.8</v>
      </c>
      <c r="K95" s="313">
        <v>89.6</v>
      </c>
      <c r="L95" s="313">
        <v>240.2</v>
      </c>
      <c r="M95" s="313">
        <v>237.5</v>
      </c>
      <c r="N95" s="233">
        <v>2241.6999999999998</v>
      </c>
      <c r="O95" s="233">
        <v>2111</v>
      </c>
      <c r="P95" s="233">
        <v>130.69999999999999</v>
      </c>
      <c r="S95" s="195"/>
      <c r="T95" s="195"/>
      <c r="U95" s="195"/>
      <c r="V95" s="195"/>
      <c r="W95" s="195"/>
      <c r="X95" s="195"/>
      <c r="Y95" s="195"/>
      <c r="Z95" s="195"/>
      <c r="AA95" s="195"/>
      <c r="AB95" s="195"/>
      <c r="AC95" s="195"/>
      <c r="AD95" s="195"/>
      <c r="AE95" s="195"/>
      <c r="AF95" s="195"/>
      <c r="AG95" s="195"/>
    </row>
    <row r="96" spans="1:33" hidden="1" outlineLevel="1">
      <c r="A96" s="309" t="s">
        <v>435</v>
      </c>
      <c r="B96" s="313">
        <v>-983.5</v>
      </c>
      <c r="C96" s="313">
        <v>2511.5</v>
      </c>
      <c r="D96" s="313">
        <v>2004.1</v>
      </c>
      <c r="E96" s="313">
        <v>42.8</v>
      </c>
      <c r="F96" s="313">
        <v>491.2</v>
      </c>
      <c r="G96" s="313">
        <v>49</v>
      </c>
      <c r="H96" s="313">
        <v>915.8</v>
      </c>
      <c r="I96" s="313">
        <v>498.5</v>
      </c>
      <c r="J96" s="313">
        <v>6.8</v>
      </c>
      <c r="K96" s="313">
        <v>127.7</v>
      </c>
      <c r="L96" s="313">
        <v>379.7</v>
      </c>
      <c r="M96" s="313">
        <v>360.2</v>
      </c>
      <c r="N96" s="233">
        <v>3495</v>
      </c>
      <c r="O96" s="233">
        <v>3181.1</v>
      </c>
      <c r="P96" s="233">
        <v>313.89999999999998</v>
      </c>
      <c r="S96" s="195"/>
      <c r="T96" s="195"/>
      <c r="U96" s="195"/>
      <c r="V96" s="195"/>
      <c r="W96" s="195"/>
      <c r="X96" s="195"/>
      <c r="Y96" s="195"/>
      <c r="Z96" s="195"/>
      <c r="AA96" s="195"/>
      <c r="AB96" s="195"/>
      <c r="AC96" s="195"/>
      <c r="AD96" s="195"/>
      <c r="AE96" s="195"/>
      <c r="AF96" s="195"/>
      <c r="AG96" s="195"/>
    </row>
    <row r="97" spans="1:33" hidden="1" outlineLevel="1">
      <c r="A97" s="309" t="s">
        <v>436</v>
      </c>
      <c r="B97" s="313">
        <v>-1479.9</v>
      </c>
      <c r="C97" s="313">
        <v>3224</v>
      </c>
      <c r="D97" s="313">
        <v>2463.8000000000002</v>
      </c>
      <c r="E97" s="313">
        <v>-62.7</v>
      </c>
      <c r="F97" s="313">
        <v>377.5</v>
      </c>
      <c r="G97" s="313">
        <v>61</v>
      </c>
      <c r="H97" s="313">
        <v>1426.7</v>
      </c>
      <c r="I97" s="313">
        <v>652.20000000000005</v>
      </c>
      <c r="J97" s="313">
        <v>9.1</v>
      </c>
      <c r="K97" s="313">
        <v>193.8</v>
      </c>
      <c r="L97" s="313">
        <v>566.4</v>
      </c>
      <c r="M97" s="313">
        <v>538.4</v>
      </c>
      <c r="N97" s="233">
        <v>4703.8999999999996</v>
      </c>
      <c r="O97" s="233">
        <v>4246.3</v>
      </c>
      <c r="P97" s="233">
        <v>457.6</v>
      </c>
      <c r="S97" s="195"/>
      <c r="T97" s="195"/>
      <c r="U97" s="195"/>
      <c r="V97" s="195"/>
      <c r="W97" s="195"/>
      <c r="X97" s="195"/>
      <c r="Y97" s="195"/>
      <c r="Z97" s="195"/>
      <c r="AA97" s="195"/>
      <c r="AB97" s="195"/>
      <c r="AC97" s="195"/>
      <c r="AD97" s="195"/>
      <c r="AE97" s="195"/>
      <c r="AF97" s="195"/>
      <c r="AG97" s="195"/>
    </row>
    <row r="98" spans="1:33" hidden="1" outlineLevel="1">
      <c r="A98" s="309" t="s">
        <v>21</v>
      </c>
      <c r="B98" s="313">
        <v>-2077.8000000000002</v>
      </c>
      <c r="C98" s="313">
        <v>3958.5</v>
      </c>
      <c r="D98" s="313">
        <v>2961.6</v>
      </c>
      <c r="E98" s="313">
        <v>-85.2</v>
      </c>
      <c r="F98" s="313">
        <v>380.3</v>
      </c>
      <c r="G98" s="313">
        <v>68.099999999999994</v>
      </c>
      <c r="H98" s="313">
        <v>1791.9</v>
      </c>
      <c r="I98" s="313">
        <v>794.3</v>
      </c>
      <c r="J98" s="313">
        <v>12.4</v>
      </c>
      <c r="K98" s="313">
        <v>292.89999999999998</v>
      </c>
      <c r="L98" s="313">
        <v>703.8</v>
      </c>
      <c r="M98" s="313">
        <v>669.4</v>
      </c>
      <c r="N98" s="233">
        <v>6036.3</v>
      </c>
      <c r="O98" s="233">
        <v>5410.3</v>
      </c>
      <c r="P98" s="233">
        <v>626</v>
      </c>
      <c r="S98" s="195"/>
      <c r="T98" s="195"/>
      <c r="U98" s="195"/>
      <c r="V98" s="195"/>
      <c r="W98" s="195"/>
      <c r="X98" s="195"/>
      <c r="Y98" s="195"/>
      <c r="Z98" s="195"/>
      <c r="AA98" s="195"/>
      <c r="AB98" s="195"/>
      <c r="AC98" s="195"/>
      <c r="AD98" s="195"/>
      <c r="AE98" s="195"/>
      <c r="AF98" s="195"/>
      <c r="AG98" s="195"/>
    </row>
    <row r="99" spans="1:33" hidden="1" outlineLevel="1">
      <c r="A99" s="309" t="s">
        <v>22</v>
      </c>
      <c r="B99" s="313">
        <v>-2439.3000000000002</v>
      </c>
      <c r="C99" s="313">
        <v>4877</v>
      </c>
      <c r="D99" s="313">
        <v>3684.6</v>
      </c>
      <c r="E99" s="313">
        <v>20.2</v>
      </c>
      <c r="F99" s="313">
        <v>523.9</v>
      </c>
      <c r="G99" s="313">
        <v>79.3</v>
      </c>
      <c r="H99" s="313">
        <v>2102.1</v>
      </c>
      <c r="I99" s="313">
        <v>943.9</v>
      </c>
      <c r="J99" s="313">
        <v>15.2</v>
      </c>
      <c r="K99" s="313">
        <v>353.8</v>
      </c>
      <c r="L99" s="313">
        <v>838.6</v>
      </c>
      <c r="M99" s="313">
        <v>792.4</v>
      </c>
      <c r="N99" s="233">
        <v>7316.3</v>
      </c>
      <c r="O99" s="233">
        <v>6390</v>
      </c>
      <c r="P99" s="233">
        <v>926.3</v>
      </c>
      <c r="S99" s="195"/>
      <c r="T99" s="195"/>
      <c r="U99" s="195"/>
      <c r="V99" s="195"/>
      <c r="W99" s="195"/>
      <c r="X99" s="195"/>
      <c r="Y99" s="195"/>
      <c r="Z99" s="195"/>
      <c r="AA99" s="195"/>
      <c r="AB99" s="195"/>
      <c r="AC99" s="195"/>
      <c r="AD99" s="195"/>
      <c r="AE99" s="195"/>
      <c r="AF99" s="195"/>
      <c r="AG99" s="195"/>
    </row>
    <row r="100" spans="1:33" hidden="1" outlineLevel="1">
      <c r="A100" s="309" t="s">
        <v>437</v>
      </c>
      <c r="B100" s="313">
        <v>-2407.9</v>
      </c>
      <c r="C100" s="313">
        <v>6035.1</v>
      </c>
      <c r="D100" s="313">
        <v>4517.8</v>
      </c>
      <c r="E100" s="313">
        <v>42.2</v>
      </c>
      <c r="F100" s="313">
        <v>636</v>
      </c>
      <c r="G100" s="313">
        <v>104.3</v>
      </c>
      <c r="H100" s="313">
        <v>2612.3000000000002</v>
      </c>
      <c r="I100" s="313">
        <v>1104.7</v>
      </c>
      <c r="J100" s="313">
        <v>18.3</v>
      </c>
      <c r="K100" s="313">
        <v>419.3</v>
      </c>
      <c r="L100" s="313">
        <v>1098</v>
      </c>
      <c r="M100" s="313">
        <v>829.3</v>
      </c>
      <c r="N100" s="233">
        <v>8443</v>
      </c>
      <c r="O100" s="233">
        <v>7347.6</v>
      </c>
      <c r="P100" s="233">
        <v>1095.4000000000001</v>
      </c>
      <c r="S100" s="195"/>
      <c r="T100" s="195"/>
      <c r="U100" s="195"/>
      <c r="V100" s="195"/>
      <c r="W100" s="195"/>
      <c r="X100" s="195"/>
      <c r="Y100" s="195"/>
      <c r="Z100" s="195"/>
      <c r="AA100" s="195"/>
      <c r="AB100" s="195"/>
      <c r="AC100" s="195"/>
      <c r="AD100" s="195"/>
      <c r="AE100" s="195"/>
      <c r="AF100" s="195"/>
      <c r="AG100" s="195"/>
    </row>
    <row r="101" spans="1:33" hidden="1" outlineLevel="1">
      <c r="A101" s="309" t="s">
        <v>438</v>
      </c>
      <c r="B101" s="313">
        <v>-2822.5</v>
      </c>
      <c r="C101" s="313">
        <v>6770</v>
      </c>
      <c r="D101" s="313">
        <v>5098.8</v>
      </c>
      <c r="E101" s="313">
        <v>40.1</v>
      </c>
      <c r="F101" s="313">
        <v>760.5</v>
      </c>
      <c r="G101" s="313">
        <v>111.6</v>
      </c>
      <c r="H101" s="313">
        <v>2887.7</v>
      </c>
      <c r="I101" s="313">
        <v>1277.5</v>
      </c>
      <c r="J101" s="313">
        <v>21.4</v>
      </c>
      <c r="K101" s="313">
        <v>484.3</v>
      </c>
      <c r="L101" s="313">
        <v>1186.9000000000001</v>
      </c>
      <c r="M101" s="313">
        <v>864.9</v>
      </c>
      <c r="N101" s="233">
        <v>9592.5</v>
      </c>
      <c r="O101" s="233">
        <v>8334.2999999999993</v>
      </c>
      <c r="P101" s="233">
        <v>1258.2</v>
      </c>
      <c r="S101" s="195"/>
      <c r="T101" s="195"/>
      <c r="U101" s="195"/>
      <c r="V101" s="195"/>
      <c r="W101" s="195"/>
      <c r="X101" s="195"/>
      <c r="Y101" s="195"/>
      <c r="Z101" s="195"/>
      <c r="AA101" s="195"/>
      <c r="AB101" s="195"/>
      <c r="AC101" s="195"/>
      <c r="AD101" s="195"/>
      <c r="AE101" s="195"/>
      <c r="AF101" s="195"/>
      <c r="AG101" s="195"/>
    </row>
    <row r="102" spans="1:33" hidden="1" outlineLevel="1">
      <c r="A102" s="309" t="s">
        <v>439</v>
      </c>
      <c r="B102" s="313">
        <v>-3110.4</v>
      </c>
      <c r="C102" s="313">
        <v>7540.3</v>
      </c>
      <c r="D102" s="313">
        <v>5730</v>
      </c>
      <c r="E102" s="313">
        <v>49.3</v>
      </c>
      <c r="F102" s="313">
        <v>876.4</v>
      </c>
      <c r="G102" s="313">
        <v>122.8</v>
      </c>
      <c r="H102" s="313">
        <v>3206.1</v>
      </c>
      <c r="I102" s="313">
        <v>1450.4</v>
      </c>
      <c r="J102" s="313">
        <v>25</v>
      </c>
      <c r="K102" s="313">
        <v>530.1</v>
      </c>
      <c r="L102" s="313">
        <v>1280.2</v>
      </c>
      <c r="M102" s="313">
        <v>938.6</v>
      </c>
      <c r="N102" s="233">
        <v>10650.7</v>
      </c>
      <c r="O102" s="233">
        <v>9251.7000000000007</v>
      </c>
      <c r="P102" s="233">
        <v>1399</v>
      </c>
      <c r="S102" s="195"/>
      <c r="T102" s="195"/>
      <c r="U102" s="195"/>
      <c r="V102" s="195"/>
      <c r="W102" s="195"/>
      <c r="X102" s="195"/>
      <c r="Y102" s="195"/>
      <c r="Z102" s="195"/>
      <c r="AA102" s="195"/>
      <c r="AB102" s="195"/>
      <c r="AC102" s="195"/>
      <c r="AD102" s="195"/>
      <c r="AE102" s="195"/>
      <c r="AF102" s="195"/>
      <c r="AG102" s="195"/>
    </row>
    <row r="103" spans="1:33" hidden="1" outlineLevel="1">
      <c r="A103" s="309" t="s">
        <v>440</v>
      </c>
      <c r="B103" s="313">
        <v>-3373.4</v>
      </c>
      <c r="C103" s="313">
        <v>8474.5</v>
      </c>
      <c r="D103" s="313">
        <v>6472.2</v>
      </c>
      <c r="E103" s="313">
        <v>62.2</v>
      </c>
      <c r="F103" s="313">
        <v>960.4</v>
      </c>
      <c r="G103" s="313">
        <v>130.80000000000001</v>
      </c>
      <c r="H103" s="313">
        <v>3676.7</v>
      </c>
      <c r="I103" s="313">
        <v>1613.5</v>
      </c>
      <c r="J103" s="313">
        <v>28.6</v>
      </c>
      <c r="K103" s="313">
        <v>595.9</v>
      </c>
      <c r="L103" s="313">
        <v>1406.4</v>
      </c>
      <c r="M103" s="313">
        <v>1015.3</v>
      </c>
      <c r="N103" s="233">
        <v>11847.9</v>
      </c>
      <c r="O103" s="233">
        <v>10279</v>
      </c>
      <c r="P103" s="233">
        <v>1568.9</v>
      </c>
      <c r="S103" s="195"/>
      <c r="T103" s="195"/>
      <c r="U103" s="195"/>
      <c r="V103" s="195"/>
      <c r="W103" s="195"/>
      <c r="X103" s="195"/>
      <c r="Y103" s="195"/>
      <c r="Z103" s="195"/>
      <c r="AA103" s="195"/>
      <c r="AB103" s="195"/>
      <c r="AC103" s="195"/>
      <c r="AD103" s="195"/>
      <c r="AE103" s="195"/>
      <c r="AF103" s="195"/>
      <c r="AG103" s="195"/>
    </row>
    <row r="104" spans="1:33" hidden="1" outlineLevel="1">
      <c r="A104" s="309" t="s">
        <v>441</v>
      </c>
      <c r="B104" s="313">
        <v>-3511</v>
      </c>
      <c r="C104" s="313">
        <v>9526.9</v>
      </c>
      <c r="D104" s="313">
        <v>7190.8</v>
      </c>
      <c r="E104" s="313">
        <v>68.099999999999994</v>
      </c>
      <c r="F104" s="313">
        <v>1092.8</v>
      </c>
      <c r="G104" s="313">
        <v>139.9</v>
      </c>
      <c r="H104" s="313">
        <v>4077.7</v>
      </c>
      <c r="I104" s="313">
        <v>1779.3</v>
      </c>
      <c r="J104" s="313">
        <v>33</v>
      </c>
      <c r="K104" s="313">
        <v>642.9</v>
      </c>
      <c r="L104" s="313">
        <v>1693.2</v>
      </c>
      <c r="M104" s="313">
        <v>1125.9000000000001</v>
      </c>
      <c r="N104" s="233">
        <v>13037.9</v>
      </c>
      <c r="O104" s="233">
        <v>11218.7</v>
      </c>
      <c r="P104" s="233">
        <v>1819.2</v>
      </c>
      <c r="S104" s="195"/>
      <c r="T104" s="195"/>
      <c r="U104" s="195"/>
      <c r="V104" s="195"/>
      <c r="W104" s="195"/>
      <c r="X104" s="195"/>
      <c r="Y104" s="195"/>
      <c r="Z104" s="195"/>
      <c r="AA104" s="195"/>
      <c r="AB104" s="195"/>
      <c r="AC104" s="195"/>
      <c r="AD104" s="195"/>
      <c r="AE104" s="195"/>
      <c r="AF104" s="195"/>
      <c r="AG104" s="195"/>
    </row>
    <row r="105" spans="1:33" hidden="1" outlineLevel="1">
      <c r="A105" s="491" t="s">
        <v>442</v>
      </c>
      <c r="B105" s="492">
        <v>-4436.1000000000004</v>
      </c>
      <c r="C105" s="492">
        <v>10900.9</v>
      </c>
      <c r="D105" s="492">
        <v>7962.4</v>
      </c>
      <c r="E105" s="492">
        <v>139</v>
      </c>
      <c r="F105" s="492">
        <v>1257.5</v>
      </c>
      <c r="G105" s="492">
        <v>152.30000000000001</v>
      </c>
      <c r="H105" s="492">
        <v>4431.5</v>
      </c>
      <c r="I105" s="492">
        <v>1945</v>
      </c>
      <c r="J105" s="492">
        <v>37.1</v>
      </c>
      <c r="K105" s="492">
        <v>681.3</v>
      </c>
      <c r="L105" s="492">
        <v>2257.1999999999998</v>
      </c>
      <c r="M105" s="492">
        <v>1427</v>
      </c>
      <c r="N105" s="493">
        <v>15337</v>
      </c>
      <c r="O105" s="493">
        <v>12969.1</v>
      </c>
      <c r="P105" s="493">
        <v>2367.9</v>
      </c>
      <c r="S105" s="195"/>
      <c r="T105" s="195"/>
      <c r="U105" s="195"/>
      <c r="V105" s="195"/>
      <c r="W105" s="195"/>
      <c r="X105" s="195"/>
      <c r="Y105" s="195"/>
      <c r="Z105" s="195"/>
      <c r="AA105" s="195"/>
      <c r="AB105" s="195"/>
      <c r="AC105" s="195"/>
      <c r="AD105" s="195"/>
      <c r="AE105" s="195"/>
      <c r="AF105" s="195"/>
      <c r="AG105" s="195"/>
    </row>
    <row r="106" spans="1:33" hidden="1" outlineLevel="1">
      <c r="A106" s="309" t="s">
        <v>650</v>
      </c>
      <c r="B106" s="313">
        <v>-17.7</v>
      </c>
      <c r="C106" s="313">
        <v>830.4</v>
      </c>
      <c r="D106" s="313">
        <v>744.3</v>
      </c>
      <c r="E106" s="313">
        <v>-15.1</v>
      </c>
      <c r="F106" s="313">
        <v>81.8</v>
      </c>
      <c r="G106" s="313">
        <v>27.5</v>
      </c>
      <c r="H106" s="313">
        <v>477.6</v>
      </c>
      <c r="I106" s="313">
        <v>168.9</v>
      </c>
      <c r="J106" s="313">
        <v>3.6</v>
      </c>
      <c r="K106" s="313">
        <v>46.3</v>
      </c>
      <c r="L106" s="313">
        <v>39.799999999999997</v>
      </c>
      <c r="M106" s="313">
        <v>38.4</v>
      </c>
      <c r="N106" s="233">
        <v>848.1</v>
      </c>
      <c r="O106" s="233">
        <v>830.7</v>
      </c>
      <c r="P106" s="233">
        <v>17.399999999999999</v>
      </c>
      <c r="S106" s="195"/>
      <c r="T106" s="195"/>
      <c r="U106" s="195"/>
      <c r="V106" s="195"/>
      <c r="W106" s="195"/>
      <c r="X106" s="195"/>
      <c r="Y106" s="195"/>
      <c r="Z106" s="195"/>
      <c r="AA106" s="195"/>
      <c r="AB106" s="195"/>
      <c r="AC106" s="195"/>
      <c r="AD106" s="195"/>
      <c r="AE106" s="195"/>
      <c r="AF106" s="195"/>
      <c r="AG106" s="195"/>
    </row>
    <row r="107" spans="1:33" hidden="1" outlineLevel="1">
      <c r="A107" s="309" t="s">
        <v>653</v>
      </c>
      <c r="B107" s="313">
        <v>-344.1</v>
      </c>
      <c r="C107" s="313">
        <v>1758.1</v>
      </c>
      <c r="D107" s="313">
        <v>1242.0999999999999</v>
      </c>
      <c r="E107" s="313">
        <v>-41.3</v>
      </c>
      <c r="F107" s="313">
        <v>192.8</v>
      </c>
      <c r="G107" s="313">
        <v>36.200000000000003</v>
      </c>
      <c r="H107" s="313">
        <v>707.8</v>
      </c>
      <c r="I107" s="313">
        <v>339</v>
      </c>
      <c r="J107" s="313">
        <v>7.6</v>
      </c>
      <c r="K107" s="313">
        <v>79.900000000000006</v>
      </c>
      <c r="L107" s="313">
        <v>436.1</v>
      </c>
      <c r="M107" s="313">
        <v>433.8</v>
      </c>
      <c r="N107" s="233">
        <v>2102.1999999999998</v>
      </c>
      <c r="O107" s="233">
        <v>1985.8</v>
      </c>
      <c r="P107" s="233">
        <v>116.4</v>
      </c>
      <c r="S107" s="195"/>
      <c r="T107" s="195"/>
      <c r="U107" s="195"/>
      <c r="V107" s="195"/>
      <c r="W107" s="195"/>
      <c r="X107" s="195"/>
      <c r="Y107" s="195"/>
      <c r="Z107" s="195"/>
      <c r="AA107" s="195"/>
      <c r="AB107" s="195"/>
      <c r="AC107" s="195"/>
      <c r="AD107" s="195"/>
      <c r="AE107" s="195"/>
      <c r="AF107" s="195"/>
      <c r="AG107" s="195"/>
    </row>
    <row r="108" spans="1:33" hidden="1" outlineLevel="1">
      <c r="A108" s="309" t="s">
        <v>654</v>
      </c>
      <c r="B108" s="313">
        <v>-655.20000000000005</v>
      </c>
      <c r="C108" s="313">
        <v>2751.9</v>
      </c>
      <c r="D108" s="313">
        <v>1993.2</v>
      </c>
      <c r="E108" s="313">
        <v>3.8</v>
      </c>
      <c r="F108" s="313">
        <v>527.20000000000005</v>
      </c>
      <c r="G108" s="313">
        <v>46.3</v>
      </c>
      <c r="H108" s="313">
        <v>962.7</v>
      </c>
      <c r="I108" s="313">
        <v>442.3</v>
      </c>
      <c r="J108" s="313">
        <v>10.9</v>
      </c>
      <c r="K108" s="313">
        <v>118.5</v>
      </c>
      <c r="L108" s="313">
        <v>640.29999999999995</v>
      </c>
      <c r="M108" s="313">
        <v>636.29999999999995</v>
      </c>
      <c r="N108" s="233">
        <v>3407.1</v>
      </c>
      <c r="O108" s="233">
        <v>3022.5</v>
      </c>
      <c r="P108" s="233">
        <v>384.6</v>
      </c>
      <c r="S108" s="195"/>
      <c r="T108" s="195"/>
      <c r="U108" s="195"/>
      <c r="V108" s="195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</row>
    <row r="109" spans="1:33" hidden="1" outlineLevel="1">
      <c r="A109" s="309" t="s">
        <v>655</v>
      </c>
      <c r="B109" s="313">
        <v>-1018.5</v>
      </c>
      <c r="C109" s="313">
        <v>3635.6</v>
      </c>
      <c r="D109" s="313">
        <v>2668.3</v>
      </c>
      <c r="E109" s="313">
        <v>-93.4</v>
      </c>
      <c r="F109" s="313">
        <v>578.1</v>
      </c>
      <c r="G109" s="313">
        <v>56.8</v>
      </c>
      <c r="H109" s="313">
        <v>1496.7</v>
      </c>
      <c r="I109" s="313">
        <v>616.29999999999995</v>
      </c>
      <c r="J109" s="313">
        <v>13.8</v>
      </c>
      <c r="K109" s="313">
        <v>208.1</v>
      </c>
      <c r="L109" s="313">
        <v>759.2</v>
      </c>
      <c r="M109" s="313">
        <v>751.6</v>
      </c>
      <c r="N109" s="233">
        <v>4654.1000000000004</v>
      </c>
      <c r="O109" s="233">
        <v>4127.5</v>
      </c>
      <c r="P109" s="233">
        <v>526.6</v>
      </c>
      <c r="S109" s="195"/>
      <c r="T109" s="195"/>
      <c r="U109" s="195"/>
      <c r="V109" s="195"/>
      <c r="W109" s="195"/>
      <c r="X109" s="195"/>
      <c r="Y109" s="195"/>
      <c r="Z109" s="195"/>
      <c r="AA109" s="195"/>
      <c r="AB109" s="195"/>
      <c r="AC109" s="195"/>
      <c r="AD109" s="195"/>
      <c r="AE109" s="195"/>
      <c r="AF109" s="195"/>
      <c r="AG109" s="195"/>
    </row>
    <row r="110" spans="1:33" hidden="1" outlineLevel="1">
      <c r="A110" s="309" t="s">
        <v>656</v>
      </c>
      <c r="B110" s="313">
        <v>-1567.5</v>
      </c>
      <c r="C110" s="313">
        <v>4396.2</v>
      </c>
      <c r="D110" s="313">
        <v>3187.3</v>
      </c>
      <c r="E110" s="313">
        <v>-99.6</v>
      </c>
      <c r="F110" s="313">
        <v>610.70000000000005</v>
      </c>
      <c r="G110" s="313">
        <v>67.5</v>
      </c>
      <c r="H110" s="313">
        <v>1812.4</v>
      </c>
      <c r="I110" s="313">
        <v>778.6</v>
      </c>
      <c r="J110" s="313">
        <v>17.7</v>
      </c>
      <c r="K110" s="313">
        <v>275.3</v>
      </c>
      <c r="L110" s="313">
        <v>933.6</v>
      </c>
      <c r="M110" s="313">
        <v>923.5</v>
      </c>
      <c r="N110" s="233">
        <v>5963.7</v>
      </c>
      <c r="O110" s="233">
        <v>5295.5</v>
      </c>
      <c r="P110" s="233">
        <v>668.2</v>
      </c>
      <c r="S110" s="195"/>
      <c r="T110" s="195"/>
      <c r="U110" s="195"/>
      <c r="V110" s="195"/>
      <c r="W110" s="195"/>
      <c r="X110" s="195"/>
      <c r="Y110" s="195"/>
      <c r="Z110" s="195"/>
      <c r="AA110" s="195"/>
      <c r="AB110" s="195"/>
      <c r="AC110" s="195"/>
      <c r="AD110" s="195"/>
      <c r="AE110" s="195"/>
      <c r="AF110" s="195"/>
      <c r="AG110" s="195"/>
    </row>
    <row r="111" spans="1:33" hidden="1" outlineLevel="1">
      <c r="A111" s="309" t="s">
        <v>657</v>
      </c>
      <c r="B111" s="313">
        <v>-1577.6</v>
      </c>
      <c r="C111" s="313">
        <v>5483</v>
      </c>
      <c r="D111" s="313">
        <v>4112.6000000000004</v>
      </c>
      <c r="E111" s="313">
        <v>-3.1</v>
      </c>
      <c r="F111" s="313">
        <v>827.3</v>
      </c>
      <c r="G111" s="313">
        <v>79</v>
      </c>
      <c r="H111" s="313">
        <v>2222.5</v>
      </c>
      <c r="I111" s="313">
        <v>950.5</v>
      </c>
      <c r="J111" s="313">
        <v>36.4</v>
      </c>
      <c r="K111" s="313">
        <v>341.3</v>
      </c>
      <c r="L111" s="313">
        <v>1029.0999999999999</v>
      </c>
      <c r="M111" s="313">
        <v>1017.3</v>
      </c>
      <c r="N111" s="233">
        <v>7060.6</v>
      </c>
      <c r="O111" s="233">
        <v>6261.7</v>
      </c>
      <c r="P111" s="233">
        <v>798.9</v>
      </c>
      <c r="S111" s="195"/>
      <c r="T111" s="195"/>
      <c r="U111" s="195"/>
      <c r="V111" s="195"/>
      <c r="W111" s="195"/>
      <c r="X111" s="195"/>
      <c r="Y111" s="195"/>
      <c r="Z111" s="195"/>
      <c r="AA111" s="195"/>
      <c r="AB111" s="195"/>
      <c r="AC111" s="195"/>
      <c r="AD111" s="195"/>
      <c r="AE111" s="195"/>
      <c r="AF111" s="195"/>
      <c r="AG111" s="195"/>
    </row>
    <row r="112" spans="1:33" hidden="1" outlineLevel="1">
      <c r="A112" s="309" t="s">
        <v>717</v>
      </c>
      <c r="B112" s="313">
        <v>-1675</v>
      </c>
      <c r="C112" s="313">
        <v>6569.4</v>
      </c>
      <c r="D112" s="313">
        <v>4921.3</v>
      </c>
      <c r="E112" s="313">
        <v>10.9</v>
      </c>
      <c r="F112" s="313">
        <v>968.7</v>
      </c>
      <c r="G112" s="313">
        <v>90.4</v>
      </c>
      <c r="H112" s="313">
        <v>2682.5</v>
      </c>
      <c r="I112" s="313">
        <v>1125.5</v>
      </c>
      <c r="J112" s="313">
        <v>43.3</v>
      </c>
      <c r="K112" s="313">
        <v>459.4</v>
      </c>
      <c r="L112" s="313">
        <v>1188.7</v>
      </c>
      <c r="M112" s="313">
        <v>1171.4000000000001</v>
      </c>
      <c r="N112" s="233">
        <v>8244.4</v>
      </c>
      <c r="O112" s="233">
        <v>7255.6</v>
      </c>
      <c r="P112" s="233">
        <v>988.8</v>
      </c>
      <c r="S112" s="195"/>
      <c r="T112" s="195"/>
      <c r="U112" s="195"/>
      <c r="V112" s="195"/>
      <c r="W112" s="195"/>
      <c r="X112" s="195"/>
      <c r="Y112" s="195"/>
      <c r="Z112" s="195"/>
      <c r="AA112" s="195"/>
      <c r="AB112" s="195"/>
      <c r="AC112" s="195"/>
      <c r="AD112" s="195"/>
      <c r="AE112" s="195"/>
      <c r="AF112" s="195"/>
      <c r="AG112" s="195"/>
    </row>
    <row r="113" spans="1:33" hidden="1" outlineLevel="1">
      <c r="A113" s="309" t="s">
        <v>658</v>
      </c>
      <c r="B113" s="313">
        <v>-2022.2</v>
      </c>
      <c r="C113" s="313">
        <v>7343.2</v>
      </c>
      <c r="D113" s="313">
        <v>5526.2</v>
      </c>
      <c r="E113" s="313">
        <v>13.1</v>
      </c>
      <c r="F113" s="313">
        <v>1125.7</v>
      </c>
      <c r="G113" s="313">
        <v>99.7</v>
      </c>
      <c r="H113" s="313">
        <v>2942.2</v>
      </c>
      <c r="I113" s="313">
        <v>1298.7</v>
      </c>
      <c r="J113" s="313">
        <v>46.8</v>
      </c>
      <c r="K113" s="313">
        <v>528.9</v>
      </c>
      <c r="L113" s="313">
        <v>1288.0999999999999</v>
      </c>
      <c r="M113" s="313">
        <v>1269.3</v>
      </c>
      <c r="N113" s="233">
        <v>9365.4</v>
      </c>
      <c r="O113" s="233">
        <v>8187</v>
      </c>
      <c r="P113" s="233">
        <v>1178.4000000000001</v>
      </c>
      <c r="S113" s="195"/>
      <c r="T113" s="195"/>
      <c r="U113" s="195"/>
      <c r="V113" s="195"/>
      <c r="W113" s="195"/>
      <c r="X113" s="195"/>
      <c r="Y113" s="195"/>
      <c r="Z113" s="195"/>
      <c r="AA113" s="195"/>
      <c r="AB113" s="195"/>
      <c r="AC113" s="195"/>
      <c r="AD113" s="195"/>
      <c r="AE113" s="195"/>
      <c r="AF113" s="195"/>
      <c r="AG113" s="195"/>
    </row>
    <row r="114" spans="1:33" hidden="1" outlineLevel="1">
      <c r="A114" s="309" t="s">
        <v>659</v>
      </c>
      <c r="B114" s="313">
        <v>-2158.9</v>
      </c>
      <c r="C114" s="313">
        <v>8279.2999999999993</v>
      </c>
      <c r="D114" s="313">
        <v>6205.9</v>
      </c>
      <c r="E114" s="313">
        <v>27.7</v>
      </c>
      <c r="F114" s="313">
        <v>1256.9000000000001</v>
      </c>
      <c r="G114" s="313">
        <v>109.7</v>
      </c>
      <c r="H114" s="313">
        <v>3278.7</v>
      </c>
      <c r="I114" s="313">
        <v>1483.2</v>
      </c>
      <c r="J114" s="313">
        <v>49.7</v>
      </c>
      <c r="K114" s="313">
        <v>626</v>
      </c>
      <c r="L114" s="313">
        <v>1447.4</v>
      </c>
      <c r="M114" s="313">
        <v>1426.5</v>
      </c>
      <c r="N114" s="233">
        <v>10438.200000000001</v>
      </c>
      <c r="O114" s="233">
        <v>9096.2999999999993</v>
      </c>
      <c r="P114" s="233">
        <v>1341.9</v>
      </c>
      <c r="S114" s="195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</row>
    <row r="115" spans="1:33" hidden="1" outlineLevel="1">
      <c r="A115" s="309" t="s">
        <v>652</v>
      </c>
      <c r="B115" s="313">
        <v>-2341.3000000000002</v>
      </c>
      <c r="C115" s="313">
        <v>9311.4</v>
      </c>
      <c r="D115" s="313">
        <v>7077.4</v>
      </c>
      <c r="E115" s="313">
        <v>39.700000000000003</v>
      </c>
      <c r="F115" s="313">
        <v>1379.1</v>
      </c>
      <c r="G115" s="313">
        <v>118.8</v>
      </c>
      <c r="H115" s="313">
        <v>3826.7</v>
      </c>
      <c r="I115" s="313">
        <v>1660.1</v>
      </c>
      <c r="J115" s="313">
        <v>53</v>
      </c>
      <c r="K115" s="313">
        <v>666.6</v>
      </c>
      <c r="L115" s="313">
        <v>1567.4</v>
      </c>
      <c r="M115" s="313">
        <v>1533.1</v>
      </c>
      <c r="N115" s="233">
        <v>11652.7</v>
      </c>
      <c r="O115" s="233">
        <v>10152.4</v>
      </c>
      <c r="P115" s="233">
        <v>1500.3</v>
      </c>
      <c r="S115" s="195"/>
      <c r="T115" s="195"/>
      <c r="U115" s="195"/>
      <c r="V115" s="195"/>
      <c r="W115" s="195"/>
      <c r="X115" s="195"/>
      <c r="Y115" s="195"/>
      <c r="Z115" s="195"/>
      <c r="AA115" s="195"/>
      <c r="AB115" s="195"/>
      <c r="AC115" s="195"/>
      <c r="AD115" s="195"/>
      <c r="AE115" s="195"/>
      <c r="AF115" s="195"/>
      <c r="AG115" s="195"/>
    </row>
    <row r="116" spans="1:33" hidden="1" outlineLevel="1">
      <c r="A116" s="309" t="s">
        <v>651</v>
      </c>
      <c r="B116" s="313">
        <v>-2665.4</v>
      </c>
      <c r="C116" s="313">
        <v>10238.9</v>
      </c>
      <c r="D116" s="313">
        <v>7800.6</v>
      </c>
      <c r="E116" s="313">
        <v>41.4</v>
      </c>
      <c r="F116" s="313">
        <v>1486.7</v>
      </c>
      <c r="G116" s="313">
        <v>132.6</v>
      </c>
      <c r="H116" s="313">
        <v>4250.5</v>
      </c>
      <c r="I116" s="313">
        <v>1833.5</v>
      </c>
      <c r="J116" s="313">
        <v>55.9</v>
      </c>
      <c r="K116" s="313">
        <v>750.9</v>
      </c>
      <c r="L116" s="313">
        <v>1687.4</v>
      </c>
      <c r="M116" s="313">
        <v>1651.1</v>
      </c>
      <c r="N116" s="233">
        <v>12904.3</v>
      </c>
      <c r="O116" s="233">
        <v>11078.6</v>
      </c>
      <c r="P116" s="233">
        <v>1825.7</v>
      </c>
      <c r="S116" s="195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</row>
    <row r="117" spans="1:33" hidden="1" outlineLevel="1">
      <c r="A117" s="491" t="s">
        <v>660</v>
      </c>
      <c r="B117" s="492">
        <v>-3275.3</v>
      </c>
      <c r="C117" s="492">
        <v>12002.3</v>
      </c>
      <c r="D117" s="492">
        <v>8700.2999999999993</v>
      </c>
      <c r="E117" s="492">
        <v>112.1</v>
      </c>
      <c r="F117" s="492">
        <v>1620.4</v>
      </c>
      <c r="G117" s="492">
        <v>143.19999999999999</v>
      </c>
      <c r="H117" s="492">
        <v>4753.2</v>
      </c>
      <c r="I117" s="492">
        <v>2001.7</v>
      </c>
      <c r="J117" s="492">
        <v>69.8</v>
      </c>
      <c r="K117" s="492">
        <v>858.8</v>
      </c>
      <c r="L117" s="492">
        <v>2443.1999999999998</v>
      </c>
      <c r="M117" s="492">
        <v>2031.4</v>
      </c>
      <c r="N117" s="493">
        <v>15278</v>
      </c>
      <c r="O117" s="493">
        <v>12783.2</v>
      </c>
      <c r="P117" s="493">
        <v>2494.8000000000002</v>
      </c>
      <c r="S117" s="195"/>
      <c r="T117" s="195"/>
      <c r="U117" s="195"/>
      <c r="V117" s="195"/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</row>
    <row r="118" spans="1:33" hidden="1" outlineLevel="1">
      <c r="A118" s="309" t="s">
        <v>738</v>
      </c>
      <c r="B118" s="313">
        <v>97.9</v>
      </c>
      <c r="C118" s="313">
        <v>1019.9</v>
      </c>
      <c r="D118" s="313">
        <v>977.2</v>
      </c>
      <c r="E118" s="313">
        <v>-22.2</v>
      </c>
      <c r="F118" s="313">
        <v>122.5</v>
      </c>
      <c r="G118" s="313">
        <v>33.9</v>
      </c>
      <c r="H118" s="313">
        <v>666.3</v>
      </c>
      <c r="I118" s="313">
        <v>166.7</v>
      </c>
      <c r="J118" s="313">
        <v>10</v>
      </c>
      <c r="K118" s="313">
        <v>41.4</v>
      </c>
      <c r="L118" s="313">
        <v>1.3</v>
      </c>
      <c r="M118" s="313">
        <v>0</v>
      </c>
      <c r="N118" s="233">
        <v>922</v>
      </c>
      <c r="O118" s="233">
        <v>916.8</v>
      </c>
      <c r="P118" s="233">
        <v>5.2</v>
      </c>
      <c r="S118" s="195"/>
      <c r="T118" s="195"/>
      <c r="U118" s="195"/>
      <c r="V118" s="195"/>
      <c r="W118" s="195"/>
      <c r="X118" s="195"/>
      <c r="Y118" s="195"/>
      <c r="Z118" s="195"/>
      <c r="AA118" s="195"/>
      <c r="AB118" s="195"/>
      <c r="AC118" s="195"/>
      <c r="AD118" s="195"/>
      <c r="AE118" s="195"/>
      <c r="AF118" s="195"/>
      <c r="AG118" s="195"/>
    </row>
    <row r="119" spans="1:33" collapsed="1">
      <c r="A119" s="309" t="s">
        <v>744</v>
      </c>
      <c r="B119" s="313">
        <v>-846</v>
      </c>
      <c r="C119" s="313">
        <v>1492.7</v>
      </c>
      <c r="D119" s="313">
        <v>1325.8</v>
      </c>
      <c r="E119" s="313">
        <v>-16.5</v>
      </c>
      <c r="F119" s="313">
        <v>242.4</v>
      </c>
      <c r="G119" s="313">
        <v>44.9</v>
      </c>
      <c r="H119" s="313">
        <v>748.5</v>
      </c>
      <c r="I119" s="313">
        <v>293</v>
      </c>
      <c r="J119" s="313">
        <v>13.5</v>
      </c>
      <c r="K119" s="313">
        <v>76.400000000000006</v>
      </c>
      <c r="L119" s="313">
        <v>90.5</v>
      </c>
      <c r="M119" s="313">
        <v>58</v>
      </c>
      <c r="N119" s="233">
        <v>2338.6999999999998</v>
      </c>
      <c r="O119" s="233">
        <v>2217.3000000000002</v>
      </c>
      <c r="P119" s="233">
        <v>121.4</v>
      </c>
      <c r="S119" s="195"/>
      <c r="T119" s="195"/>
      <c r="U119" s="195"/>
      <c r="V119" s="195"/>
      <c r="W119" s="195"/>
      <c r="X119" s="195"/>
      <c r="Y119" s="195"/>
      <c r="Z119" s="195"/>
      <c r="AA119" s="195"/>
      <c r="AB119" s="195"/>
      <c r="AC119" s="195"/>
      <c r="AD119" s="195"/>
      <c r="AE119" s="195"/>
      <c r="AF119" s="195"/>
      <c r="AG119" s="195"/>
    </row>
    <row r="120" spans="1:33">
      <c r="A120" s="309" t="s">
        <v>745</v>
      </c>
      <c r="B120" s="313">
        <v>-1155.4000000000001</v>
      </c>
      <c r="C120" s="313">
        <v>2467.9</v>
      </c>
      <c r="D120" s="313">
        <v>1933</v>
      </c>
      <c r="E120" s="313">
        <v>17.399999999999999</v>
      </c>
      <c r="F120" s="313">
        <v>458.4</v>
      </c>
      <c r="G120" s="313">
        <v>59.2</v>
      </c>
      <c r="H120" s="313">
        <v>924.6</v>
      </c>
      <c r="I120" s="313">
        <v>456.1</v>
      </c>
      <c r="J120" s="313">
        <v>17.3</v>
      </c>
      <c r="K120" s="313">
        <v>146.9</v>
      </c>
      <c r="L120" s="313">
        <v>388</v>
      </c>
      <c r="M120" s="313">
        <v>382.4</v>
      </c>
      <c r="N120" s="233">
        <v>3623.3</v>
      </c>
      <c r="O120" s="233">
        <v>3345.9</v>
      </c>
      <c r="P120" s="233">
        <v>277.39999999999998</v>
      </c>
      <c r="S120" s="195"/>
      <c r="T120" s="195"/>
      <c r="U120" s="195"/>
      <c r="V120" s="195"/>
      <c r="W120" s="195"/>
      <c r="X120" s="195"/>
      <c r="Y120" s="195"/>
      <c r="Z120" s="195"/>
      <c r="AA120" s="195"/>
      <c r="AB120" s="195"/>
      <c r="AC120" s="195"/>
      <c r="AD120" s="195"/>
      <c r="AE120" s="195"/>
      <c r="AF120" s="195"/>
      <c r="AG120" s="195"/>
    </row>
    <row r="121" spans="1:33">
      <c r="A121" s="309" t="s">
        <v>746</v>
      </c>
      <c r="B121" s="313">
        <v>-1171.0999999999999</v>
      </c>
      <c r="C121" s="313">
        <v>3747.9</v>
      </c>
      <c r="D121" s="313">
        <v>3002</v>
      </c>
      <c r="E121" s="313">
        <v>19.600000000000001</v>
      </c>
      <c r="F121" s="313">
        <v>764.8</v>
      </c>
      <c r="G121" s="313">
        <v>73.3</v>
      </c>
      <c r="H121" s="313">
        <v>1496.7</v>
      </c>
      <c r="I121" s="313">
        <v>627.70000000000005</v>
      </c>
      <c r="J121" s="313">
        <v>19.899999999999999</v>
      </c>
      <c r="K121" s="313">
        <v>217.2</v>
      </c>
      <c r="L121" s="313">
        <v>528.70000000000005</v>
      </c>
      <c r="M121" s="313">
        <v>520.1</v>
      </c>
      <c r="N121" s="233">
        <v>4919</v>
      </c>
      <c r="O121" s="233">
        <v>4500</v>
      </c>
      <c r="P121" s="233">
        <v>419</v>
      </c>
      <c r="S121" s="195"/>
      <c r="T121" s="195"/>
      <c r="U121" s="195"/>
      <c r="V121" s="195"/>
      <c r="W121" s="195"/>
      <c r="X121" s="195"/>
      <c r="Y121" s="195"/>
      <c r="Z121" s="195"/>
      <c r="AA121" s="195"/>
      <c r="AB121" s="195"/>
      <c r="AC121" s="195"/>
      <c r="AD121" s="195"/>
      <c r="AE121" s="195"/>
      <c r="AF121" s="195"/>
      <c r="AG121" s="195"/>
    </row>
    <row r="122" spans="1:33">
      <c r="A122" s="309" t="s">
        <v>747</v>
      </c>
      <c r="B122" s="313">
        <v>-2159.5</v>
      </c>
      <c r="C122" s="313">
        <v>4331.5</v>
      </c>
      <c r="D122" s="313">
        <v>3292.4</v>
      </c>
      <c r="E122" s="313">
        <v>-66.8</v>
      </c>
      <c r="F122" s="313">
        <v>750.5</v>
      </c>
      <c r="G122" s="313">
        <v>85.2</v>
      </c>
      <c r="H122" s="313">
        <v>1725.1</v>
      </c>
      <c r="I122" s="313">
        <v>775.7</v>
      </c>
      <c r="J122" s="313">
        <v>22.7</v>
      </c>
      <c r="K122" s="313">
        <v>318.3</v>
      </c>
      <c r="L122" s="313">
        <v>720.8</v>
      </c>
      <c r="M122" s="313">
        <v>710.4</v>
      </c>
      <c r="N122" s="233">
        <v>6491</v>
      </c>
      <c r="O122" s="233">
        <v>5921</v>
      </c>
      <c r="P122" s="233">
        <v>570</v>
      </c>
      <c r="S122" s="195"/>
      <c r="T122" s="195"/>
      <c r="U122" s="195"/>
      <c r="V122" s="195"/>
      <c r="W122" s="195"/>
      <c r="X122" s="195"/>
      <c r="Y122" s="195"/>
      <c r="Z122" s="195"/>
      <c r="AA122" s="195"/>
      <c r="AB122" s="195"/>
      <c r="AC122" s="195"/>
      <c r="AD122" s="195"/>
      <c r="AE122" s="195"/>
      <c r="AF122" s="195"/>
      <c r="AG122" s="195"/>
    </row>
    <row r="123" spans="1:33">
      <c r="A123" s="309" t="s">
        <v>748</v>
      </c>
      <c r="B123" s="313">
        <v>-2325.6999999999998</v>
      </c>
      <c r="C123" s="313">
        <v>5247.6</v>
      </c>
      <c r="D123" s="313">
        <v>4039.6</v>
      </c>
      <c r="E123" s="313">
        <v>52.4</v>
      </c>
      <c r="F123" s="313">
        <v>898.9</v>
      </c>
      <c r="G123" s="313">
        <v>95.8</v>
      </c>
      <c r="H123" s="313">
        <v>2016.6</v>
      </c>
      <c r="I123" s="313">
        <v>949.5</v>
      </c>
      <c r="J123" s="313">
        <v>26.4</v>
      </c>
      <c r="K123" s="313">
        <v>356.2</v>
      </c>
      <c r="L123" s="313">
        <v>851.8</v>
      </c>
      <c r="M123" s="313">
        <v>839.2</v>
      </c>
      <c r="N123" s="233">
        <v>7573.4</v>
      </c>
      <c r="O123" s="233">
        <v>6912</v>
      </c>
      <c r="P123" s="233">
        <v>661.4</v>
      </c>
      <c r="S123" s="195"/>
      <c r="T123" s="195"/>
      <c r="U123" s="195"/>
      <c r="V123" s="195"/>
      <c r="W123" s="195"/>
      <c r="X123" s="195"/>
      <c r="Y123" s="195"/>
      <c r="Z123" s="195"/>
      <c r="AA123" s="195"/>
      <c r="AB123" s="195"/>
      <c r="AC123" s="195"/>
      <c r="AD123" s="195"/>
      <c r="AE123" s="195"/>
      <c r="AF123" s="195"/>
      <c r="AG123" s="195"/>
    </row>
    <row r="124" spans="1:33">
      <c r="A124" s="309" t="s">
        <v>749</v>
      </c>
      <c r="B124" s="313">
        <v>-2238.5</v>
      </c>
      <c r="C124" s="313">
        <v>6287.2</v>
      </c>
      <c r="D124" s="313">
        <v>4917.6000000000004</v>
      </c>
      <c r="E124" s="313">
        <v>72.599999999999994</v>
      </c>
      <c r="F124" s="313">
        <v>1128.4000000000001</v>
      </c>
      <c r="G124" s="313">
        <v>106.7</v>
      </c>
      <c r="H124" s="313">
        <v>2457.4</v>
      </c>
      <c r="I124" s="313">
        <v>1123</v>
      </c>
      <c r="J124" s="313">
        <v>29.5</v>
      </c>
      <c r="K124" s="313">
        <v>413</v>
      </c>
      <c r="L124" s="313">
        <v>956.6</v>
      </c>
      <c r="M124" s="313">
        <v>942.8</v>
      </c>
      <c r="N124" s="233">
        <v>8525.7000000000007</v>
      </c>
      <c r="O124" s="233">
        <v>7703.5</v>
      </c>
      <c r="P124" s="233">
        <v>822.2</v>
      </c>
      <c r="S124" s="195"/>
      <c r="T124" s="195"/>
      <c r="U124" s="195"/>
      <c r="V124" s="195"/>
      <c r="W124" s="195"/>
      <c r="X124" s="195"/>
      <c r="Y124" s="195"/>
      <c r="Z124" s="195"/>
      <c r="AA124" s="195"/>
      <c r="AB124" s="195"/>
      <c r="AC124" s="195"/>
      <c r="AD124" s="195"/>
      <c r="AE124" s="195"/>
      <c r="AF124" s="195"/>
      <c r="AG124" s="195"/>
    </row>
    <row r="125" spans="1:33">
      <c r="A125" s="309" t="s">
        <v>750</v>
      </c>
      <c r="B125" s="313">
        <v>-2675.4617520700003</v>
      </c>
      <c r="C125" s="313">
        <v>7104.7897926900005</v>
      </c>
      <c r="D125" s="313">
        <v>5575.4190975199999</v>
      </c>
      <c r="E125" s="313">
        <v>85.208891399999999</v>
      </c>
      <c r="F125" s="313">
        <v>1252.1424663800001</v>
      </c>
      <c r="G125" s="313">
        <v>118.73462486</v>
      </c>
      <c r="H125" s="313">
        <v>2781.81463132</v>
      </c>
      <c r="I125" s="313">
        <v>1305.5070974</v>
      </c>
      <c r="J125" s="313">
        <v>32.011386160000711</v>
      </c>
      <c r="K125" s="313">
        <v>486.47592060000005</v>
      </c>
      <c r="L125" s="313">
        <v>1042.89477457</v>
      </c>
      <c r="M125" s="313">
        <v>1026.8576265500001</v>
      </c>
      <c r="N125" s="233">
        <v>9780.2515447599999</v>
      </c>
      <c r="O125" s="233">
        <v>8769.043677059999</v>
      </c>
      <c r="P125" s="233">
        <v>1013.86220567</v>
      </c>
      <c r="S125" s="195"/>
      <c r="T125" s="195"/>
      <c r="U125" s="195"/>
      <c r="V125" s="195"/>
      <c r="W125" s="195"/>
      <c r="X125" s="195"/>
      <c r="Y125" s="195"/>
      <c r="Z125" s="195"/>
      <c r="AA125" s="195"/>
      <c r="AB125" s="195"/>
      <c r="AC125" s="195"/>
      <c r="AD125" s="195"/>
      <c r="AE125" s="195"/>
      <c r="AF125" s="195"/>
      <c r="AG125" s="195"/>
    </row>
    <row r="126" spans="1:33">
      <c r="A126" s="309" t="s">
        <v>763</v>
      </c>
      <c r="B126" s="313">
        <v>-2585.63086264</v>
      </c>
      <c r="C126" s="313">
        <v>8202.2096483400001</v>
      </c>
      <c r="D126" s="313">
        <v>6185.6661084000007</v>
      </c>
      <c r="E126" s="313">
        <v>108.95941836</v>
      </c>
      <c r="F126" s="313">
        <v>1349.6736815899999</v>
      </c>
      <c r="G126" s="313">
        <v>128.45084059999999</v>
      </c>
      <c r="H126" s="313">
        <v>3085.0595124499996</v>
      </c>
      <c r="I126" s="313">
        <v>1478.75550045</v>
      </c>
      <c r="J126" s="313">
        <f>+D126-E126-F126-G126-H126-I126</f>
        <v>34.767154950000076</v>
      </c>
      <c r="K126" s="313">
        <v>535.81392898000001</v>
      </c>
      <c r="L126" s="313">
        <v>1480.7296109599999</v>
      </c>
      <c r="M126" s="313">
        <v>1102.8777008499999</v>
      </c>
      <c r="N126" s="233">
        <v>10787.840510980001</v>
      </c>
      <c r="O126" s="233">
        <v>9632.6046660599986</v>
      </c>
      <c r="P126" s="233">
        <v>1157.10616929</v>
      </c>
      <c r="S126" s="195"/>
      <c r="T126" s="195"/>
      <c r="U126" s="195"/>
      <c r="V126" s="195"/>
      <c r="W126" s="195"/>
      <c r="X126" s="195"/>
      <c r="Y126" s="195"/>
      <c r="Z126" s="195"/>
      <c r="AA126" s="195"/>
      <c r="AB126" s="195"/>
      <c r="AC126" s="195"/>
      <c r="AD126" s="195"/>
      <c r="AE126" s="195"/>
      <c r="AF126" s="195"/>
      <c r="AG126" s="195"/>
    </row>
    <row r="127" spans="1:33">
      <c r="A127" s="309" t="s">
        <v>752</v>
      </c>
      <c r="B127" s="313">
        <v>-2465.95606714</v>
      </c>
      <c r="C127" s="313">
        <v>9502.40353469</v>
      </c>
      <c r="D127" s="313">
        <v>7018.1161758200005</v>
      </c>
      <c r="E127" s="313">
        <v>123.44297869</v>
      </c>
      <c r="F127" s="313">
        <v>1474.30370698</v>
      </c>
      <c r="G127" s="313">
        <v>139.74844922</v>
      </c>
      <c r="H127" s="313">
        <v>3606.0925402500002</v>
      </c>
      <c r="I127" s="313">
        <v>1630.0082270299999</v>
      </c>
      <c r="J127" s="313">
        <f>+D127-E127-F127-G127-H127-I127</f>
        <v>44.520273650000036</v>
      </c>
      <c r="K127" s="313">
        <v>592.93453228999999</v>
      </c>
      <c r="L127" s="313">
        <v>1891.3528265799998</v>
      </c>
      <c r="M127" s="313">
        <v>1511.1972070299998</v>
      </c>
      <c r="N127" s="233">
        <v>11968.35960183</v>
      </c>
      <c r="O127" s="233">
        <v>10619.761053279999</v>
      </c>
      <c r="P127" s="233">
        <v>1350.17741176</v>
      </c>
      <c r="S127" s="195"/>
      <c r="T127" s="195"/>
      <c r="U127" s="195"/>
      <c r="V127" s="195"/>
      <c r="W127" s="195"/>
      <c r="X127" s="195"/>
      <c r="Y127" s="195"/>
      <c r="Z127" s="195"/>
      <c r="AA127" s="195"/>
      <c r="AB127" s="195"/>
      <c r="AC127" s="195"/>
      <c r="AD127" s="195"/>
      <c r="AE127" s="195"/>
      <c r="AF127" s="195"/>
      <c r="AG127" s="195"/>
    </row>
    <row r="128" spans="1:33">
      <c r="A128" s="309" t="s">
        <v>753</v>
      </c>
      <c r="B128" s="313">
        <v>-2743.4980456399999</v>
      </c>
      <c r="C128" s="313">
        <v>10417.552152100001</v>
      </c>
      <c r="D128" s="313">
        <v>7765.6828687199995</v>
      </c>
      <c r="E128" s="313">
        <v>144.23057307000002</v>
      </c>
      <c r="F128" s="313">
        <v>1590.68202604</v>
      </c>
      <c r="G128" s="313">
        <v>154.69108912999999</v>
      </c>
      <c r="H128" s="313">
        <v>4003.5697547399996</v>
      </c>
      <c r="I128" s="313">
        <v>1824.9461064800003</v>
      </c>
      <c r="J128" s="313">
        <f>+D128-E128-F128-G128-H128-I128</f>
        <v>47.563319259999389</v>
      </c>
      <c r="K128" s="313">
        <v>641.2979961399999</v>
      </c>
      <c r="L128" s="313">
        <v>2010.5712872399999</v>
      </c>
      <c r="M128" s="313">
        <v>1628.87772786</v>
      </c>
      <c r="N128" s="233">
        <v>13161.05019774</v>
      </c>
      <c r="O128" s="233">
        <v>11607.448759799998</v>
      </c>
      <c r="P128" s="233">
        <v>1556.4007782699998</v>
      </c>
      <c r="S128" s="195"/>
      <c r="T128" s="195"/>
      <c r="U128" s="195"/>
      <c r="V128" s="195"/>
      <c r="W128" s="195"/>
      <c r="X128" s="195"/>
      <c r="Y128" s="195"/>
      <c r="Z128" s="195"/>
      <c r="AA128" s="195"/>
      <c r="AB128" s="195"/>
      <c r="AC128" s="195"/>
      <c r="AD128" s="195"/>
      <c r="AE128" s="195"/>
      <c r="AF128" s="195"/>
      <c r="AG128" s="195"/>
    </row>
    <row r="129" spans="1:33">
      <c r="A129" s="491" t="s">
        <v>743</v>
      </c>
      <c r="B129" s="492">
        <v>-3810.6748810000008</v>
      </c>
      <c r="C129" s="492">
        <v>11830.03624693</v>
      </c>
      <c r="D129" s="492">
        <v>8463.6248335500004</v>
      </c>
      <c r="E129" s="492">
        <v>234.40860925000001</v>
      </c>
      <c r="F129" s="492">
        <v>1733.0416082500001</v>
      </c>
      <c r="G129" s="492">
        <v>167.14939924999999</v>
      </c>
      <c r="H129" s="492">
        <v>4307.1475109100002</v>
      </c>
      <c r="I129" s="492">
        <v>1979.9706698700002</v>
      </c>
      <c r="J129" s="492">
        <f>+D129-E129-F129-G129-H129-I129</f>
        <v>41.907036020000305</v>
      </c>
      <c r="K129" s="492">
        <v>695.56889205000004</v>
      </c>
      <c r="L129" s="492">
        <v>2670.8425213299997</v>
      </c>
      <c r="M129" s="492">
        <v>2127.3450940500002</v>
      </c>
      <c r="N129" s="493">
        <v>15640.711127930001</v>
      </c>
      <c r="O129" s="493">
        <v>13658.62559491</v>
      </c>
      <c r="P129" s="493">
        <v>1983.1056821699999</v>
      </c>
      <c r="R129" s="556"/>
      <c r="S129" s="195"/>
      <c r="T129" s="195"/>
      <c r="U129" s="195"/>
      <c r="V129" s="195"/>
      <c r="W129" s="195"/>
      <c r="X129" s="195"/>
      <c r="Y129" s="195"/>
      <c r="Z129" s="195"/>
      <c r="AA129" s="195"/>
      <c r="AB129" s="195"/>
      <c r="AC129" s="195"/>
      <c r="AD129" s="195"/>
      <c r="AE129" s="195"/>
      <c r="AF129" s="195"/>
      <c r="AG129" s="195"/>
    </row>
    <row r="130" spans="1:33">
      <c r="A130" s="309" t="s">
        <v>772</v>
      </c>
      <c r="B130" s="313">
        <v>-62.500802710000073</v>
      </c>
      <c r="C130" s="221">
        <v>840.18200686</v>
      </c>
      <c r="D130" s="313">
        <v>800.06757444999982</v>
      </c>
      <c r="E130" s="313">
        <v>-7.9141782000000003</v>
      </c>
      <c r="F130" s="313">
        <v>123.09258577</v>
      </c>
      <c r="G130" s="313">
        <v>37.224598389999997</v>
      </c>
      <c r="H130" s="313">
        <v>483.67244790000001</v>
      </c>
      <c r="I130" s="313">
        <v>161.59681558</v>
      </c>
      <c r="J130" s="313">
        <f>+D130-E130-F130-G130-H130-I130</f>
        <v>2.395305009999845</v>
      </c>
      <c r="K130" s="313">
        <v>35.327093689999998</v>
      </c>
      <c r="L130" s="313">
        <v>4.7873387200000002</v>
      </c>
      <c r="M130" s="313">
        <v>4.0742184000000004</v>
      </c>
      <c r="N130" s="233">
        <v>902.68280957000002</v>
      </c>
      <c r="O130" s="233">
        <v>875.70173814999998</v>
      </c>
      <c r="P130" s="233">
        <v>27.811904659999996</v>
      </c>
      <c r="R130" s="556"/>
      <c r="S130" s="195"/>
      <c r="T130" s="195"/>
      <c r="U130" s="195"/>
      <c r="V130" s="195"/>
      <c r="W130" s="195"/>
      <c r="X130" s="195"/>
      <c r="Y130" s="195"/>
      <c r="Z130" s="195"/>
      <c r="AA130" s="195"/>
      <c r="AB130" s="195"/>
      <c r="AC130" s="195"/>
      <c r="AD130" s="195"/>
      <c r="AE130" s="195"/>
      <c r="AF130" s="195"/>
      <c r="AG130" s="195"/>
    </row>
    <row r="131" spans="1:33">
      <c r="A131" s="299"/>
      <c r="B131" s="313"/>
      <c r="C131" s="313"/>
      <c r="D131" s="313"/>
      <c r="E131" s="313"/>
      <c r="F131" s="313"/>
      <c r="G131" s="313"/>
      <c r="H131" s="313"/>
      <c r="I131" s="313"/>
      <c r="J131" s="313"/>
      <c r="K131" s="313"/>
      <c r="L131" s="313"/>
      <c r="M131" s="313"/>
      <c r="N131" s="233"/>
      <c r="O131" s="233"/>
      <c r="P131" s="233"/>
      <c r="R131" s="556"/>
      <c r="S131" s="195"/>
      <c r="T131" s="195"/>
      <c r="U131" s="195"/>
      <c r="V131" s="195"/>
      <c r="W131" s="195"/>
      <c r="X131" s="195"/>
      <c r="Y131" s="195"/>
      <c r="Z131" s="195"/>
      <c r="AA131" s="195"/>
      <c r="AB131" s="195"/>
      <c r="AC131" s="195"/>
      <c r="AD131" s="195"/>
      <c r="AE131" s="195"/>
      <c r="AF131" s="195"/>
      <c r="AG131" s="195"/>
    </row>
    <row r="132" spans="1:33">
      <c r="A132" s="299" t="s">
        <v>397</v>
      </c>
      <c r="B132" s="299"/>
      <c r="C132" s="299"/>
      <c r="D132" s="299"/>
      <c r="E132" s="299"/>
      <c r="F132" s="299"/>
      <c r="G132" s="319"/>
      <c r="H132" s="319"/>
      <c r="I132" s="320"/>
      <c r="J132" s="313"/>
      <c r="K132" s="320"/>
      <c r="L132" s="320"/>
      <c r="M132" s="320"/>
      <c r="N132" s="195"/>
      <c r="O132" s="195"/>
      <c r="P132" s="233"/>
      <c r="S132" s="195"/>
      <c r="T132" s="195"/>
      <c r="U132" s="195"/>
      <c r="V132" s="195"/>
      <c r="W132" s="195"/>
      <c r="X132" s="195"/>
      <c r="Y132" s="195"/>
      <c r="Z132" s="195"/>
      <c r="AA132" s="195"/>
      <c r="AB132" s="195"/>
      <c r="AC132" s="195"/>
      <c r="AD132" s="195"/>
      <c r="AE132" s="195"/>
      <c r="AF132" s="195"/>
      <c r="AG132" s="195"/>
    </row>
    <row r="133" spans="1:33" ht="5.25" customHeight="1">
      <c r="A133" s="299"/>
      <c r="B133" s="299"/>
      <c r="C133" s="299"/>
      <c r="D133" s="299"/>
      <c r="E133" s="299"/>
      <c r="F133" s="299"/>
      <c r="G133" s="319"/>
      <c r="H133" s="319"/>
      <c r="I133" s="320"/>
      <c r="J133" s="320"/>
      <c r="K133" s="320"/>
      <c r="L133" s="320"/>
      <c r="M133" s="320"/>
      <c r="N133" s="195"/>
      <c r="O133" s="195"/>
      <c r="P133" s="195"/>
      <c r="S133" s="195"/>
      <c r="T133" s="195"/>
      <c r="U133" s="195"/>
      <c r="V133" s="195"/>
      <c r="W133" s="195"/>
      <c r="X133" s="195"/>
      <c r="Y133" s="195"/>
      <c r="Z133" s="195"/>
      <c r="AA133" s="195"/>
      <c r="AB133" s="195"/>
      <c r="AC133" s="195"/>
      <c r="AD133" s="195"/>
      <c r="AE133" s="195"/>
      <c r="AF133" s="195"/>
      <c r="AG133" s="195"/>
    </row>
    <row r="134" spans="1:33" ht="12.75" customHeight="1">
      <c r="A134" s="297"/>
      <c r="B134" s="298" t="s">
        <v>457</v>
      </c>
      <c r="C134" s="299"/>
      <c r="D134" s="299"/>
      <c r="E134" s="300"/>
      <c r="F134" s="300"/>
      <c r="G134" s="300"/>
      <c r="H134" s="300"/>
      <c r="I134" s="300"/>
      <c r="J134" s="300"/>
      <c r="K134" s="300"/>
      <c r="L134" s="300"/>
      <c r="M134" s="300"/>
      <c r="N134" s="228"/>
      <c r="O134" s="228"/>
      <c r="P134" s="228"/>
      <c r="S134" s="195"/>
      <c r="T134" s="195"/>
      <c r="U134" s="195"/>
      <c r="V134" s="195"/>
      <c r="W134" s="195"/>
      <c r="X134" s="195"/>
      <c r="Y134" s="195"/>
      <c r="Z134" s="195"/>
      <c r="AA134" s="195"/>
      <c r="AB134" s="195"/>
      <c r="AC134" s="195"/>
      <c r="AD134" s="195"/>
      <c r="AE134" s="195"/>
      <c r="AF134" s="195"/>
      <c r="AG134" s="195"/>
    </row>
    <row r="135" spans="1:33">
      <c r="A135" s="227"/>
      <c r="B135" s="199"/>
      <c r="C135" s="965" t="s">
        <v>524</v>
      </c>
      <c r="D135" s="960"/>
      <c r="E135" s="960"/>
      <c r="F135" s="960"/>
      <c r="G135" s="960"/>
      <c r="H135" s="960"/>
      <c r="I135" s="960"/>
      <c r="J135" s="960"/>
      <c r="K135" s="960"/>
      <c r="L135" s="960"/>
      <c r="M135" s="961"/>
      <c r="N135" s="196" t="s">
        <v>525</v>
      </c>
      <c r="O135" s="200"/>
      <c r="P135" s="201"/>
    </row>
    <row r="136" spans="1:33" ht="12.75" customHeight="1">
      <c r="A136" s="227"/>
      <c r="B136" s="199"/>
      <c r="C136" s="205"/>
      <c r="D136" s="951" t="s">
        <v>458</v>
      </c>
      <c r="E136" s="960"/>
      <c r="F136" s="960"/>
      <c r="G136" s="960"/>
      <c r="H136" s="960"/>
      <c r="I136" s="960"/>
      <c r="J136" s="961"/>
      <c r="K136" s="962" t="s">
        <v>510</v>
      </c>
      <c r="L136" s="962" t="s">
        <v>511</v>
      </c>
      <c r="M136" s="962" t="s">
        <v>512</v>
      </c>
      <c r="N136" s="206"/>
      <c r="O136" s="226" t="s">
        <v>459</v>
      </c>
      <c r="P136" s="226" t="s">
        <v>460</v>
      </c>
    </row>
    <row r="137" spans="1:33" ht="51">
      <c r="A137" s="229"/>
      <c r="B137" s="210"/>
      <c r="C137" s="211"/>
      <c r="D137" s="212"/>
      <c r="E137" s="526" t="s">
        <v>461</v>
      </c>
      <c r="F137" s="526" t="s">
        <v>462</v>
      </c>
      <c r="G137" s="526" t="s">
        <v>509</v>
      </c>
      <c r="H137" s="526" t="s">
        <v>463</v>
      </c>
      <c r="I137" s="526" t="s">
        <v>464</v>
      </c>
      <c r="J137" s="526" t="s">
        <v>513</v>
      </c>
      <c r="K137" s="963"/>
      <c r="L137" s="963"/>
      <c r="M137" s="963"/>
      <c r="N137" s="213"/>
      <c r="O137" s="214"/>
      <c r="P137" s="210"/>
    </row>
    <row r="138" spans="1:33" ht="16.5" customHeight="1">
      <c r="A138" s="224"/>
      <c r="B138" s="225">
        <v>16</v>
      </c>
      <c r="C138" s="222">
        <v>17</v>
      </c>
      <c r="D138" s="225">
        <v>18</v>
      </c>
      <c r="E138" s="222">
        <v>19</v>
      </c>
      <c r="F138" s="225">
        <v>20</v>
      </c>
      <c r="G138" s="222">
        <v>21</v>
      </c>
      <c r="H138" s="225">
        <v>22</v>
      </c>
      <c r="I138" s="222">
        <v>23</v>
      </c>
      <c r="J138" s="225">
        <v>24</v>
      </c>
      <c r="K138" s="222">
        <v>25</v>
      </c>
      <c r="L138" s="225">
        <v>26</v>
      </c>
      <c r="M138" s="222">
        <v>27</v>
      </c>
      <c r="N138" s="225">
        <v>28</v>
      </c>
      <c r="O138" s="223">
        <v>29</v>
      </c>
      <c r="P138" s="223">
        <v>30</v>
      </c>
    </row>
    <row r="139" spans="1:33" hidden="1" outlineLevel="1">
      <c r="A139" s="230">
        <v>2006</v>
      </c>
      <c r="B139" s="572">
        <f t="shared" ref="B139:P139" si="0">+B11/B10*100-100</f>
        <v>-6.5167140825035546</v>
      </c>
      <c r="C139" s="573">
        <f t="shared" si="0"/>
        <v>12.865810343422083</v>
      </c>
      <c r="D139" s="573">
        <f t="shared" si="0"/>
        <v>6.1444348202685148</v>
      </c>
      <c r="E139" s="574">
        <f t="shared" si="0"/>
        <v>-7.4433656957928775</v>
      </c>
      <c r="F139" s="574">
        <f t="shared" si="0"/>
        <v>12.338871383557716</v>
      </c>
      <c r="G139" s="574">
        <f t="shared" si="0"/>
        <v>26.015625000000014</v>
      </c>
      <c r="H139" s="574">
        <f t="shared" si="0"/>
        <v>4.9288842954869949</v>
      </c>
      <c r="I139" s="574">
        <f t="shared" si="0"/>
        <v>4.3150726209847647</v>
      </c>
      <c r="J139" s="574">
        <f t="shared" si="0"/>
        <v>-34.156378600823047</v>
      </c>
      <c r="K139" s="574">
        <f t="shared" si="0"/>
        <v>-7.6769406392694037</v>
      </c>
      <c r="L139" s="574">
        <f t="shared" si="0"/>
        <v>141.60804020100502</v>
      </c>
      <c r="M139" s="574">
        <f t="shared" si="0"/>
        <v>47.219808861859264</v>
      </c>
      <c r="N139" s="574">
        <f t="shared" si="0"/>
        <v>10.620990743314906</v>
      </c>
      <c r="O139" s="574">
        <f t="shared" si="0"/>
        <v>8.3255454409100906</v>
      </c>
      <c r="P139" s="574">
        <f t="shared" si="0"/>
        <v>29.665374156604031</v>
      </c>
    </row>
    <row r="140" spans="1:33" hidden="1" outlineLevel="1">
      <c r="A140" s="230">
        <v>2007</v>
      </c>
      <c r="B140" s="575">
        <f t="shared" ref="B140:P140" si="1">+B12/B11*100-100</f>
        <v>-25.726751889961989</v>
      </c>
      <c r="C140" s="235">
        <f t="shared" si="1"/>
        <v>10.357561877447608</v>
      </c>
      <c r="D140" s="235">
        <f t="shared" si="1"/>
        <v>9.2971614389655741</v>
      </c>
      <c r="E140" s="576">
        <f t="shared" si="1"/>
        <v>28.028712971951364</v>
      </c>
      <c r="F140" s="576">
        <f t="shared" si="1"/>
        <v>10.913860474940876</v>
      </c>
      <c r="G140" s="576">
        <f t="shared" si="1"/>
        <v>17.172969621822688</v>
      </c>
      <c r="H140" s="576">
        <f t="shared" si="1"/>
        <v>5.851788271799478</v>
      </c>
      <c r="I140" s="576">
        <f t="shared" si="1"/>
        <v>14.471172852477793</v>
      </c>
      <c r="J140" s="576">
        <f t="shared" si="1"/>
        <v>19.687499999999986</v>
      </c>
      <c r="K140" s="576">
        <f t="shared" si="1"/>
        <v>20.803709428129835</v>
      </c>
      <c r="L140" s="576">
        <f t="shared" si="1"/>
        <v>11.655574043261225</v>
      </c>
      <c r="M140" s="576">
        <f t="shared" si="1"/>
        <v>25.022130421953378</v>
      </c>
      <c r="N140" s="576">
        <f t="shared" si="1"/>
        <v>6.825844178541189</v>
      </c>
      <c r="O140" s="576">
        <f t="shared" si="1"/>
        <v>4.9872365317937835</v>
      </c>
      <c r="P140" s="576">
        <f t="shared" si="1"/>
        <v>19.673963122347175</v>
      </c>
    </row>
    <row r="141" spans="1:33" hidden="1" outlineLevel="1">
      <c r="A141" s="230">
        <v>2008</v>
      </c>
      <c r="B141" s="575">
        <f t="shared" ref="B141:P141" si="2">+B13/B12*100-100</f>
        <v>-9.882825071510851</v>
      </c>
      <c r="C141" s="235">
        <f t="shared" si="2"/>
        <v>6.1384736515424265</v>
      </c>
      <c r="D141" s="235">
        <f t="shared" si="2"/>
        <v>5.2513350433784751</v>
      </c>
      <c r="E141" s="576">
        <f t="shared" si="2"/>
        <v>8.7860574743903612</v>
      </c>
      <c r="F141" s="576">
        <f t="shared" si="2"/>
        <v>21.908903701894815</v>
      </c>
      <c r="G141" s="576">
        <f t="shared" si="2"/>
        <v>8.9947089947090006</v>
      </c>
      <c r="H141" s="576">
        <f t="shared" si="2"/>
        <v>2.6646845250133424</v>
      </c>
      <c r="I141" s="576">
        <f t="shared" si="2"/>
        <v>-3.8398223520759274</v>
      </c>
      <c r="J141" s="576">
        <f t="shared" si="2"/>
        <v>-5.221932114882506</v>
      </c>
      <c r="K141" s="576">
        <f t="shared" si="2"/>
        <v>11.8091095189355</v>
      </c>
      <c r="L141" s="576">
        <f t="shared" si="2"/>
        <v>8.4568959093957403</v>
      </c>
      <c r="M141" s="576">
        <f t="shared" si="2"/>
        <v>-1.1918810479112523</v>
      </c>
      <c r="N141" s="576">
        <f t="shared" si="2"/>
        <v>5.048235607504779</v>
      </c>
      <c r="O141" s="576">
        <f t="shared" si="2"/>
        <v>6.0083649990368713</v>
      </c>
      <c r="P141" s="576">
        <f t="shared" si="2"/>
        <v>-0.8800484096884702</v>
      </c>
    </row>
    <row r="142" spans="1:33" collapsed="1">
      <c r="A142" s="230">
        <v>2009</v>
      </c>
      <c r="B142" s="575">
        <f t="shared" ref="B142:P142" si="3">+B14/B13*100-100</f>
        <v>296.60414890593921</v>
      </c>
      <c r="C142" s="235">
        <f t="shared" si="3"/>
        <v>-7.1483311751803598</v>
      </c>
      <c r="D142" s="235">
        <f t="shared" si="3"/>
        <v>-11.052859090455669</v>
      </c>
      <c r="E142" s="576">
        <f t="shared" si="3"/>
        <v>-76.06694560669456</v>
      </c>
      <c r="F142" s="576">
        <f t="shared" si="3"/>
        <v>0.40073546744613964</v>
      </c>
      <c r="G142" s="576">
        <f t="shared" si="3"/>
        <v>-24.368932038834942</v>
      </c>
      <c r="H142" s="576">
        <f t="shared" si="3"/>
        <v>-16.99432443514101</v>
      </c>
      <c r="I142" s="576">
        <f t="shared" si="3"/>
        <v>-3.6687135884112649</v>
      </c>
      <c r="J142" s="576">
        <f t="shared" si="3"/>
        <v>-19.834710743801637</v>
      </c>
      <c r="K142" s="576">
        <f t="shared" si="3"/>
        <v>-5.2294312850440576</v>
      </c>
      <c r="L142" s="576">
        <f t="shared" si="3"/>
        <v>15.94531464688103</v>
      </c>
      <c r="M142" s="576">
        <f t="shared" si="3"/>
        <v>29.093514869222503</v>
      </c>
      <c r="N142" s="576">
        <f t="shared" si="3"/>
        <v>10.583853816740074</v>
      </c>
      <c r="O142" s="576">
        <f t="shared" si="3"/>
        <v>6.9286274810036872</v>
      </c>
      <c r="P142" s="576">
        <f t="shared" si="3"/>
        <v>34.356133690172385</v>
      </c>
    </row>
    <row r="143" spans="1:33">
      <c r="A143" s="230">
        <v>2010</v>
      </c>
      <c r="B143" s="575">
        <f t="shared" ref="B143:P143" si="4">+B15/B14*100-100</f>
        <v>58.925948482785799</v>
      </c>
      <c r="C143" s="235">
        <f t="shared" si="4"/>
        <v>3.4162492410443406</v>
      </c>
      <c r="D143" s="235">
        <f t="shared" si="4"/>
        <v>-0.77882590437263843</v>
      </c>
      <c r="E143" s="235">
        <f t="shared" si="4"/>
        <v>386.01398601398603</v>
      </c>
      <c r="F143" s="235">
        <f t="shared" si="4"/>
        <v>-40.951352366641622</v>
      </c>
      <c r="G143" s="235">
        <f t="shared" si="4"/>
        <v>-2.2464698331193773</v>
      </c>
      <c r="H143" s="235">
        <f t="shared" si="4"/>
        <v>15.21162645590681</v>
      </c>
      <c r="I143" s="235">
        <f t="shared" si="4"/>
        <v>5.971450365043026</v>
      </c>
      <c r="J143" s="235">
        <f t="shared" si="4"/>
        <v>27.491408934707891</v>
      </c>
      <c r="K143" s="235">
        <f t="shared" si="4"/>
        <v>-17.737261531031152</v>
      </c>
      <c r="L143" s="235">
        <f t="shared" si="4"/>
        <v>33.744148841618767</v>
      </c>
      <c r="M143" s="235">
        <f t="shared" si="4"/>
        <v>32.019613285225262</v>
      </c>
      <c r="N143" s="235">
        <f t="shared" si="4"/>
        <v>15.038141028045089</v>
      </c>
      <c r="O143" s="235">
        <f t="shared" si="4"/>
        <v>16.071204825746861</v>
      </c>
      <c r="P143" s="235">
        <f t="shared" si="4"/>
        <v>9.6910177421596302</v>
      </c>
    </row>
    <row r="144" spans="1:33">
      <c r="A144" s="230">
        <v>2011</v>
      </c>
      <c r="B144" s="577">
        <v>-26.167128784292515</v>
      </c>
      <c r="C144" s="556">
        <v>10.103752901136602</v>
      </c>
      <c r="D144" s="556">
        <v>9.2673063397970452</v>
      </c>
      <c r="E144" s="556">
        <v>-19.352517985611513</v>
      </c>
      <c r="F144" s="556">
        <v>28.858846918489064</v>
      </c>
      <c r="G144" s="556">
        <v>-5.975049244911375</v>
      </c>
      <c r="H144" s="556">
        <v>7.2593929820602483</v>
      </c>
      <c r="I144" s="556">
        <v>2.9151670951156774</v>
      </c>
      <c r="J144" s="556">
        <v>88.140161725067372</v>
      </c>
      <c r="K144" s="556">
        <v>26.053133714956701</v>
      </c>
      <c r="L144" s="556">
        <v>8.2402977139819171</v>
      </c>
      <c r="M144" s="556">
        <v>42.354590049053968</v>
      </c>
      <c r="N144" s="556">
        <v>-0.3846906174610325</v>
      </c>
      <c r="O144" s="556">
        <v>-1.4334070984108394</v>
      </c>
      <c r="P144" s="556">
        <v>5.3591790193842712</v>
      </c>
    </row>
    <row r="145" spans="1:18">
      <c r="A145" s="231">
        <v>2012</v>
      </c>
      <c r="B145" s="578">
        <v>16.345827282997007</v>
      </c>
      <c r="C145" s="579">
        <v>-1.4352561848145768</v>
      </c>
      <c r="D145" s="579">
        <v>-2.7203104082617671</v>
      </c>
      <c r="E145" s="579">
        <v>109.10669870651208</v>
      </c>
      <c r="F145" s="579">
        <v>6.951469282275994</v>
      </c>
      <c r="G145" s="579">
        <v>16.724440817039095</v>
      </c>
      <c r="H145" s="579">
        <v>-9.3842566921231878</v>
      </c>
      <c r="I145" s="579">
        <v>-1.0855437942748551</v>
      </c>
      <c r="J145" s="579">
        <v>-39.961266446990962</v>
      </c>
      <c r="K145" s="579">
        <v>-19.006882621099194</v>
      </c>
      <c r="L145" s="579">
        <v>9.317391999426988</v>
      </c>
      <c r="M145" s="579">
        <v>4.7231020010829923</v>
      </c>
      <c r="N145" s="579">
        <v>2.3740746690011889</v>
      </c>
      <c r="O145" s="579">
        <v>6.8482507893954363</v>
      </c>
      <c r="P145" s="579">
        <v>-20.510434416786921</v>
      </c>
    </row>
    <row r="146" spans="1:18" hidden="1" outlineLevel="1">
      <c r="A146" s="230" t="s">
        <v>162</v>
      </c>
      <c r="B146" s="577">
        <f t="shared" ref="B146:P157" si="5">+B22/B18*100-100</f>
        <v>-94.402583423035523</v>
      </c>
      <c r="C146" s="556">
        <f t="shared" si="5"/>
        <v>10.42564031309341</v>
      </c>
      <c r="D146" s="556">
        <f t="shared" si="5"/>
        <v>7.554587472772667</v>
      </c>
      <c r="E146" s="556">
        <f t="shared" si="5"/>
        <v>-90.080160320641284</v>
      </c>
      <c r="F146" s="556">
        <f t="shared" si="5"/>
        <v>32.257269590931486</v>
      </c>
      <c r="G146" s="556">
        <f t="shared" si="5"/>
        <v>-22.727272727272734</v>
      </c>
      <c r="H146" s="556">
        <f t="shared" si="5"/>
        <v>1.6638584667228287</v>
      </c>
      <c r="I146" s="556">
        <f t="shared" si="5"/>
        <v>30.901408450704224</v>
      </c>
      <c r="J146" s="556">
        <f t="shared" si="5"/>
        <v>-59.534883720930239</v>
      </c>
      <c r="K146" s="556">
        <f t="shared" si="5"/>
        <v>8.816120906801018</v>
      </c>
      <c r="L146" s="556">
        <f t="shared" si="5"/>
        <v>58.474576271186436</v>
      </c>
      <c r="M146" s="556">
        <f t="shared" si="5"/>
        <v>59.230096237970258</v>
      </c>
      <c r="N146" s="556">
        <f t="shared" si="5"/>
        <v>15.138902332784838</v>
      </c>
      <c r="O146" s="556">
        <f t="shared" si="5"/>
        <v>12.091289233714548</v>
      </c>
      <c r="P146" s="556">
        <f t="shared" si="5"/>
        <v>89.544895448954492</v>
      </c>
    </row>
    <row r="147" spans="1:18" hidden="1" outlineLevel="1">
      <c r="A147" s="230" t="s">
        <v>163</v>
      </c>
      <c r="B147" s="577">
        <f t="shared" si="5"/>
        <v>792.65091863517068</v>
      </c>
      <c r="C147" s="556">
        <f t="shared" si="5"/>
        <v>9.1368140243902616</v>
      </c>
      <c r="D147" s="556">
        <f t="shared" si="5"/>
        <v>1.7051288980165253</v>
      </c>
      <c r="E147" s="556">
        <f t="shared" si="5"/>
        <v>-136.63366336633663</v>
      </c>
      <c r="F147" s="556">
        <f t="shared" si="5"/>
        <v>6.1934422376307481</v>
      </c>
      <c r="G147" s="556">
        <f t="shared" si="5"/>
        <v>6.2340966921119616</v>
      </c>
      <c r="H147" s="556">
        <f t="shared" si="5"/>
        <v>1.2133052285229695</v>
      </c>
      <c r="I147" s="556">
        <f t="shared" si="5"/>
        <v>9.1816098152891925</v>
      </c>
      <c r="J147" s="556">
        <f t="shared" si="5"/>
        <v>-50.887573964497037</v>
      </c>
      <c r="K147" s="556">
        <f t="shared" si="5"/>
        <v>16.604127579737323</v>
      </c>
      <c r="L147" s="556">
        <f t="shared" si="5"/>
        <v>150.16853932584269</v>
      </c>
      <c r="M147" s="556">
        <f t="shared" si="5"/>
        <v>74.89489489489489</v>
      </c>
      <c r="N147" s="556">
        <f t="shared" si="5"/>
        <v>16.183170069632965</v>
      </c>
      <c r="O147" s="556">
        <f t="shared" si="5"/>
        <v>12.245979855098057</v>
      </c>
      <c r="P147" s="556">
        <f t="shared" si="5"/>
        <v>72.856104651162781</v>
      </c>
    </row>
    <row r="148" spans="1:18" hidden="1" outlineLevel="1">
      <c r="A148" s="230" t="s">
        <v>164</v>
      </c>
      <c r="B148" s="577">
        <f t="shared" si="5"/>
        <v>-36.677814938684506</v>
      </c>
      <c r="C148" s="556">
        <f t="shared" si="5"/>
        <v>12.471054186562753</v>
      </c>
      <c r="D148" s="556">
        <f t="shared" si="5"/>
        <v>4.9037520993669546</v>
      </c>
      <c r="E148" s="556">
        <f t="shared" si="5"/>
        <v>-102.26063829787233</v>
      </c>
      <c r="F148" s="556">
        <f t="shared" si="5"/>
        <v>7.7450980392157049</v>
      </c>
      <c r="G148" s="556">
        <f t="shared" si="5"/>
        <v>11.057225994180413</v>
      </c>
      <c r="H148" s="556">
        <f t="shared" si="5"/>
        <v>6.4501625510133351</v>
      </c>
      <c r="I148" s="556">
        <f t="shared" si="5"/>
        <v>6.3285798666779129</v>
      </c>
      <c r="J148" s="556">
        <f t="shared" si="5"/>
        <v>-41.445783132530124</v>
      </c>
      <c r="K148" s="556">
        <f t="shared" si="5"/>
        <v>1.3205282112844969</v>
      </c>
      <c r="L148" s="556">
        <f t="shared" si="5"/>
        <v>148.09315866084427</v>
      </c>
      <c r="M148" s="556">
        <f t="shared" si="5"/>
        <v>16.065974343310941</v>
      </c>
      <c r="N148" s="556">
        <f t="shared" si="5"/>
        <v>10.445887180743554</v>
      </c>
      <c r="O148" s="556">
        <f t="shared" si="5"/>
        <v>7.1039702562740672</v>
      </c>
      <c r="P148" s="556">
        <f t="shared" si="5"/>
        <v>50.237154150197625</v>
      </c>
    </row>
    <row r="149" spans="1:18" hidden="1" outlineLevel="1">
      <c r="A149" s="230" t="s">
        <v>165</v>
      </c>
      <c r="B149" s="577">
        <f t="shared" si="5"/>
        <v>-6.5167140825035546</v>
      </c>
      <c r="C149" s="556">
        <f t="shared" si="5"/>
        <v>12.865810343422083</v>
      </c>
      <c r="D149" s="556">
        <f t="shared" si="5"/>
        <v>6.1444348202685148</v>
      </c>
      <c r="E149" s="556">
        <f t="shared" si="5"/>
        <v>-7.4433656957928775</v>
      </c>
      <c r="F149" s="556">
        <f t="shared" si="5"/>
        <v>12.338871383557716</v>
      </c>
      <c r="G149" s="556">
        <f t="shared" si="5"/>
        <v>26.015625000000014</v>
      </c>
      <c r="H149" s="556">
        <f t="shared" si="5"/>
        <v>4.9288842954869949</v>
      </c>
      <c r="I149" s="556">
        <f t="shared" si="5"/>
        <v>4.3150726209847647</v>
      </c>
      <c r="J149" s="556">
        <f t="shared" si="5"/>
        <v>-34.156378600823047</v>
      </c>
      <c r="K149" s="556">
        <f t="shared" si="5"/>
        <v>-7.6769406392694037</v>
      </c>
      <c r="L149" s="556">
        <f t="shared" si="5"/>
        <v>141.60804020100502</v>
      </c>
      <c r="M149" s="556">
        <f t="shared" si="5"/>
        <v>47.219808861859264</v>
      </c>
      <c r="N149" s="556">
        <f t="shared" si="5"/>
        <v>10.620990743314906</v>
      </c>
      <c r="O149" s="556">
        <f t="shared" si="5"/>
        <v>8.3255454409100906</v>
      </c>
      <c r="P149" s="556">
        <f t="shared" si="5"/>
        <v>29.665374156604031</v>
      </c>
    </row>
    <row r="150" spans="1:18" hidden="1" outlineLevel="1">
      <c r="A150" s="230" t="s">
        <v>166</v>
      </c>
      <c r="B150" s="577">
        <f t="shared" si="5"/>
        <v>-7688.461538461539</v>
      </c>
      <c r="C150" s="556">
        <f t="shared" si="5"/>
        <v>-2.2187735928193746</v>
      </c>
      <c r="D150" s="556">
        <f t="shared" si="5"/>
        <v>-6.2237589528278647</v>
      </c>
      <c r="E150" s="556">
        <f t="shared" si="5"/>
        <v>-171.71717171717171</v>
      </c>
      <c r="F150" s="556">
        <f t="shared" si="5"/>
        <v>-16.564188559716797</v>
      </c>
      <c r="G150" s="556">
        <f t="shared" si="5"/>
        <v>48.849104859335057</v>
      </c>
      <c r="H150" s="556">
        <f t="shared" si="5"/>
        <v>1.9784545266210927</v>
      </c>
      <c r="I150" s="556">
        <f t="shared" si="5"/>
        <v>-12.265978050355059</v>
      </c>
      <c r="J150" s="556">
        <f t="shared" si="5"/>
        <v>-14.94252873563218</v>
      </c>
      <c r="K150" s="556">
        <f t="shared" si="5"/>
        <v>-18.344907407407419</v>
      </c>
      <c r="L150" s="556">
        <f t="shared" si="5"/>
        <v>55.989304812834206</v>
      </c>
      <c r="M150" s="556">
        <f t="shared" si="5"/>
        <v>54.395604395604408</v>
      </c>
      <c r="N150" s="556">
        <f t="shared" si="5"/>
        <v>14.585960487599834</v>
      </c>
      <c r="O150" s="556">
        <f t="shared" si="5"/>
        <v>13.510719582902595</v>
      </c>
      <c r="P150" s="556">
        <f t="shared" si="5"/>
        <v>30.110317975340706</v>
      </c>
    </row>
    <row r="151" spans="1:18" hidden="1" outlineLevel="1">
      <c r="A151" s="230" t="s">
        <v>167</v>
      </c>
      <c r="B151" s="577">
        <f t="shared" si="5"/>
        <v>7.3507791825933424</v>
      </c>
      <c r="C151" s="556">
        <f t="shared" si="5"/>
        <v>5.6569183762549073</v>
      </c>
      <c r="D151" s="556">
        <f t="shared" si="5"/>
        <v>8.4571033823099668</v>
      </c>
      <c r="E151" s="556">
        <f t="shared" si="5"/>
        <v>-3.7837837837837753</v>
      </c>
      <c r="F151" s="556">
        <f t="shared" si="5"/>
        <v>12.815405046480734</v>
      </c>
      <c r="G151" s="556">
        <f t="shared" si="5"/>
        <v>22.155688622754496</v>
      </c>
      <c r="H151" s="556">
        <f t="shared" si="5"/>
        <v>6.4915934372936448</v>
      </c>
      <c r="I151" s="556">
        <f t="shared" si="5"/>
        <v>6.8535440849592391</v>
      </c>
      <c r="J151" s="556">
        <f t="shared" si="5"/>
        <v>0</v>
      </c>
      <c r="K151" s="556">
        <f t="shared" si="5"/>
        <v>-10.404934298739605</v>
      </c>
      <c r="L151" s="556">
        <f t="shared" si="5"/>
        <v>-4.5362676847069423</v>
      </c>
      <c r="M151" s="556">
        <f t="shared" si="5"/>
        <v>39.045329670329664</v>
      </c>
      <c r="N151" s="556">
        <f t="shared" si="5"/>
        <v>5.7739582698441723</v>
      </c>
      <c r="O151" s="556">
        <f t="shared" si="5"/>
        <v>5.9306405181720265</v>
      </c>
      <c r="P151" s="556">
        <f t="shared" si="5"/>
        <v>4.3030106709970966</v>
      </c>
    </row>
    <row r="152" spans="1:18" hidden="1" outlineLevel="1">
      <c r="A152" s="230" t="s">
        <v>168</v>
      </c>
      <c r="B152" s="577">
        <f t="shared" si="5"/>
        <v>-88.029540406037995</v>
      </c>
      <c r="C152" s="556">
        <f t="shared" si="5"/>
        <v>7.72021965002358</v>
      </c>
      <c r="D152" s="556">
        <f t="shared" si="5"/>
        <v>6.7155292365076207</v>
      </c>
      <c r="E152" s="556">
        <f t="shared" si="5"/>
        <v>-708.81552381956578</v>
      </c>
      <c r="F152" s="556">
        <f t="shared" si="5"/>
        <v>14.208333382071189</v>
      </c>
      <c r="G152" s="556">
        <f t="shared" si="5"/>
        <v>29.257641921397379</v>
      </c>
      <c r="H152" s="556">
        <f t="shared" si="5"/>
        <v>2.049380839209519</v>
      </c>
      <c r="I152" s="556">
        <f t="shared" si="5"/>
        <v>7.9146130283705531</v>
      </c>
      <c r="J152" s="556">
        <f t="shared" si="5"/>
        <v>6.5843621399176868</v>
      </c>
      <c r="K152" s="556">
        <f t="shared" si="5"/>
        <v>4.5221169036334885</v>
      </c>
      <c r="L152" s="556">
        <f t="shared" si="5"/>
        <v>16.322459516545408</v>
      </c>
      <c r="M152" s="556">
        <f t="shared" si="5"/>
        <v>27.05263157894737</v>
      </c>
      <c r="N152" s="556">
        <f t="shared" si="5"/>
        <v>5.458226150293541</v>
      </c>
      <c r="O152" s="556">
        <f t="shared" si="5"/>
        <v>5.1311720297850201</v>
      </c>
      <c r="P152" s="556">
        <f t="shared" si="5"/>
        <v>8.6299595544193579</v>
      </c>
    </row>
    <row r="153" spans="1:18" hidden="1" outlineLevel="1">
      <c r="A153" s="230" t="s">
        <v>26</v>
      </c>
      <c r="B153" s="577">
        <f t="shared" si="5"/>
        <v>-25.726751889961989</v>
      </c>
      <c r="C153" s="556">
        <f t="shared" si="5"/>
        <v>10.357561877447608</v>
      </c>
      <c r="D153" s="556">
        <f t="shared" si="5"/>
        <v>9.2971614389655741</v>
      </c>
      <c r="E153" s="556">
        <f t="shared" si="5"/>
        <v>28.028712971951364</v>
      </c>
      <c r="F153" s="556">
        <f t="shared" si="5"/>
        <v>10.913860474940876</v>
      </c>
      <c r="G153" s="556">
        <f t="shared" si="5"/>
        <v>17.172969621822688</v>
      </c>
      <c r="H153" s="556">
        <f t="shared" si="5"/>
        <v>5.851788271799478</v>
      </c>
      <c r="I153" s="556">
        <f t="shared" si="5"/>
        <v>14.471172852477793</v>
      </c>
      <c r="J153" s="556">
        <f t="shared" si="5"/>
        <v>19.687499999999986</v>
      </c>
      <c r="K153" s="556">
        <f t="shared" si="5"/>
        <v>20.803709428129835</v>
      </c>
      <c r="L153" s="556">
        <f t="shared" si="5"/>
        <v>11.655574043261225</v>
      </c>
      <c r="M153" s="556">
        <f t="shared" si="5"/>
        <v>25.022130421953378</v>
      </c>
      <c r="N153" s="556">
        <f t="shared" si="5"/>
        <v>6.825844178541189</v>
      </c>
      <c r="O153" s="556">
        <f t="shared" si="5"/>
        <v>4.9872365317937835</v>
      </c>
      <c r="P153" s="556">
        <f t="shared" si="5"/>
        <v>19.673963122347175</v>
      </c>
      <c r="Q153" s="220"/>
      <c r="R153" s="220"/>
    </row>
    <row r="154" spans="1:18" hidden="1" outlineLevel="1">
      <c r="A154" s="230" t="s">
        <v>27</v>
      </c>
      <c r="B154" s="577">
        <f t="shared" si="5"/>
        <v>-128.81398884946782</v>
      </c>
      <c r="C154" s="556">
        <f t="shared" si="5"/>
        <v>15.283318320250487</v>
      </c>
      <c r="D154" s="556">
        <f t="shared" si="5"/>
        <v>16.386621016592045</v>
      </c>
      <c r="E154" s="556">
        <f t="shared" si="5"/>
        <v>-84.507042253521121</v>
      </c>
      <c r="F154" s="556">
        <f t="shared" si="5"/>
        <v>44.149173738276005</v>
      </c>
      <c r="G154" s="556">
        <f t="shared" si="5"/>
        <v>0.17182130584191668</v>
      </c>
      <c r="H154" s="556">
        <f t="shared" si="5"/>
        <v>-5.495175215845606</v>
      </c>
      <c r="I154" s="556">
        <f t="shared" si="5"/>
        <v>38.974736325729708</v>
      </c>
      <c r="J154" s="556">
        <f t="shared" si="5"/>
        <v>33.783783783783775</v>
      </c>
      <c r="K154" s="556">
        <f t="shared" si="5"/>
        <v>16.229624379872433</v>
      </c>
      <c r="L154" s="556">
        <f t="shared" si="5"/>
        <v>7.6448405896468898</v>
      </c>
      <c r="M154" s="556">
        <f t="shared" si="5"/>
        <v>10.355871886121008</v>
      </c>
      <c r="N154" s="556">
        <f t="shared" si="5"/>
        <v>-5.5796038151137139</v>
      </c>
      <c r="O154" s="556">
        <f t="shared" si="5"/>
        <v>-3.4884181350227692</v>
      </c>
      <c r="P154" s="556">
        <f t="shared" si="5"/>
        <v>-31.920199501246884</v>
      </c>
      <c r="Q154" s="220"/>
      <c r="R154" s="220"/>
    </row>
    <row r="155" spans="1:18" hidden="1" outlineLevel="1">
      <c r="A155" s="230" t="s">
        <v>28</v>
      </c>
      <c r="B155" s="577">
        <f t="shared" si="5"/>
        <v>-62.612982744453575</v>
      </c>
      <c r="C155" s="556">
        <f t="shared" si="5"/>
        <v>7.1056762786086125</v>
      </c>
      <c r="D155" s="556">
        <f t="shared" si="5"/>
        <v>4.6006859382655705</v>
      </c>
      <c r="E155" s="556">
        <f t="shared" si="5"/>
        <v>47.191011235955045</v>
      </c>
      <c r="F155" s="556">
        <f t="shared" si="5"/>
        <v>9.8881695114773578</v>
      </c>
      <c r="G155" s="556">
        <f t="shared" si="5"/>
        <v>3.2352941176470438</v>
      </c>
      <c r="H155" s="556">
        <f t="shared" si="5"/>
        <v>0.13355592654424697</v>
      </c>
      <c r="I155" s="556">
        <f t="shared" si="5"/>
        <v>9.9849763087946428</v>
      </c>
      <c r="J155" s="556">
        <f t="shared" si="5"/>
        <v>17.46987951807229</v>
      </c>
      <c r="K155" s="556">
        <f t="shared" si="5"/>
        <v>9.6378329841364803</v>
      </c>
      <c r="L155" s="556">
        <f t="shared" si="5"/>
        <v>29.122559397788734</v>
      </c>
      <c r="M155" s="556">
        <f t="shared" si="5"/>
        <v>32.847616695480383</v>
      </c>
      <c r="N155" s="556">
        <f t="shared" si="5"/>
        <v>2.2165453393004526</v>
      </c>
      <c r="O155" s="556">
        <f t="shared" si="5"/>
        <v>3.8215749134837864</v>
      </c>
      <c r="P155" s="556">
        <f t="shared" si="5"/>
        <v>-13.013583451523985</v>
      </c>
      <c r="Q155" s="220"/>
      <c r="R155" s="220"/>
    </row>
    <row r="156" spans="1:18" hidden="1" outlineLevel="1">
      <c r="A156" s="230" t="s">
        <v>29</v>
      </c>
      <c r="B156" s="577">
        <f t="shared" si="5"/>
        <v>-799.58994304312444</v>
      </c>
      <c r="C156" s="556">
        <f t="shared" si="5"/>
        <v>5.8433698396377167</v>
      </c>
      <c r="D156" s="556">
        <f t="shared" si="5"/>
        <v>6.6025127014112144</v>
      </c>
      <c r="E156" s="556">
        <f t="shared" si="5"/>
        <v>-68.115522771007051</v>
      </c>
      <c r="F156" s="556">
        <f t="shared" si="5"/>
        <v>19.24692418840263</v>
      </c>
      <c r="G156" s="556">
        <f t="shared" si="5"/>
        <v>4.0540540540540633</v>
      </c>
      <c r="H156" s="556">
        <f t="shared" si="5"/>
        <v>3.1430373125100886</v>
      </c>
      <c r="I156" s="556">
        <f t="shared" si="5"/>
        <v>2.7700451346594548</v>
      </c>
      <c r="J156" s="556">
        <f t="shared" si="5"/>
        <v>-2.3166023166023137</v>
      </c>
      <c r="K156" s="556">
        <f t="shared" si="5"/>
        <v>9.9754392593992094</v>
      </c>
      <c r="L156" s="556">
        <f t="shared" si="5"/>
        <v>-1.2508826793099956</v>
      </c>
      <c r="M156" s="556">
        <f t="shared" si="5"/>
        <v>36.516155758077872</v>
      </c>
      <c r="N156" s="556">
        <f t="shared" si="5"/>
        <v>3.6835694789000684</v>
      </c>
      <c r="O156" s="556">
        <f t="shared" si="5"/>
        <v>13.652842000294569</v>
      </c>
      <c r="P156" s="556">
        <f t="shared" si="5"/>
        <v>-5.9342042430722444</v>
      </c>
      <c r="Q156" s="220"/>
      <c r="R156" s="220"/>
    </row>
    <row r="157" spans="1:18" hidden="1" outlineLevel="1">
      <c r="A157" s="231" t="s">
        <v>30</v>
      </c>
      <c r="B157" s="578">
        <f t="shared" si="5"/>
        <v>-9.882825071510851</v>
      </c>
      <c r="C157" s="579">
        <f t="shared" si="5"/>
        <v>6.1384736515424265</v>
      </c>
      <c r="D157" s="579">
        <f t="shared" si="5"/>
        <v>5.2513350433784751</v>
      </c>
      <c r="E157" s="579">
        <f t="shared" si="5"/>
        <v>8.7860574743903612</v>
      </c>
      <c r="F157" s="579">
        <f t="shared" si="5"/>
        <v>21.908903701894815</v>
      </c>
      <c r="G157" s="579">
        <f t="shared" si="5"/>
        <v>8.9947089947090006</v>
      </c>
      <c r="H157" s="579">
        <f t="shared" si="5"/>
        <v>2.6646845250133424</v>
      </c>
      <c r="I157" s="579">
        <f t="shared" si="5"/>
        <v>-3.8398223520759274</v>
      </c>
      <c r="J157" s="579">
        <f t="shared" si="5"/>
        <v>-5.221932114882506</v>
      </c>
      <c r="K157" s="579">
        <f t="shared" si="5"/>
        <v>11.8091095189355</v>
      </c>
      <c r="L157" s="579">
        <f t="shared" si="5"/>
        <v>8.4568959093957403</v>
      </c>
      <c r="M157" s="579">
        <f t="shared" si="5"/>
        <v>-1.1918810479112523</v>
      </c>
      <c r="N157" s="579">
        <f t="shared" si="5"/>
        <v>5.048235607504779</v>
      </c>
      <c r="O157" s="579">
        <f t="shared" si="5"/>
        <v>6.0083649990368713</v>
      </c>
      <c r="P157" s="579">
        <f t="shared" si="5"/>
        <v>-0.8800484096884702</v>
      </c>
      <c r="Q157" s="220"/>
      <c r="R157" s="220"/>
    </row>
    <row r="158" spans="1:18" hidden="1" outlineLevel="1">
      <c r="A158" s="230" t="s">
        <v>31</v>
      </c>
      <c r="B158" s="577"/>
      <c r="C158" s="556"/>
      <c r="D158" s="556"/>
      <c r="E158" s="556"/>
      <c r="F158" s="556"/>
      <c r="G158" s="556"/>
      <c r="H158" s="556"/>
      <c r="I158" s="556"/>
      <c r="J158" s="556"/>
      <c r="K158" s="556"/>
      <c r="L158" s="556"/>
      <c r="M158" s="556"/>
      <c r="N158" s="556"/>
      <c r="O158" s="556"/>
      <c r="P158" s="556"/>
    </row>
    <row r="159" spans="1:18" hidden="1" outlineLevel="1">
      <c r="A159" s="230" t="s">
        <v>32</v>
      </c>
      <c r="B159" s="577"/>
      <c r="C159" s="556"/>
      <c r="D159" s="556"/>
      <c r="E159" s="556"/>
      <c r="F159" s="556"/>
      <c r="G159" s="556"/>
      <c r="H159" s="556"/>
      <c r="I159" s="556"/>
      <c r="J159" s="556"/>
      <c r="K159" s="556"/>
      <c r="L159" s="556"/>
      <c r="M159" s="556"/>
      <c r="N159" s="556"/>
      <c r="O159" s="556"/>
      <c r="P159" s="556"/>
    </row>
    <row r="160" spans="1:18" hidden="1" outlineLevel="1">
      <c r="A160" s="230" t="s">
        <v>33</v>
      </c>
      <c r="B160" s="577"/>
      <c r="C160" s="556"/>
      <c r="D160" s="556"/>
      <c r="E160" s="556"/>
      <c r="F160" s="556"/>
      <c r="G160" s="556"/>
      <c r="H160" s="556"/>
      <c r="I160" s="556"/>
      <c r="J160" s="556"/>
      <c r="K160" s="556"/>
      <c r="L160" s="556"/>
      <c r="M160" s="556"/>
      <c r="N160" s="556"/>
      <c r="O160" s="556"/>
      <c r="P160" s="556"/>
    </row>
    <row r="161" spans="1:26" hidden="1" outlineLevel="1">
      <c r="A161" s="230" t="s">
        <v>34</v>
      </c>
      <c r="B161" s="577"/>
      <c r="C161" s="556"/>
      <c r="D161" s="556"/>
      <c r="E161" s="556"/>
      <c r="F161" s="556"/>
      <c r="G161" s="556"/>
      <c r="H161" s="556"/>
      <c r="I161" s="556"/>
      <c r="J161" s="556"/>
      <c r="K161" s="556"/>
      <c r="L161" s="556"/>
      <c r="M161" s="556"/>
      <c r="N161" s="556"/>
      <c r="O161" s="556"/>
      <c r="P161" s="556"/>
    </row>
    <row r="162" spans="1:26" hidden="1" outlineLevel="1">
      <c r="A162" s="230" t="s">
        <v>35</v>
      </c>
      <c r="B162" s="577"/>
      <c r="C162" s="556"/>
      <c r="D162" s="556"/>
      <c r="E162" s="556"/>
      <c r="F162" s="556"/>
      <c r="G162" s="556"/>
      <c r="H162" s="556"/>
      <c r="I162" s="556"/>
      <c r="J162" s="556"/>
      <c r="K162" s="556"/>
      <c r="L162" s="556"/>
      <c r="M162" s="556"/>
      <c r="N162" s="556"/>
      <c r="O162" s="556"/>
      <c r="P162" s="556"/>
    </row>
    <row r="163" spans="1:26" hidden="1" outlineLevel="1">
      <c r="A163" s="230" t="s">
        <v>36</v>
      </c>
      <c r="B163" s="577"/>
      <c r="C163" s="556"/>
      <c r="D163" s="556"/>
      <c r="E163" s="556"/>
      <c r="F163" s="556"/>
      <c r="G163" s="556"/>
      <c r="H163" s="556"/>
      <c r="I163" s="556"/>
      <c r="J163" s="556"/>
      <c r="K163" s="556"/>
      <c r="L163" s="556"/>
      <c r="M163" s="556"/>
      <c r="N163" s="556"/>
      <c r="O163" s="556"/>
      <c r="P163" s="556"/>
    </row>
    <row r="164" spans="1:26" hidden="1" outlineLevel="1">
      <c r="A164" s="230" t="s">
        <v>37</v>
      </c>
      <c r="B164" s="577"/>
      <c r="C164" s="556"/>
      <c r="D164" s="556"/>
      <c r="E164" s="556"/>
      <c r="F164" s="556"/>
      <c r="G164" s="556"/>
      <c r="H164" s="556"/>
      <c r="I164" s="556"/>
      <c r="J164" s="556"/>
      <c r="K164" s="556"/>
      <c r="L164" s="556"/>
      <c r="M164" s="556"/>
      <c r="N164" s="556"/>
      <c r="O164" s="556"/>
      <c r="P164" s="556"/>
    </row>
    <row r="165" spans="1:26" hidden="1" outlineLevel="1">
      <c r="A165" s="231" t="s">
        <v>38</v>
      </c>
      <c r="B165" s="578"/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</row>
    <row r="166" spans="1:26" hidden="1" outlineLevel="1">
      <c r="A166" s="230" t="s">
        <v>496</v>
      </c>
      <c r="B166" s="577">
        <f t="shared" ref="B166:P181" si="6">+B46/B34*100-100</f>
        <v>180.48951048951051</v>
      </c>
      <c r="C166" s="556">
        <f t="shared" si="6"/>
        <v>33.056234718826403</v>
      </c>
      <c r="D166" s="556">
        <f t="shared" si="6"/>
        <v>29.45346738850219</v>
      </c>
      <c r="E166" s="556">
        <f t="shared" si="6"/>
        <v>-2.5345622119815658</v>
      </c>
      <c r="F166" s="556">
        <f t="shared" si="6"/>
        <v>98.326359832635973</v>
      </c>
      <c r="G166" s="556">
        <f t="shared" si="6"/>
        <v>-31.561461794019934</v>
      </c>
      <c r="H166" s="556">
        <f t="shared" si="6"/>
        <v>15.117719950433695</v>
      </c>
      <c r="I166" s="556">
        <f t="shared" si="6"/>
        <v>81.357006975269513</v>
      </c>
      <c r="J166" s="556">
        <f t="shared" si="6"/>
        <v>-74.603174603174594</v>
      </c>
      <c r="K166" s="556">
        <f t="shared" si="6"/>
        <v>98.97959183673467</v>
      </c>
      <c r="L166" s="556">
        <f t="shared" si="6"/>
        <v>103.33333333333331</v>
      </c>
      <c r="M166" s="556">
        <f t="shared" si="6"/>
        <v>100</v>
      </c>
      <c r="N166" s="556">
        <f t="shared" si="6"/>
        <v>1.8222222222222086</v>
      </c>
      <c r="O166" s="556">
        <f t="shared" si="6"/>
        <v>6.9624250078938985</v>
      </c>
      <c r="P166" s="556">
        <f t="shared" si="6"/>
        <v>-76.442307692307693</v>
      </c>
      <c r="Q166" s="220"/>
      <c r="R166" s="220"/>
      <c r="S166" s="221"/>
      <c r="T166" s="221"/>
      <c r="U166" s="221"/>
      <c r="V166" s="221"/>
      <c r="W166" s="221"/>
      <c r="X166" s="221"/>
      <c r="Y166" s="221"/>
      <c r="Z166" s="221"/>
    </row>
    <row r="167" spans="1:26" hidden="1" outlineLevel="1">
      <c r="A167" s="230" t="s">
        <v>497</v>
      </c>
      <c r="B167" s="577">
        <f t="shared" si="6"/>
        <v>-672.554347826087</v>
      </c>
      <c r="C167" s="556">
        <f t="shared" si="6"/>
        <v>26.675247974558943</v>
      </c>
      <c r="D167" s="556">
        <f t="shared" si="6"/>
        <v>22.799789621318382</v>
      </c>
      <c r="E167" s="556">
        <f t="shared" si="6"/>
        <v>-31.182795698924735</v>
      </c>
      <c r="F167" s="556">
        <f t="shared" si="6"/>
        <v>82.466870540265035</v>
      </c>
      <c r="G167" s="556">
        <f t="shared" si="6"/>
        <v>-27.317073170731703</v>
      </c>
      <c r="H167" s="556">
        <f t="shared" si="6"/>
        <v>12.404500625086825</v>
      </c>
      <c r="I167" s="556">
        <f t="shared" si="6"/>
        <v>46.674584323040392</v>
      </c>
      <c r="J167" s="556">
        <f t="shared" si="6"/>
        <v>-69.849246231155774</v>
      </c>
      <c r="K167" s="556">
        <f t="shared" si="6"/>
        <v>71.045197740112997</v>
      </c>
      <c r="L167" s="556">
        <f t="shared" si="6"/>
        <v>39.780018331805678</v>
      </c>
      <c r="M167" s="556">
        <f t="shared" si="6"/>
        <v>38.562091503267993</v>
      </c>
      <c r="N167" s="556">
        <f t="shared" si="6"/>
        <v>7.720073664825037</v>
      </c>
      <c r="O167" s="556">
        <f t="shared" si="6"/>
        <v>8.7890776510744217</v>
      </c>
      <c r="P167" s="556">
        <f t="shared" si="6"/>
        <v>-12.426900584795334</v>
      </c>
      <c r="Q167" s="220"/>
      <c r="R167" s="220"/>
      <c r="S167" s="221"/>
      <c r="T167" s="221"/>
      <c r="U167" s="221"/>
      <c r="V167" s="221"/>
      <c r="W167" s="221"/>
      <c r="X167" s="221"/>
      <c r="Y167" s="221"/>
      <c r="Z167" s="221"/>
    </row>
    <row r="168" spans="1:26" hidden="1" outlineLevel="1">
      <c r="A168" s="230" t="s">
        <v>498</v>
      </c>
      <c r="B168" s="577">
        <f t="shared" si="6"/>
        <v>-94.402583423035523</v>
      </c>
      <c r="C168" s="556">
        <f t="shared" si="6"/>
        <v>10.42564031309341</v>
      </c>
      <c r="D168" s="556">
        <f t="shared" si="6"/>
        <v>7.554587472772667</v>
      </c>
      <c r="E168" s="556">
        <f t="shared" si="6"/>
        <v>-90.080160320641284</v>
      </c>
      <c r="F168" s="556">
        <f t="shared" si="6"/>
        <v>32.257269590931486</v>
      </c>
      <c r="G168" s="556">
        <f t="shared" si="6"/>
        <v>-22.727272727272734</v>
      </c>
      <c r="H168" s="556">
        <f t="shared" si="6"/>
        <v>1.6638584667228287</v>
      </c>
      <c r="I168" s="556">
        <f t="shared" si="6"/>
        <v>30.901408450704224</v>
      </c>
      <c r="J168" s="556">
        <f t="shared" si="6"/>
        <v>-59.534883720930239</v>
      </c>
      <c r="K168" s="556">
        <f t="shared" si="6"/>
        <v>8.816120906801018</v>
      </c>
      <c r="L168" s="556">
        <f t="shared" si="6"/>
        <v>58.474576271186436</v>
      </c>
      <c r="M168" s="556">
        <f t="shared" si="6"/>
        <v>59.230096237970258</v>
      </c>
      <c r="N168" s="556">
        <f t="shared" si="6"/>
        <v>15.138902332784838</v>
      </c>
      <c r="O168" s="556">
        <f t="shared" si="6"/>
        <v>12.091289233714548</v>
      </c>
      <c r="P168" s="556">
        <f t="shared" si="6"/>
        <v>89.544895448954492</v>
      </c>
      <c r="Q168" s="220"/>
      <c r="R168" s="220"/>
      <c r="S168" s="221"/>
      <c r="T168" s="221"/>
      <c r="U168" s="221"/>
      <c r="V168" s="221"/>
      <c r="W168" s="221"/>
      <c r="X168" s="221"/>
      <c r="Y168" s="221"/>
      <c r="Z168" s="221"/>
    </row>
    <row r="169" spans="1:26" hidden="1" outlineLevel="1">
      <c r="A169" s="230" t="s">
        <v>266</v>
      </c>
      <c r="B169" s="577">
        <f t="shared" si="6"/>
        <v>-97.171145685997175</v>
      </c>
      <c r="C169" s="556">
        <f t="shared" si="6"/>
        <v>5.6776252368447189</v>
      </c>
      <c r="D169" s="556">
        <f t="shared" si="6"/>
        <v>1.826994780014914</v>
      </c>
      <c r="E169" s="556">
        <f t="shared" si="6"/>
        <v>-142.69819193324059</v>
      </c>
      <c r="F169" s="556">
        <f t="shared" si="6"/>
        <v>9.9162817551963229</v>
      </c>
      <c r="G169" s="556">
        <f t="shared" si="6"/>
        <v>1.2578616352201237</v>
      </c>
      <c r="H169" s="556">
        <f t="shared" si="6"/>
        <v>1.0350733487229036</v>
      </c>
      <c r="I169" s="556">
        <f t="shared" si="6"/>
        <v>17.463273329195133</v>
      </c>
      <c r="J169" s="556">
        <f t="shared" si="6"/>
        <v>-58.909090909090907</v>
      </c>
      <c r="K169" s="556">
        <f t="shared" si="6"/>
        <v>9.2814371257484964</v>
      </c>
      <c r="L169" s="556">
        <f t="shared" si="6"/>
        <v>82.114467408585057</v>
      </c>
      <c r="M169" s="556">
        <f t="shared" si="6"/>
        <v>86.677908937605395</v>
      </c>
      <c r="N169" s="556">
        <f t="shared" si="6"/>
        <v>13.479007224089827</v>
      </c>
      <c r="O169" s="556">
        <f t="shared" si="6"/>
        <v>9.2758491974617385</v>
      </c>
      <c r="P169" s="556">
        <f t="shared" si="6"/>
        <v>109.58361774744026</v>
      </c>
      <c r="Q169" s="220"/>
      <c r="R169" s="220"/>
      <c r="S169" s="221"/>
      <c r="T169" s="221"/>
      <c r="U169" s="221"/>
      <c r="V169" s="221"/>
      <c r="W169" s="221"/>
      <c r="X169" s="221"/>
      <c r="Y169" s="221"/>
      <c r="Z169" s="221"/>
    </row>
    <row r="170" spans="1:26" hidden="1" outlineLevel="1">
      <c r="A170" s="230" t="s">
        <v>267</v>
      </c>
      <c r="B170" s="577">
        <f t="shared" si="6"/>
        <v>203.4375</v>
      </c>
      <c r="C170" s="556">
        <f t="shared" si="6"/>
        <v>6.3103467976918211</v>
      </c>
      <c r="D170" s="556">
        <f t="shared" si="6"/>
        <v>1.8421052631578902</v>
      </c>
      <c r="E170" s="556">
        <f t="shared" si="6"/>
        <v>538.67403314917124</v>
      </c>
      <c r="F170" s="556">
        <f t="shared" si="6"/>
        <v>11.242521218867395</v>
      </c>
      <c r="G170" s="556">
        <f t="shared" si="6"/>
        <v>3.7974683544303787</v>
      </c>
      <c r="H170" s="556">
        <f t="shared" si="6"/>
        <v>1.0608966674658262</v>
      </c>
      <c r="I170" s="556">
        <f t="shared" si="6"/>
        <v>11.72197457487205</v>
      </c>
      <c r="J170" s="556">
        <f t="shared" si="6"/>
        <v>-55.900621118012431</v>
      </c>
      <c r="K170" s="556">
        <f t="shared" si="6"/>
        <v>20.007695267410554</v>
      </c>
      <c r="L170" s="556">
        <f t="shared" si="6"/>
        <v>68.961278426551928</v>
      </c>
      <c r="M170" s="556">
        <f t="shared" si="6"/>
        <v>69.401041666666686</v>
      </c>
      <c r="N170" s="556">
        <f t="shared" si="6"/>
        <v>13.264068786859923</v>
      </c>
      <c r="O170" s="556">
        <f t="shared" si="6"/>
        <v>9.67864780150569</v>
      </c>
      <c r="P170" s="556">
        <f t="shared" si="6"/>
        <v>55.979525360632834</v>
      </c>
      <c r="Q170" s="220"/>
      <c r="R170" s="220"/>
      <c r="S170" s="221"/>
      <c r="T170" s="221"/>
      <c r="U170" s="221"/>
      <c r="V170" s="221"/>
      <c r="W170" s="221"/>
      <c r="X170" s="221"/>
      <c r="Y170" s="221"/>
      <c r="Z170" s="221"/>
    </row>
    <row r="171" spans="1:26" hidden="1" outlineLevel="1">
      <c r="A171" s="230" t="s">
        <v>268</v>
      </c>
      <c r="B171" s="577">
        <f t="shared" si="6"/>
        <v>792.65091863517068</v>
      </c>
      <c r="C171" s="556">
        <f t="shared" si="6"/>
        <v>9.1368140243902616</v>
      </c>
      <c r="D171" s="556">
        <f t="shared" si="6"/>
        <v>1.7051288980165253</v>
      </c>
      <c r="E171" s="556">
        <f t="shared" si="6"/>
        <v>-136.63366336633663</v>
      </c>
      <c r="F171" s="556">
        <f t="shared" si="6"/>
        <v>6.1934422376307481</v>
      </c>
      <c r="G171" s="556">
        <f t="shared" si="6"/>
        <v>6.2340966921119616</v>
      </c>
      <c r="H171" s="556">
        <f t="shared" si="6"/>
        <v>1.2133052285229695</v>
      </c>
      <c r="I171" s="556">
        <f t="shared" si="6"/>
        <v>9.1816098152891925</v>
      </c>
      <c r="J171" s="556">
        <f t="shared" si="6"/>
        <v>-50.887573964497037</v>
      </c>
      <c r="K171" s="556">
        <f t="shared" si="6"/>
        <v>16.604127579737323</v>
      </c>
      <c r="L171" s="556">
        <f t="shared" si="6"/>
        <v>150.16853932584269</v>
      </c>
      <c r="M171" s="556">
        <f t="shared" si="6"/>
        <v>74.89489489489489</v>
      </c>
      <c r="N171" s="556">
        <f t="shared" si="6"/>
        <v>16.183170069632965</v>
      </c>
      <c r="O171" s="556">
        <f t="shared" si="6"/>
        <v>12.245979855098057</v>
      </c>
      <c r="P171" s="556">
        <f t="shared" si="6"/>
        <v>72.856104651162781</v>
      </c>
      <c r="Q171" s="220"/>
      <c r="R171" s="220"/>
      <c r="S171" s="221"/>
      <c r="T171" s="221"/>
      <c r="U171" s="221"/>
      <c r="V171" s="221"/>
      <c r="W171" s="221"/>
      <c r="X171" s="221"/>
      <c r="Y171" s="221"/>
      <c r="Z171" s="221"/>
    </row>
    <row r="172" spans="1:26" hidden="1" outlineLevel="1">
      <c r="A172" s="230" t="s">
        <v>269</v>
      </c>
      <c r="B172" s="577">
        <f t="shared" si="6"/>
        <v>-372.88401253918499</v>
      </c>
      <c r="C172" s="556">
        <f t="shared" si="6"/>
        <v>7.9583422888294137</v>
      </c>
      <c r="D172" s="556">
        <f t="shared" si="6"/>
        <v>1.7400158388958005</v>
      </c>
      <c r="E172" s="556">
        <f t="shared" si="6"/>
        <v>-106.62162162162163</v>
      </c>
      <c r="F172" s="556">
        <f t="shared" si="6"/>
        <v>7.2010151210743203</v>
      </c>
      <c r="G172" s="556">
        <f t="shared" si="6"/>
        <v>9.8863636363636402</v>
      </c>
      <c r="H172" s="556">
        <f t="shared" si="6"/>
        <v>1.3796863205569139</v>
      </c>
      <c r="I172" s="556">
        <f t="shared" si="6"/>
        <v>7.2833539395301727</v>
      </c>
      <c r="J172" s="556">
        <f t="shared" si="6"/>
        <v>-49.866666666666667</v>
      </c>
      <c r="K172" s="556">
        <f t="shared" si="6"/>
        <v>7.3232967593773992</v>
      </c>
      <c r="L172" s="556">
        <f t="shared" si="6"/>
        <v>98.596605744125355</v>
      </c>
      <c r="M172" s="556">
        <f t="shared" si="6"/>
        <v>8.5977482088024573</v>
      </c>
      <c r="N172" s="556">
        <f t="shared" si="6"/>
        <v>12.765873251419649</v>
      </c>
      <c r="O172" s="556">
        <f t="shared" si="6"/>
        <v>9.3601517056229255</v>
      </c>
      <c r="P172" s="556">
        <f t="shared" si="6"/>
        <v>57.067627494456787</v>
      </c>
      <c r="Q172" s="220"/>
      <c r="R172" s="220"/>
      <c r="S172" s="221"/>
      <c r="T172" s="221"/>
      <c r="U172" s="221"/>
      <c r="V172" s="221"/>
      <c r="W172" s="221"/>
      <c r="X172" s="221"/>
      <c r="Y172" s="221"/>
      <c r="Z172" s="221"/>
    </row>
    <row r="173" spans="1:26" hidden="1" outlineLevel="1">
      <c r="A173" s="230" t="s">
        <v>499</v>
      </c>
      <c r="B173" s="577">
        <f t="shared" si="6"/>
        <v>12.908982748364068</v>
      </c>
      <c r="C173" s="556">
        <f t="shared" si="6"/>
        <v>10.764256942972224</v>
      </c>
      <c r="D173" s="556">
        <f t="shared" si="6"/>
        <v>2.8388203578139155</v>
      </c>
      <c r="E173" s="556">
        <f t="shared" si="6"/>
        <v>-120.64846416382252</v>
      </c>
      <c r="F173" s="556">
        <f t="shared" si="6"/>
        <v>6.4274750575594766</v>
      </c>
      <c r="G173" s="556">
        <f t="shared" si="6"/>
        <v>9.5634095634095786</v>
      </c>
      <c r="H173" s="556">
        <f t="shared" si="6"/>
        <v>3.0923908903953077</v>
      </c>
      <c r="I173" s="556">
        <f t="shared" si="6"/>
        <v>6.9720151060327424</v>
      </c>
      <c r="J173" s="556">
        <f t="shared" si="6"/>
        <v>-48.402948402948411</v>
      </c>
      <c r="K173" s="556">
        <f t="shared" si="6"/>
        <v>5.2390757263784025</v>
      </c>
      <c r="L173" s="556">
        <f t="shared" si="6"/>
        <v>135.94371367390639</v>
      </c>
      <c r="M173" s="556">
        <f t="shared" si="6"/>
        <v>9.8271446862996328</v>
      </c>
      <c r="N173" s="556">
        <f t="shared" si="6"/>
        <v>10.826113065111102</v>
      </c>
      <c r="O173" s="556">
        <f t="shared" si="6"/>
        <v>7.4095358149191952</v>
      </c>
      <c r="P173" s="556">
        <f t="shared" si="6"/>
        <v>53.282653766413262</v>
      </c>
      <c r="Q173" s="220"/>
      <c r="R173" s="220"/>
      <c r="S173" s="221"/>
      <c r="T173" s="221"/>
      <c r="U173" s="221"/>
      <c r="V173" s="221"/>
      <c r="W173" s="221"/>
      <c r="X173" s="221"/>
      <c r="Y173" s="221"/>
      <c r="Z173" s="221"/>
    </row>
    <row r="174" spans="1:26" hidden="1" outlineLevel="1">
      <c r="A174" s="230" t="s">
        <v>500</v>
      </c>
      <c r="B174" s="577">
        <f t="shared" si="6"/>
        <v>-36.677814938684506</v>
      </c>
      <c r="C174" s="556">
        <f t="shared" si="6"/>
        <v>12.471054186562753</v>
      </c>
      <c r="D174" s="556">
        <f t="shared" si="6"/>
        <v>4.9037520993669546</v>
      </c>
      <c r="E174" s="556">
        <f t="shared" si="6"/>
        <v>-102.26063829787233</v>
      </c>
      <c r="F174" s="556">
        <f t="shared" si="6"/>
        <v>7.7450980392157049</v>
      </c>
      <c r="G174" s="556">
        <f t="shared" si="6"/>
        <v>11.057225994180413</v>
      </c>
      <c r="H174" s="556">
        <f t="shared" si="6"/>
        <v>6.4501625510133351</v>
      </c>
      <c r="I174" s="556">
        <f t="shared" si="6"/>
        <v>6.3285798666779129</v>
      </c>
      <c r="J174" s="556">
        <f t="shared" si="6"/>
        <v>-41.445783132530124</v>
      </c>
      <c r="K174" s="556">
        <f t="shared" si="6"/>
        <v>1.3205282112844969</v>
      </c>
      <c r="L174" s="556">
        <f t="shared" si="6"/>
        <v>148.09315866084427</v>
      </c>
      <c r="M174" s="556">
        <f t="shared" si="6"/>
        <v>16.065974343310941</v>
      </c>
      <c r="N174" s="556">
        <f t="shared" si="6"/>
        <v>10.445887180743554</v>
      </c>
      <c r="O174" s="556">
        <f t="shared" si="6"/>
        <v>7.1039702562740672</v>
      </c>
      <c r="P174" s="556">
        <f t="shared" si="6"/>
        <v>50.237154150197625</v>
      </c>
      <c r="Q174" s="220"/>
      <c r="R174" s="220"/>
      <c r="S174" s="221"/>
      <c r="T174" s="221"/>
      <c r="U174" s="221"/>
      <c r="V174" s="221"/>
      <c r="W174" s="221"/>
      <c r="X174" s="221"/>
      <c r="Y174" s="221"/>
      <c r="Z174" s="221"/>
    </row>
    <row r="175" spans="1:26" hidden="1" outlineLevel="1">
      <c r="A175" s="230" t="s">
        <v>501</v>
      </c>
      <c r="B175" s="577">
        <f t="shared" si="6"/>
        <v>-78.857479387514729</v>
      </c>
      <c r="C175" s="556">
        <f t="shared" si="6"/>
        <v>12.199679658302202</v>
      </c>
      <c r="D175" s="556">
        <f t="shared" si="6"/>
        <v>5.6933099961104574</v>
      </c>
      <c r="E175" s="556">
        <f t="shared" si="6"/>
        <v>-85.114045618247303</v>
      </c>
      <c r="F175" s="556">
        <f t="shared" si="6"/>
        <v>9.2020539571277027</v>
      </c>
      <c r="G175" s="556">
        <f t="shared" si="6"/>
        <v>12.611806797853319</v>
      </c>
      <c r="H175" s="556">
        <f t="shared" si="6"/>
        <v>6.8074629964702211</v>
      </c>
      <c r="I175" s="556">
        <f t="shared" si="6"/>
        <v>6.5042484397323221</v>
      </c>
      <c r="J175" s="556">
        <f t="shared" si="6"/>
        <v>-44.067796610169495</v>
      </c>
      <c r="K175" s="556">
        <f t="shared" si="6"/>
        <v>-3.3700017461149088</v>
      </c>
      <c r="L175" s="556">
        <f t="shared" si="6"/>
        <v>143.21581196581198</v>
      </c>
      <c r="M175" s="556">
        <f t="shared" si="6"/>
        <v>20.680851063829778</v>
      </c>
      <c r="N175" s="556">
        <f t="shared" si="6"/>
        <v>10.077944889669553</v>
      </c>
      <c r="O175" s="556">
        <f t="shared" si="6"/>
        <v>7.0940722616670939</v>
      </c>
      <c r="P175" s="556">
        <f t="shared" si="6"/>
        <v>41.867903406364945</v>
      </c>
      <c r="Q175" s="220"/>
      <c r="R175" s="220"/>
      <c r="S175" s="221"/>
      <c r="T175" s="221"/>
      <c r="U175" s="221"/>
      <c r="V175" s="221"/>
      <c r="W175" s="221"/>
      <c r="X175" s="221"/>
      <c r="Y175" s="221"/>
      <c r="Z175" s="221"/>
    </row>
    <row r="176" spans="1:26" hidden="1" outlineLevel="1">
      <c r="A176" s="230" t="s">
        <v>502</v>
      </c>
      <c r="B176" s="577">
        <f t="shared" si="6"/>
        <v>-7.5388911049062557</v>
      </c>
      <c r="C176" s="556">
        <f t="shared" si="6"/>
        <v>12.173868206661837</v>
      </c>
      <c r="D176" s="556">
        <f t="shared" si="6"/>
        <v>5.9198718424136416</v>
      </c>
      <c r="E176" s="556">
        <f t="shared" si="6"/>
        <v>-77.051129607609994</v>
      </c>
      <c r="F176" s="556">
        <f t="shared" si="6"/>
        <v>10.705202312138738</v>
      </c>
      <c r="G176" s="556">
        <f t="shared" si="6"/>
        <v>17.468354430379733</v>
      </c>
      <c r="H176" s="556">
        <f t="shared" si="6"/>
        <v>6.1319610959937592</v>
      </c>
      <c r="I176" s="556">
        <f t="shared" si="6"/>
        <v>6.4736060483326412</v>
      </c>
      <c r="J176" s="556">
        <f t="shared" si="6"/>
        <v>-39.587628865979383</v>
      </c>
      <c r="K176" s="556">
        <f t="shared" si="6"/>
        <v>-4.6946068875893303</v>
      </c>
      <c r="L176" s="556">
        <f t="shared" si="6"/>
        <v>143.44241818636024</v>
      </c>
      <c r="M176" s="556">
        <f t="shared" si="6"/>
        <v>23.631974248927023</v>
      </c>
      <c r="N176" s="556">
        <f t="shared" si="6"/>
        <v>11.556759861643528</v>
      </c>
      <c r="O176" s="556">
        <f t="shared" si="6"/>
        <v>8.4017237120193329</v>
      </c>
      <c r="P176" s="556">
        <f t="shared" si="6"/>
        <v>43.411389774144368</v>
      </c>
      <c r="Q176" s="220"/>
      <c r="R176" s="220"/>
      <c r="S176" s="221"/>
      <c r="T176" s="221"/>
      <c r="U176" s="221"/>
      <c r="V176" s="221"/>
      <c r="W176" s="221"/>
      <c r="X176" s="221"/>
      <c r="Y176" s="221"/>
      <c r="Z176" s="221"/>
    </row>
    <row r="177" spans="1:26" hidden="1" outlineLevel="1">
      <c r="A177" s="230" t="s">
        <v>503</v>
      </c>
      <c r="B177" s="577">
        <f t="shared" si="6"/>
        <v>-6.5167140825035546</v>
      </c>
      <c r="C177" s="556">
        <f t="shared" si="6"/>
        <v>12.865810343422083</v>
      </c>
      <c r="D177" s="556">
        <f t="shared" si="6"/>
        <v>6.1444348202685148</v>
      </c>
      <c r="E177" s="556">
        <f t="shared" si="6"/>
        <v>-7.4433656957928775</v>
      </c>
      <c r="F177" s="556">
        <f t="shared" si="6"/>
        <v>12.338871383557716</v>
      </c>
      <c r="G177" s="556">
        <f t="shared" si="6"/>
        <v>26.015625000000014</v>
      </c>
      <c r="H177" s="556">
        <f t="shared" si="6"/>
        <v>4.9288842954869949</v>
      </c>
      <c r="I177" s="556">
        <f t="shared" si="6"/>
        <v>4.3150726209847647</v>
      </c>
      <c r="J177" s="556">
        <f t="shared" si="6"/>
        <v>-34.156378600823047</v>
      </c>
      <c r="K177" s="556">
        <f t="shared" si="6"/>
        <v>-7.6769406392694037</v>
      </c>
      <c r="L177" s="556">
        <f t="shared" si="6"/>
        <v>141.60804020100502</v>
      </c>
      <c r="M177" s="556">
        <f t="shared" si="6"/>
        <v>47.219808861859264</v>
      </c>
      <c r="N177" s="556">
        <f t="shared" si="6"/>
        <v>10.620990743314906</v>
      </c>
      <c r="O177" s="556">
        <f t="shared" si="6"/>
        <v>8.3255454409100906</v>
      </c>
      <c r="P177" s="556">
        <f t="shared" si="6"/>
        <v>29.666858127512938</v>
      </c>
      <c r="Q177" s="220"/>
      <c r="R177" s="220"/>
      <c r="S177" s="221"/>
      <c r="T177" s="221"/>
      <c r="U177" s="221"/>
      <c r="V177" s="221"/>
      <c r="W177" s="221"/>
      <c r="X177" s="221"/>
      <c r="Y177" s="221"/>
      <c r="Z177" s="221"/>
    </row>
    <row r="178" spans="1:26" hidden="1" outlineLevel="1">
      <c r="A178" s="230" t="s">
        <v>504</v>
      </c>
      <c r="B178" s="577">
        <f t="shared" si="6"/>
        <v>-75.76664173522812</v>
      </c>
      <c r="C178" s="556">
        <f t="shared" si="6"/>
        <v>-17.171995589856678</v>
      </c>
      <c r="D178" s="556">
        <f t="shared" si="6"/>
        <v>-18.06233197251818</v>
      </c>
      <c r="E178" s="556">
        <f t="shared" si="6"/>
        <v>-137.58865248226951</v>
      </c>
      <c r="F178" s="556">
        <f t="shared" si="6"/>
        <v>12.552742616033768</v>
      </c>
      <c r="G178" s="556">
        <f t="shared" si="6"/>
        <v>64.563106796116472</v>
      </c>
      <c r="H178" s="556">
        <f t="shared" si="6"/>
        <v>-3.6239684248295418</v>
      </c>
      <c r="I178" s="556">
        <f t="shared" si="6"/>
        <v>-44.930069930069926</v>
      </c>
      <c r="J178" s="556">
        <f t="shared" si="6"/>
        <v>9.375</v>
      </c>
      <c r="K178" s="556">
        <f t="shared" si="6"/>
        <v>-22.179487179487182</v>
      </c>
      <c r="L178" s="556">
        <f t="shared" si="6"/>
        <v>193.44262295081967</v>
      </c>
      <c r="M178" s="556">
        <f t="shared" si="6"/>
        <v>199.99999999999994</v>
      </c>
      <c r="N178" s="556">
        <f t="shared" si="6"/>
        <v>17.023134002618946</v>
      </c>
      <c r="O178" s="556">
        <f t="shared" si="6"/>
        <v>13.54981549815497</v>
      </c>
      <c r="P178" s="556">
        <f t="shared" si="6"/>
        <v>257.14285714285711</v>
      </c>
      <c r="Q178" s="220"/>
      <c r="R178" s="220"/>
      <c r="S178" s="221"/>
      <c r="T178" s="221"/>
      <c r="U178" s="221"/>
      <c r="V178" s="221"/>
      <c r="W178" s="221"/>
      <c r="X178" s="221"/>
      <c r="Y178" s="221"/>
      <c r="Z178" s="221"/>
    </row>
    <row r="179" spans="1:26" hidden="1" outlineLevel="1">
      <c r="A179" s="230" t="s">
        <v>505</v>
      </c>
      <c r="B179" s="577">
        <f t="shared" si="6"/>
        <v>-234.40911248220218</v>
      </c>
      <c r="C179" s="556">
        <f t="shared" si="6"/>
        <v>-8.7208607292289457</v>
      </c>
      <c r="D179" s="556">
        <f t="shared" si="6"/>
        <v>-12.706117495895498</v>
      </c>
      <c r="E179" s="556">
        <f t="shared" si="6"/>
        <v>-876.5625</v>
      </c>
      <c r="F179" s="556">
        <f t="shared" si="6"/>
        <v>17.430167597765362</v>
      </c>
      <c r="G179" s="556">
        <f t="shared" si="6"/>
        <v>57.718120805369125</v>
      </c>
      <c r="H179" s="556">
        <f t="shared" si="6"/>
        <v>-10.34354918437964</v>
      </c>
      <c r="I179" s="556">
        <f t="shared" si="6"/>
        <v>-23.103913630229428</v>
      </c>
      <c r="J179" s="556">
        <f t="shared" si="6"/>
        <v>-16.666666666666657</v>
      </c>
      <c r="K179" s="556">
        <f t="shared" si="6"/>
        <v>-16.680429397192398</v>
      </c>
      <c r="L179" s="556">
        <f t="shared" si="6"/>
        <v>33.311475409836078</v>
      </c>
      <c r="M179" s="556">
        <f t="shared" si="6"/>
        <v>31.873315363881375</v>
      </c>
      <c r="N179" s="556">
        <f t="shared" si="6"/>
        <v>23.79812623948574</v>
      </c>
      <c r="O179" s="556">
        <f t="shared" si="6"/>
        <v>20.1226468910439</v>
      </c>
      <c r="P179" s="556">
        <f t="shared" si="6"/>
        <v>109.84974958263774</v>
      </c>
      <c r="Q179" s="220"/>
      <c r="R179" s="220"/>
      <c r="S179" s="221"/>
      <c r="T179" s="221"/>
      <c r="U179" s="221"/>
      <c r="V179" s="221"/>
      <c r="W179" s="221"/>
      <c r="X179" s="221"/>
      <c r="Y179" s="221"/>
      <c r="Z179" s="221"/>
    </row>
    <row r="180" spans="1:26" hidden="1" outlineLevel="1">
      <c r="A180" s="230" t="s">
        <v>506</v>
      </c>
      <c r="B180" s="577">
        <f t="shared" si="6"/>
        <v>-7688.461538461539</v>
      </c>
      <c r="C180" s="556">
        <f t="shared" si="6"/>
        <v>-2.2187735928193746</v>
      </c>
      <c r="D180" s="556">
        <f t="shared" si="6"/>
        <v>-6.2237589528278647</v>
      </c>
      <c r="E180" s="556">
        <f t="shared" si="6"/>
        <v>-171.71717171717171</v>
      </c>
      <c r="F180" s="556">
        <f t="shared" si="6"/>
        <v>-16.564188559716797</v>
      </c>
      <c r="G180" s="556">
        <f t="shared" si="6"/>
        <v>48.849104859335057</v>
      </c>
      <c r="H180" s="556">
        <f t="shared" si="6"/>
        <v>1.9784545266210927</v>
      </c>
      <c r="I180" s="556">
        <f t="shared" si="6"/>
        <v>-12.265978050355059</v>
      </c>
      <c r="J180" s="556">
        <f t="shared" si="6"/>
        <v>-14.94252873563218</v>
      </c>
      <c r="K180" s="556">
        <f t="shared" si="6"/>
        <v>-18.344907407407419</v>
      </c>
      <c r="L180" s="556">
        <f t="shared" si="6"/>
        <v>55.989304812834206</v>
      </c>
      <c r="M180" s="556">
        <f t="shared" si="6"/>
        <v>54.395604395604408</v>
      </c>
      <c r="N180" s="556">
        <f t="shared" si="6"/>
        <v>14.585960487599834</v>
      </c>
      <c r="O180" s="556">
        <f t="shared" si="6"/>
        <v>13.510719582902595</v>
      </c>
      <c r="P180" s="556">
        <f t="shared" si="6"/>
        <v>30.110317975340706</v>
      </c>
      <c r="Q180" s="220"/>
      <c r="R180" s="220"/>
      <c r="S180" s="221"/>
      <c r="T180" s="221"/>
      <c r="U180" s="221"/>
      <c r="V180" s="221"/>
      <c r="W180" s="221"/>
      <c r="X180" s="221"/>
      <c r="Y180" s="221"/>
      <c r="Z180" s="221"/>
    </row>
    <row r="181" spans="1:26" hidden="1" outlineLevel="1">
      <c r="A181" s="230" t="s">
        <v>278</v>
      </c>
      <c r="B181" s="577">
        <f t="shared" si="6"/>
        <v>-938.33333333333326</v>
      </c>
      <c r="C181" s="556">
        <f t="shared" si="6"/>
        <v>12.154383316032849</v>
      </c>
      <c r="D181" s="556">
        <f t="shared" si="6"/>
        <v>11.065543756865608</v>
      </c>
      <c r="E181" s="556">
        <f t="shared" si="6"/>
        <v>-102.93159609120521</v>
      </c>
      <c r="F181" s="556">
        <f t="shared" si="6"/>
        <v>21.562705187130661</v>
      </c>
      <c r="G181" s="556">
        <f t="shared" si="6"/>
        <v>12.267080745341602</v>
      </c>
      <c r="H181" s="556">
        <f t="shared" si="6"/>
        <v>8.1736438679245396</v>
      </c>
      <c r="I181" s="556">
        <f t="shared" si="6"/>
        <v>-1.9904879337678523</v>
      </c>
      <c r="J181" s="556">
        <f t="shared" si="6"/>
        <v>-9.7345132743362939</v>
      </c>
      <c r="K181" s="556">
        <f t="shared" si="6"/>
        <v>-9.6803652968036431</v>
      </c>
      <c r="L181" s="556">
        <f t="shared" si="6"/>
        <v>46.006110868616332</v>
      </c>
      <c r="M181" s="556">
        <f t="shared" si="6"/>
        <v>45.03161698283651</v>
      </c>
      <c r="N181" s="556">
        <f t="shared" si="6"/>
        <v>13.951656109167715</v>
      </c>
      <c r="O181" s="556">
        <f t="shared" si="6"/>
        <v>12.474807856532877</v>
      </c>
      <c r="P181" s="556">
        <f t="shared" si="6"/>
        <v>31.538236060448156</v>
      </c>
      <c r="Q181" s="220"/>
      <c r="R181" s="220"/>
      <c r="S181" s="221"/>
      <c r="T181" s="221"/>
      <c r="U181" s="221"/>
      <c r="V181" s="221"/>
      <c r="W181" s="221"/>
      <c r="X181" s="221"/>
      <c r="Y181" s="221"/>
      <c r="Z181" s="221"/>
    </row>
    <row r="182" spans="1:26" hidden="1" outlineLevel="1">
      <c r="A182" s="230" t="s">
        <v>279</v>
      </c>
      <c r="B182" s="577">
        <f t="shared" ref="B182:P197" si="7">+B62/B50*100-100</f>
        <v>11.534500514933058</v>
      </c>
      <c r="C182" s="556">
        <f t="shared" si="7"/>
        <v>8.370280800752397</v>
      </c>
      <c r="D182" s="556">
        <f t="shared" si="7"/>
        <v>6.9576035984304667</v>
      </c>
      <c r="E182" s="556">
        <f t="shared" si="7"/>
        <v>10.034602076124571</v>
      </c>
      <c r="F182" s="556">
        <f t="shared" si="7"/>
        <v>13.796122576610387</v>
      </c>
      <c r="G182" s="556">
        <f t="shared" si="7"/>
        <v>18.699186991869922</v>
      </c>
      <c r="H182" s="556">
        <f t="shared" si="7"/>
        <v>4.282071051539063</v>
      </c>
      <c r="I182" s="556">
        <f t="shared" si="7"/>
        <v>4.4332791488103993</v>
      </c>
      <c r="J182" s="556">
        <f t="shared" si="7"/>
        <v>23.943661971831006</v>
      </c>
      <c r="K182" s="556">
        <f t="shared" si="7"/>
        <v>-8.6566207117665925</v>
      </c>
      <c r="L182" s="556">
        <f t="shared" si="7"/>
        <v>43.834121498726802</v>
      </c>
      <c r="M182" s="556">
        <f t="shared" si="7"/>
        <v>45.695618754804002</v>
      </c>
      <c r="N182" s="556">
        <f t="shared" si="7"/>
        <v>8.6693106888245524</v>
      </c>
      <c r="O182" s="556">
        <f t="shared" si="7"/>
        <v>8.4452872519430713</v>
      </c>
      <c r="P182" s="556">
        <f t="shared" si="7"/>
        <v>21.091885441527452</v>
      </c>
      <c r="Q182" s="220"/>
      <c r="R182" s="220"/>
      <c r="S182" s="221"/>
      <c r="T182" s="221"/>
      <c r="U182" s="221"/>
      <c r="V182" s="221"/>
      <c r="W182" s="221"/>
      <c r="X182" s="221"/>
      <c r="Y182" s="221"/>
      <c r="Z182" s="221"/>
    </row>
    <row r="183" spans="1:26" hidden="1" outlineLevel="1">
      <c r="A183" s="230" t="s">
        <v>280</v>
      </c>
      <c r="B183" s="577">
        <f t="shared" si="7"/>
        <v>7.3507791825933424</v>
      </c>
      <c r="C183" s="556">
        <f t="shared" si="7"/>
        <v>5.6569183762549073</v>
      </c>
      <c r="D183" s="556">
        <f t="shared" si="7"/>
        <v>8.4571033823099668</v>
      </c>
      <c r="E183" s="556">
        <f t="shared" si="7"/>
        <v>-3.7837837837837753</v>
      </c>
      <c r="F183" s="556">
        <f t="shared" si="7"/>
        <v>12.815405046480734</v>
      </c>
      <c r="G183" s="556">
        <f t="shared" si="7"/>
        <v>22.155688622754496</v>
      </c>
      <c r="H183" s="556">
        <f t="shared" si="7"/>
        <v>6.4915934372936448</v>
      </c>
      <c r="I183" s="556">
        <f t="shared" si="7"/>
        <v>6.8535440849592391</v>
      </c>
      <c r="J183" s="556">
        <f t="shared" si="7"/>
        <v>0</v>
      </c>
      <c r="K183" s="556">
        <f t="shared" si="7"/>
        <v>-10.404934298739605</v>
      </c>
      <c r="L183" s="556">
        <f t="shared" si="7"/>
        <v>-4.5362676847069423</v>
      </c>
      <c r="M183" s="556">
        <f t="shared" si="7"/>
        <v>39.045329670329664</v>
      </c>
      <c r="N183" s="556">
        <f t="shared" si="7"/>
        <v>5.7739582698441723</v>
      </c>
      <c r="O183" s="556">
        <f t="shared" si="7"/>
        <v>5.9306405181720265</v>
      </c>
      <c r="P183" s="556">
        <f t="shared" si="7"/>
        <v>4.3094387218835379</v>
      </c>
      <c r="Q183" s="220"/>
      <c r="R183" s="220"/>
      <c r="S183" s="221"/>
      <c r="T183" s="221"/>
      <c r="U183" s="221"/>
      <c r="V183" s="221"/>
      <c r="W183" s="221"/>
      <c r="X183" s="221"/>
      <c r="Y183" s="221"/>
      <c r="Z183" s="221"/>
    </row>
    <row r="184" spans="1:26" hidden="1" outlineLevel="1">
      <c r="A184" s="230" t="s">
        <v>281</v>
      </c>
      <c r="B184" s="577">
        <f t="shared" si="7"/>
        <v>-173.52096496266512</v>
      </c>
      <c r="C184" s="556">
        <f t="shared" si="7"/>
        <v>11.351625280532815</v>
      </c>
      <c r="D184" s="556">
        <f t="shared" si="7"/>
        <v>10.261542567387252</v>
      </c>
      <c r="E184" s="556">
        <f t="shared" si="7"/>
        <v>-197.95918367346937</v>
      </c>
      <c r="F184" s="556">
        <f t="shared" si="7"/>
        <v>19.836259617281527</v>
      </c>
      <c r="G184" s="556">
        <f t="shared" si="7"/>
        <v>23.371251292657689</v>
      </c>
      <c r="H184" s="556">
        <f t="shared" si="7"/>
        <v>6.5398138572905822</v>
      </c>
      <c r="I184" s="556">
        <f t="shared" si="7"/>
        <v>7.2079622839182633</v>
      </c>
      <c r="J184" s="556">
        <f t="shared" si="7"/>
        <v>5.8510638297872219</v>
      </c>
      <c r="K184" s="556">
        <f t="shared" si="7"/>
        <v>-0.33285782215882875</v>
      </c>
      <c r="L184" s="556">
        <f t="shared" si="7"/>
        <v>27.428101889893171</v>
      </c>
      <c r="M184" s="556">
        <f t="shared" si="7"/>
        <v>67.200754005655057</v>
      </c>
      <c r="N184" s="556">
        <f t="shared" si="7"/>
        <v>5.7042092888600138</v>
      </c>
      <c r="O184" s="556">
        <f t="shared" si="7"/>
        <v>5.92487238436658</v>
      </c>
      <c r="P184" s="556">
        <f t="shared" si="7"/>
        <v>3.7056643726839553</v>
      </c>
      <c r="Q184" s="220"/>
      <c r="R184" s="220"/>
      <c r="S184" s="221"/>
      <c r="T184" s="221"/>
      <c r="U184" s="221"/>
      <c r="V184" s="221"/>
      <c r="W184" s="221"/>
      <c r="X184" s="221"/>
      <c r="Y184" s="221"/>
      <c r="Z184" s="221"/>
    </row>
    <row r="185" spans="1:26" hidden="1" outlineLevel="1">
      <c r="A185" s="230" t="s">
        <v>507</v>
      </c>
      <c r="B185" s="577">
        <f t="shared" si="7"/>
        <v>-107.02528830964742</v>
      </c>
      <c r="C185" s="556">
        <f t="shared" si="7"/>
        <v>9.2268780038141927</v>
      </c>
      <c r="D185" s="556">
        <f t="shared" si="7"/>
        <v>8.8253473843085288</v>
      </c>
      <c r="E185" s="556">
        <f t="shared" si="7"/>
        <v>-67.464472905257963</v>
      </c>
      <c r="F185" s="556">
        <f t="shared" si="7"/>
        <v>18.598993774850612</v>
      </c>
      <c r="G185" s="556">
        <f t="shared" si="7"/>
        <v>24.952561669829194</v>
      </c>
      <c r="H185" s="556">
        <f t="shared" si="7"/>
        <v>4.3299462292848432</v>
      </c>
      <c r="I185" s="556">
        <f t="shared" si="7"/>
        <v>7.6526234725291147</v>
      </c>
      <c r="J185" s="556">
        <f t="shared" si="7"/>
        <v>9.0476190476190368</v>
      </c>
      <c r="K185" s="556">
        <f t="shared" si="7"/>
        <v>1.9347826086956417</v>
      </c>
      <c r="L185" s="556">
        <f t="shared" si="7"/>
        <v>16.621288733307409</v>
      </c>
      <c r="M185" s="556">
        <f t="shared" si="7"/>
        <v>34.100845234625467</v>
      </c>
      <c r="N185" s="556">
        <f t="shared" si="7"/>
        <v>5.8110313955171051</v>
      </c>
      <c r="O185" s="556">
        <f t="shared" si="7"/>
        <v>5.5996976451685612</v>
      </c>
      <c r="P185" s="556">
        <f t="shared" si="7"/>
        <v>7.6495341148181524</v>
      </c>
      <c r="Q185" s="220"/>
      <c r="R185" s="220"/>
      <c r="S185" s="221"/>
      <c r="T185" s="221"/>
      <c r="U185" s="221"/>
      <c r="V185" s="221"/>
      <c r="W185" s="221"/>
      <c r="X185" s="221"/>
      <c r="Y185" s="221"/>
      <c r="Z185" s="221"/>
    </row>
    <row r="186" spans="1:26" hidden="1" outlineLevel="1">
      <c r="A186" s="230" t="s">
        <v>508</v>
      </c>
      <c r="B186" s="577">
        <f t="shared" si="7"/>
        <v>-88.029540406037995</v>
      </c>
      <c r="C186" s="556">
        <f t="shared" si="7"/>
        <v>7.72021965002358</v>
      </c>
      <c r="D186" s="556">
        <f t="shared" si="7"/>
        <v>6.7155292365076207</v>
      </c>
      <c r="E186" s="556">
        <f t="shared" si="7"/>
        <v>-708.81552381956578</v>
      </c>
      <c r="F186" s="556">
        <f t="shared" si="7"/>
        <v>14.208333382071189</v>
      </c>
      <c r="G186" s="556">
        <f t="shared" si="7"/>
        <v>29.257641921397379</v>
      </c>
      <c r="H186" s="556">
        <f t="shared" si="7"/>
        <v>2.049380839209519</v>
      </c>
      <c r="I186" s="556">
        <f t="shared" si="7"/>
        <v>7.9146130283705531</v>
      </c>
      <c r="J186" s="556">
        <f t="shared" si="7"/>
        <v>6.5843621399176868</v>
      </c>
      <c r="K186" s="556">
        <f t="shared" si="7"/>
        <v>4.5221169036334885</v>
      </c>
      <c r="L186" s="556">
        <f t="shared" si="7"/>
        <v>16.322459516545408</v>
      </c>
      <c r="M186" s="556">
        <f t="shared" si="7"/>
        <v>27.05263157894737</v>
      </c>
      <c r="N186" s="556">
        <f t="shared" si="7"/>
        <v>5.458226150293541</v>
      </c>
      <c r="O186" s="556">
        <f t="shared" si="7"/>
        <v>5.1311720297850201</v>
      </c>
      <c r="P186" s="556">
        <f t="shared" si="7"/>
        <v>8.6299595544193579</v>
      </c>
      <c r="Q186" s="220"/>
      <c r="R186" s="220"/>
      <c r="S186" s="221"/>
      <c r="T186" s="221"/>
      <c r="U186" s="221"/>
      <c r="V186" s="221"/>
      <c r="W186" s="221"/>
      <c r="X186" s="221"/>
      <c r="Y186" s="221"/>
      <c r="Z186" s="221"/>
    </row>
    <row r="187" spans="1:26" hidden="1" outlineLevel="1">
      <c r="A187" s="230" t="s">
        <v>418</v>
      </c>
      <c r="B187" s="577">
        <f t="shared" si="7"/>
        <v>-736.86093153416743</v>
      </c>
      <c r="C187" s="556">
        <f t="shared" si="7"/>
        <v>9.3461067666553248</v>
      </c>
      <c r="D187" s="556">
        <f t="shared" si="7"/>
        <v>6.8413390055015668</v>
      </c>
      <c r="E187" s="556">
        <f t="shared" si="7"/>
        <v>103.98198533899557</v>
      </c>
      <c r="F187" s="556">
        <f t="shared" si="7"/>
        <v>13.684588717038636</v>
      </c>
      <c r="G187" s="556">
        <f t="shared" si="7"/>
        <v>28.355837966640195</v>
      </c>
      <c r="H187" s="556">
        <f t="shared" si="7"/>
        <v>2.3798432129011218</v>
      </c>
      <c r="I187" s="556">
        <f t="shared" si="7"/>
        <v>8.8192933368077604</v>
      </c>
      <c r="J187" s="556">
        <f t="shared" si="7"/>
        <v>14.01515151515153</v>
      </c>
      <c r="K187" s="556">
        <f t="shared" si="7"/>
        <v>8.6013733285146543</v>
      </c>
      <c r="L187" s="556">
        <f t="shared" si="7"/>
        <v>27.72896990994947</v>
      </c>
      <c r="M187" s="556">
        <f t="shared" si="7"/>
        <v>51.245886224729674</v>
      </c>
      <c r="N187" s="556">
        <f t="shared" si="7"/>
        <v>6.0065195677174898</v>
      </c>
      <c r="O187" s="556">
        <f t="shared" si="7"/>
        <v>5.9275666677260404</v>
      </c>
      <c r="P187" s="556">
        <f t="shared" si="7"/>
        <v>6.769843439577599</v>
      </c>
      <c r="Q187" s="220"/>
      <c r="R187" s="220"/>
      <c r="S187" s="221"/>
      <c r="T187" s="221"/>
      <c r="U187" s="221"/>
      <c r="V187" s="221"/>
      <c r="W187" s="221"/>
      <c r="X187" s="221"/>
      <c r="Y187" s="221"/>
      <c r="Z187" s="221"/>
    </row>
    <row r="188" spans="1:26" hidden="1" outlineLevel="1">
      <c r="A188" s="230" t="s">
        <v>419</v>
      </c>
      <c r="B188" s="577">
        <f t="shared" si="7"/>
        <v>-178.0300534705631</v>
      </c>
      <c r="C188" s="556">
        <f t="shared" si="7"/>
        <v>10.75676291194236</v>
      </c>
      <c r="D188" s="556">
        <f t="shared" si="7"/>
        <v>9.0266463049530614</v>
      </c>
      <c r="E188" s="556">
        <f t="shared" si="7"/>
        <v>57.851703329608029</v>
      </c>
      <c r="F188" s="556">
        <f t="shared" si="7"/>
        <v>11.415236180694905</v>
      </c>
      <c r="G188" s="556">
        <f t="shared" si="7"/>
        <v>26.652298850574738</v>
      </c>
      <c r="H188" s="556">
        <f t="shared" si="7"/>
        <v>5.9997700381790651</v>
      </c>
      <c r="I188" s="556">
        <f t="shared" si="7"/>
        <v>12.150325803164577</v>
      </c>
      <c r="J188" s="556">
        <f t="shared" si="7"/>
        <v>15.017064846416389</v>
      </c>
      <c r="K188" s="556">
        <f t="shared" si="7"/>
        <v>61.223794102607798</v>
      </c>
      <c r="L188" s="556">
        <f t="shared" si="7"/>
        <v>23.827603899435616</v>
      </c>
      <c r="M188" s="556">
        <f t="shared" si="7"/>
        <v>47.797786938598421</v>
      </c>
      <c r="N188" s="556">
        <f t="shared" si="7"/>
        <v>5.8584607226974725</v>
      </c>
      <c r="O188" s="556">
        <f t="shared" si="7"/>
        <v>5.3622421756443117</v>
      </c>
      <c r="P188" s="556">
        <f t="shared" si="7"/>
        <v>9.2288395181461738</v>
      </c>
      <c r="Q188" s="220"/>
      <c r="R188" s="220"/>
      <c r="S188" s="221"/>
      <c r="T188" s="221"/>
      <c r="U188" s="221"/>
      <c r="V188" s="221"/>
      <c r="W188" s="221"/>
      <c r="X188" s="221"/>
      <c r="Y188" s="221"/>
      <c r="Z188" s="221"/>
    </row>
    <row r="189" spans="1:26" hidden="1" outlineLevel="1">
      <c r="A189" s="230" t="s">
        <v>420</v>
      </c>
      <c r="B189" s="577">
        <f t="shared" si="7"/>
        <v>-25.726751889961989</v>
      </c>
      <c r="C189" s="556">
        <f t="shared" si="7"/>
        <v>10.357561877447608</v>
      </c>
      <c r="D189" s="556">
        <f t="shared" si="7"/>
        <v>9.2971614389655741</v>
      </c>
      <c r="E189" s="556">
        <f t="shared" si="7"/>
        <v>28.028712971951364</v>
      </c>
      <c r="F189" s="556">
        <f t="shared" si="7"/>
        <v>10.913860474940876</v>
      </c>
      <c r="G189" s="556">
        <f t="shared" si="7"/>
        <v>17.172969621822688</v>
      </c>
      <c r="H189" s="556">
        <f t="shared" si="7"/>
        <v>5.851788271799478</v>
      </c>
      <c r="I189" s="556">
        <f t="shared" si="7"/>
        <v>14.471172852477793</v>
      </c>
      <c r="J189" s="556">
        <f t="shared" si="7"/>
        <v>19.687499999999986</v>
      </c>
      <c r="K189" s="556">
        <f t="shared" si="7"/>
        <v>20.803709428129835</v>
      </c>
      <c r="L189" s="556">
        <f t="shared" si="7"/>
        <v>11.655574043261225</v>
      </c>
      <c r="M189" s="556">
        <f t="shared" si="7"/>
        <v>25.022130421953378</v>
      </c>
      <c r="N189" s="556">
        <f t="shared" si="7"/>
        <v>6.825844178541189</v>
      </c>
      <c r="O189" s="556">
        <f t="shared" si="7"/>
        <v>4.9872365317937835</v>
      </c>
      <c r="P189" s="556">
        <f t="shared" si="7"/>
        <v>19.672593515013475</v>
      </c>
      <c r="Q189" s="220"/>
      <c r="R189" s="220"/>
      <c r="S189" s="221"/>
      <c r="T189" s="221"/>
      <c r="U189" s="221"/>
      <c r="V189" s="221"/>
      <c r="W189" s="221"/>
      <c r="X189" s="221"/>
      <c r="Y189" s="221"/>
      <c r="Z189" s="221"/>
    </row>
    <row r="190" spans="1:26" hidden="1" outlineLevel="1">
      <c r="A190" s="230" t="s">
        <v>421</v>
      </c>
      <c r="B190" s="577">
        <f t="shared" si="7"/>
        <v>345.09220396420079</v>
      </c>
      <c r="C190" s="556">
        <f t="shared" si="7"/>
        <v>28.886298179923841</v>
      </c>
      <c r="D190" s="556">
        <f t="shared" si="7"/>
        <v>33.772420830284915</v>
      </c>
      <c r="E190" s="556">
        <f t="shared" si="7"/>
        <v>29.727680429825739</v>
      </c>
      <c r="F190" s="556">
        <f t="shared" si="7"/>
        <v>-3.8994050666675122</v>
      </c>
      <c r="G190" s="556">
        <f t="shared" si="7"/>
        <v>-12.684365781710909</v>
      </c>
      <c r="H190" s="556">
        <f t="shared" si="7"/>
        <v>18.573102426250543</v>
      </c>
      <c r="I190" s="556">
        <f t="shared" si="7"/>
        <v>121.50143998381401</v>
      </c>
      <c r="J190" s="556">
        <f t="shared" si="7"/>
        <v>-2.8571428571428612</v>
      </c>
      <c r="K190" s="556">
        <f t="shared" si="7"/>
        <v>-1.1532125205930868</v>
      </c>
      <c r="L190" s="556">
        <f t="shared" si="7"/>
        <v>-93.85474860335195</v>
      </c>
      <c r="M190" s="556">
        <f t="shared" si="7"/>
        <v>-99.382716049382722</v>
      </c>
      <c r="N190" s="556">
        <f t="shared" si="7"/>
        <v>-9.3621782916821985</v>
      </c>
      <c r="O190" s="556">
        <f t="shared" si="7"/>
        <v>-5.8884700376966066</v>
      </c>
      <c r="P190" s="556">
        <f t="shared" si="7"/>
        <v>-88.571428571428569</v>
      </c>
      <c r="Q190" s="220"/>
      <c r="R190" s="220"/>
      <c r="S190" s="221"/>
      <c r="T190" s="221"/>
      <c r="U190" s="221"/>
      <c r="V190" s="221"/>
      <c r="W190" s="221"/>
      <c r="X190" s="221"/>
      <c r="Y190" s="221"/>
      <c r="Z190" s="221"/>
    </row>
    <row r="191" spans="1:26" hidden="1" outlineLevel="1">
      <c r="A191" s="230" t="s">
        <v>422</v>
      </c>
      <c r="B191" s="577">
        <f t="shared" si="7"/>
        <v>-118.22033898305085</v>
      </c>
      <c r="C191" s="556">
        <f t="shared" si="7"/>
        <v>12.022788291532976</v>
      </c>
      <c r="D191" s="556">
        <f t="shared" si="7"/>
        <v>17.695641507891068</v>
      </c>
      <c r="E191" s="556">
        <f t="shared" si="7"/>
        <v>6.0362173038229372</v>
      </c>
      <c r="F191" s="556">
        <f t="shared" si="7"/>
        <v>-5.9467174119885726</v>
      </c>
      <c r="G191" s="556">
        <f t="shared" si="7"/>
        <v>-4.2553191489361666</v>
      </c>
      <c r="H191" s="556">
        <f t="shared" si="7"/>
        <v>7.9669193659545101</v>
      </c>
      <c r="I191" s="556">
        <f t="shared" si="7"/>
        <v>61.179361179361194</v>
      </c>
      <c r="J191" s="556">
        <f t="shared" si="7"/>
        <v>36</v>
      </c>
      <c r="K191" s="556">
        <f t="shared" si="7"/>
        <v>19.920713577799788</v>
      </c>
      <c r="L191" s="556">
        <f t="shared" si="7"/>
        <v>-26.020659124446638</v>
      </c>
      <c r="M191" s="556">
        <f t="shared" si="7"/>
        <v>-23.96525293817065</v>
      </c>
      <c r="N191" s="556">
        <f t="shared" si="7"/>
        <v>-8.3522068165497387</v>
      </c>
      <c r="O191" s="556">
        <f t="shared" si="7"/>
        <v>-5.2890893980766833</v>
      </c>
      <c r="P191" s="556">
        <f t="shared" si="7"/>
        <v>-49.403341288782819</v>
      </c>
      <c r="Q191" s="220"/>
      <c r="R191" s="220"/>
      <c r="S191" s="221"/>
      <c r="T191" s="221"/>
      <c r="U191" s="221"/>
      <c r="V191" s="221"/>
      <c r="W191" s="221"/>
      <c r="X191" s="221"/>
      <c r="Y191" s="221"/>
      <c r="Z191" s="221"/>
    </row>
    <row r="192" spans="1:26" hidden="1" outlineLevel="1">
      <c r="A192" s="230" t="s">
        <v>423</v>
      </c>
      <c r="B192" s="577">
        <f t="shared" si="7"/>
        <v>-128.81398884946782</v>
      </c>
      <c r="C192" s="556">
        <f t="shared" si="7"/>
        <v>15.283318320250487</v>
      </c>
      <c r="D192" s="556">
        <f t="shared" si="7"/>
        <v>16.386621016592045</v>
      </c>
      <c r="E192" s="556">
        <f t="shared" si="7"/>
        <v>-84.507042253521121</v>
      </c>
      <c r="F192" s="556">
        <f t="shared" si="7"/>
        <v>44.149173738276005</v>
      </c>
      <c r="G192" s="556">
        <f t="shared" si="7"/>
        <v>0.17182130584191668</v>
      </c>
      <c r="H192" s="556">
        <f t="shared" si="7"/>
        <v>-5.495175215845606</v>
      </c>
      <c r="I192" s="556">
        <f t="shared" si="7"/>
        <v>38.974736325729708</v>
      </c>
      <c r="J192" s="556">
        <f t="shared" si="7"/>
        <v>33.783783783783775</v>
      </c>
      <c r="K192" s="556">
        <f t="shared" si="7"/>
        <v>16.229624379872433</v>
      </c>
      <c r="L192" s="556">
        <f t="shared" si="7"/>
        <v>7.6448405896468898</v>
      </c>
      <c r="M192" s="556">
        <f t="shared" si="7"/>
        <v>10.355871886121008</v>
      </c>
      <c r="N192" s="556">
        <f t="shared" si="7"/>
        <v>-5.5796038151137139</v>
      </c>
      <c r="O192" s="556">
        <f t="shared" si="7"/>
        <v>-3.4884181350227692</v>
      </c>
      <c r="P192" s="556">
        <f t="shared" si="7"/>
        <v>-31.920199501246884</v>
      </c>
      <c r="Q192" s="220"/>
      <c r="R192" s="220"/>
      <c r="S192" s="221"/>
      <c r="T192" s="221"/>
      <c r="U192" s="221"/>
      <c r="V192" s="221"/>
      <c r="W192" s="221"/>
      <c r="X192" s="221"/>
      <c r="Y192" s="221"/>
      <c r="Z192" s="221"/>
    </row>
    <row r="193" spans="1:26" hidden="1" outlineLevel="1">
      <c r="A193" s="230" t="s">
        <v>290</v>
      </c>
      <c r="B193" s="577">
        <f t="shared" si="7"/>
        <v>-612.12723658051698</v>
      </c>
      <c r="C193" s="556">
        <f t="shared" si="7"/>
        <v>5.6008974898331303</v>
      </c>
      <c r="D193" s="556">
        <f t="shared" si="7"/>
        <v>3.0627719899775769</v>
      </c>
      <c r="E193" s="556">
        <f t="shared" si="7"/>
        <v>-6011.1111111111113</v>
      </c>
      <c r="F193" s="556">
        <f t="shared" si="7"/>
        <v>-7.1945554715350539</v>
      </c>
      <c r="G193" s="556">
        <f t="shared" si="7"/>
        <v>9.1286307053942011</v>
      </c>
      <c r="H193" s="556">
        <f t="shared" si="7"/>
        <v>5.5188389997955909</v>
      </c>
      <c r="I193" s="556">
        <f t="shared" si="7"/>
        <v>22.088425593098492</v>
      </c>
      <c r="J193" s="556">
        <f t="shared" si="7"/>
        <v>30.392156862745111</v>
      </c>
      <c r="K193" s="556">
        <f t="shared" si="7"/>
        <v>22.699696663296251</v>
      </c>
      <c r="L193" s="556">
        <f t="shared" si="7"/>
        <v>18.505231689088177</v>
      </c>
      <c r="M193" s="556">
        <f t="shared" si="7"/>
        <v>21.706633447524126</v>
      </c>
      <c r="N193" s="556">
        <f t="shared" si="7"/>
        <v>-2.9924221472426638</v>
      </c>
      <c r="O193" s="556">
        <f t="shared" si="7"/>
        <v>-0.10325872384365198</v>
      </c>
      <c r="P193" s="556">
        <f t="shared" si="7"/>
        <v>-32.435778396781174</v>
      </c>
      <c r="Q193" s="220"/>
      <c r="R193" s="220"/>
      <c r="S193" s="221"/>
      <c r="T193" s="221"/>
      <c r="U193" s="221"/>
      <c r="V193" s="221"/>
      <c r="W193" s="221"/>
      <c r="X193" s="221"/>
      <c r="Y193" s="221"/>
      <c r="Z193" s="221"/>
    </row>
    <row r="194" spans="1:26" hidden="1" outlineLevel="1">
      <c r="A194" s="230" t="s">
        <v>291</v>
      </c>
      <c r="B194" s="577">
        <f t="shared" si="7"/>
        <v>-76.269621421975984</v>
      </c>
      <c r="C194" s="556">
        <f t="shared" si="7"/>
        <v>9.69501611703447</v>
      </c>
      <c r="D194" s="556">
        <f t="shared" si="7"/>
        <v>7.7159389167263015</v>
      </c>
      <c r="E194" s="556">
        <f t="shared" si="7"/>
        <v>-28.144654088050316</v>
      </c>
      <c r="F194" s="556">
        <f t="shared" si="7"/>
        <v>3.4293251264014231</v>
      </c>
      <c r="G194" s="556">
        <f t="shared" si="7"/>
        <v>6.0502283105023054</v>
      </c>
      <c r="H194" s="556">
        <f t="shared" si="7"/>
        <v>4.6749701416140681</v>
      </c>
      <c r="I194" s="556">
        <f t="shared" si="7"/>
        <v>14.914390830621187</v>
      </c>
      <c r="J194" s="556">
        <f t="shared" si="7"/>
        <v>-6.8181818181818414</v>
      </c>
      <c r="K194" s="556">
        <f t="shared" si="7"/>
        <v>9.8982098982099131</v>
      </c>
      <c r="L194" s="556">
        <f t="shared" si="7"/>
        <v>26.302478502781995</v>
      </c>
      <c r="M194" s="556">
        <f t="shared" si="7"/>
        <v>29.200738591400693</v>
      </c>
      <c r="N194" s="556">
        <f t="shared" si="7"/>
        <v>1.3568581792127645</v>
      </c>
      <c r="O194" s="556">
        <f t="shared" si="7"/>
        <v>3.1253848237814879</v>
      </c>
      <c r="P194" s="556">
        <f t="shared" si="7"/>
        <v>-16.334072431633402</v>
      </c>
      <c r="Q194" s="220"/>
      <c r="R194" s="220"/>
      <c r="S194" s="221"/>
      <c r="T194" s="221"/>
      <c r="U194" s="221"/>
      <c r="V194" s="221"/>
      <c r="W194" s="221"/>
      <c r="X194" s="221"/>
      <c r="Y194" s="221"/>
      <c r="Z194" s="221"/>
    </row>
    <row r="195" spans="1:26" hidden="1" outlineLevel="1">
      <c r="A195" s="230" t="s">
        <v>239</v>
      </c>
      <c r="B195" s="577">
        <f t="shared" si="7"/>
        <v>-62.612982744453575</v>
      </c>
      <c r="C195" s="556">
        <f t="shared" si="7"/>
        <v>7.1056762786086125</v>
      </c>
      <c r="D195" s="556">
        <f t="shared" si="7"/>
        <v>4.6006859382655705</v>
      </c>
      <c r="E195" s="556">
        <f t="shared" si="7"/>
        <v>47.191011235955045</v>
      </c>
      <c r="F195" s="556">
        <f t="shared" si="7"/>
        <v>9.8881695114773578</v>
      </c>
      <c r="G195" s="556">
        <f t="shared" si="7"/>
        <v>3.2352941176470438</v>
      </c>
      <c r="H195" s="556">
        <f t="shared" si="7"/>
        <v>0.13355592654424697</v>
      </c>
      <c r="I195" s="556">
        <f t="shared" si="7"/>
        <v>9.9849763087946428</v>
      </c>
      <c r="J195" s="556">
        <f t="shared" si="7"/>
        <v>17.46987951807229</v>
      </c>
      <c r="K195" s="556">
        <f t="shared" si="7"/>
        <v>9.6378329841364803</v>
      </c>
      <c r="L195" s="556">
        <f t="shared" si="7"/>
        <v>29.122559397788734</v>
      </c>
      <c r="M195" s="556">
        <f t="shared" si="7"/>
        <v>32.847616695480383</v>
      </c>
      <c r="N195" s="556">
        <f t="shared" si="7"/>
        <v>2.2165453393004526</v>
      </c>
      <c r="O195" s="556">
        <f t="shared" si="7"/>
        <v>3.8215749134837864</v>
      </c>
      <c r="P195" s="556">
        <f t="shared" si="7"/>
        <v>-13.01894397420395</v>
      </c>
      <c r="Q195" s="220"/>
      <c r="R195" s="220"/>
      <c r="S195" s="221"/>
      <c r="T195" s="221"/>
      <c r="U195" s="221"/>
      <c r="V195" s="221"/>
      <c r="W195" s="221"/>
      <c r="X195" s="221"/>
      <c r="Y195" s="221"/>
      <c r="Z195" s="221"/>
    </row>
    <row r="196" spans="1:26" hidden="1" outlineLevel="1">
      <c r="A196" s="230" t="s">
        <v>240</v>
      </c>
      <c r="B196" s="577">
        <f t="shared" si="7"/>
        <v>-115.859375</v>
      </c>
      <c r="C196" s="556">
        <f t="shared" si="7"/>
        <v>0.76230414147325121</v>
      </c>
      <c r="D196" s="556">
        <f t="shared" si="7"/>
        <v>-9.449755940134736</v>
      </c>
      <c r="E196" s="556">
        <f t="shared" si="7"/>
        <v>-318.75</v>
      </c>
      <c r="F196" s="556">
        <f t="shared" si="7"/>
        <v>-6.5849041073349213E-2</v>
      </c>
      <c r="G196" s="556">
        <f t="shared" si="7"/>
        <v>3.3528918692372116</v>
      </c>
      <c r="H196" s="556">
        <f t="shared" si="7"/>
        <v>-15.70896101879174</v>
      </c>
      <c r="I196" s="556">
        <f t="shared" si="7"/>
        <v>-5.2965894654548862</v>
      </c>
      <c r="J196" s="556">
        <f t="shared" si="7"/>
        <v>12.060301507537702</v>
      </c>
      <c r="K196" s="556">
        <f t="shared" si="7"/>
        <v>10.877862595419856</v>
      </c>
      <c r="L196" s="556">
        <f t="shared" si="7"/>
        <v>-24.658240907918483</v>
      </c>
      <c r="M196" s="556">
        <f t="shared" si="7"/>
        <v>7.534761367906782</v>
      </c>
      <c r="N196" s="556">
        <f t="shared" si="7"/>
        <v>3.240156696102531</v>
      </c>
      <c r="O196" s="556">
        <f t="shared" si="7"/>
        <v>4.2507403388084839</v>
      </c>
      <c r="P196" s="556">
        <f t="shared" si="7"/>
        <v>-6.1085587884975467</v>
      </c>
      <c r="Q196" s="220"/>
      <c r="R196" s="220"/>
      <c r="S196" s="221"/>
      <c r="T196" s="221"/>
      <c r="U196" s="221"/>
      <c r="V196" s="221"/>
      <c r="W196" s="221"/>
      <c r="X196" s="221"/>
      <c r="Y196" s="221"/>
      <c r="Z196" s="221"/>
    </row>
    <row r="197" spans="1:26" hidden="1" outlineLevel="1">
      <c r="A197" s="230" t="s">
        <v>334</v>
      </c>
      <c r="B197" s="577">
        <f t="shared" si="7"/>
        <v>1169.6867811799852</v>
      </c>
      <c r="C197" s="556">
        <f t="shared" si="7"/>
        <v>5.0363971871292108</v>
      </c>
      <c r="D197" s="556">
        <f t="shared" si="7"/>
        <v>4.3087124025194186</v>
      </c>
      <c r="E197" s="556">
        <f t="shared" si="7"/>
        <v>255.61888701517711</v>
      </c>
      <c r="F197" s="556">
        <f t="shared" si="7"/>
        <v>9.4899467428900124</v>
      </c>
      <c r="G197" s="556">
        <f t="shared" si="7"/>
        <v>4.4039483675019113</v>
      </c>
      <c r="H197" s="556">
        <f t="shared" si="7"/>
        <v>1.9010032650777759</v>
      </c>
      <c r="I197" s="556">
        <f t="shared" si="7"/>
        <v>4.9495090295028916</v>
      </c>
      <c r="J197" s="556">
        <f t="shared" si="7"/>
        <v>8.7336244541484689</v>
      </c>
      <c r="K197" s="556">
        <f t="shared" si="7"/>
        <v>13.201108978460226</v>
      </c>
      <c r="L197" s="556">
        <f t="shared" si="7"/>
        <v>5.1361867704280257</v>
      </c>
      <c r="M197" s="556">
        <f t="shared" si="7"/>
        <v>36.644207780917185</v>
      </c>
      <c r="N197" s="556">
        <f t="shared" si="7"/>
        <v>2.764304290624267</v>
      </c>
      <c r="O197" s="556">
        <f t="shared" si="7"/>
        <v>4.3792700492330425</v>
      </c>
      <c r="P197" s="556">
        <f t="shared" si="7"/>
        <v>-11.028898506212485</v>
      </c>
    </row>
    <row r="198" spans="1:26" hidden="1" outlineLevel="1">
      <c r="A198" s="230" t="s">
        <v>335</v>
      </c>
      <c r="B198" s="577">
        <f t="shared" ref="B198:P198" si="8">+B78/B66*100-100</f>
        <v>-799.58994304312444</v>
      </c>
      <c r="C198" s="556">
        <f t="shared" si="8"/>
        <v>5.8433698396377167</v>
      </c>
      <c r="D198" s="556">
        <f t="shared" si="8"/>
        <v>6.6025127014112144</v>
      </c>
      <c r="E198" s="556">
        <f t="shared" si="8"/>
        <v>-68.115522771007051</v>
      </c>
      <c r="F198" s="556">
        <f t="shared" si="8"/>
        <v>19.24692418840263</v>
      </c>
      <c r="G198" s="556">
        <f t="shared" si="8"/>
        <v>4.0540540540540633</v>
      </c>
      <c r="H198" s="556">
        <f t="shared" si="8"/>
        <v>3.1430373125100886</v>
      </c>
      <c r="I198" s="556">
        <f t="shared" si="8"/>
        <v>2.7700451346594548</v>
      </c>
      <c r="J198" s="556">
        <f t="shared" si="8"/>
        <v>-2.3166023166023137</v>
      </c>
      <c r="K198" s="556">
        <f t="shared" si="8"/>
        <v>9.9754392593992094</v>
      </c>
      <c r="L198" s="556">
        <f t="shared" si="8"/>
        <v>-1.2508826793099956</v>
      </c>
      <c r="M198" s="556">
        <f t="shared" si="8"/>
        <v>36.516155758077872</v>
      </c>
      <c r="N198" s="556">
        <f t="shared" si="8"/>
        <v>3.6835694789000684</v>
      </c>
      <c r="O198" s="556">
        <f t="shared" si="8"/>
        <v>13.652842000294569</v>
      </c>
      <c r="P198" s="556">
        <f t="shared" si="8"/>
        <v>-5.9342042430722444</v>
      </c>
    </row>
    <row r="199" spans="1:26" hidden="1" outlineLevel="1">
      <c r="A199" s="230" t="s">
        <v>336</v>
      </c>
      <c r="B199" s="577">
        <f t="shared" ref="B199:P199" si="9">+B79/B67*100-100</f>
        <v>14.72530851650744</v>
      </c>
      <c r="C199" s="556">
        <f t="shared" si="9"/>
        <v>4.5012094496426585</v>
      </c>
      <c r="D199" s="556">
        <f t="shared" si="9"/>
        <v>6.5203324598014092</v>
      </c>
      <c r="E199" s="556">
        <f t="shared" si="9"/>
        <v>-34.3711811023622</v>
      </c>
      <c r="F199" s="556">
        <f t="shared" si="9"/>
        <v>18.550674602223324</v>
      </c>
      <c r="G199" s="556">
        <f t="shared" si="9"/>
        <v>4.702970297029708</v>
      </c>
      <c r="H199" s="556">
        <f t="shared" si="9"/>
        <v>3.7272982991969172</v>
      </c>
      <c r="I199" s="556">
        <f t="shared" si="9"/>
        <v>2.2956693091440172</v>
      </c>
      <c r="J199" s="556">
        <f t="shared" si="9"/>
        <v>0</v>
      </c>
      <c r="K199" s="556">
        <f t="shared" si="9"/>
        <v>12.662229617304504</v>
      </c>
      <c r="L199" s="556">
        <f t="shared" si="9"/>
        <v>-13.627375118218538</v>
      </c>
      <c r="M199" s="556">
        <f t="shared" si="9"/>
        <v>4.2897109107864537</v>
      </c>
      <c r="N199" s="556">
        <f t="shared" si="9"/>
        <v>4.2263121159836743</v>
      </c>
      <c r="O199" s="556">
        <f t="shared" si="9"/>
        <v>5.1062222657542122</v>
      </c>
      <c r="P199" s="556">
        <f t="shared" si="9"/>
        <v>-2.9198254713674885</v>
      </c>
    </row>
    <row r="200" spans="1:26" hidden="1" outlineLevel="1">
      <c r="A200" s="230" t="s">
        <v>337</v>
      </c>
      <c r="B200" s="577">
        <f t="shared" ref="B200:P200" si="10">+B80/B68*100-100</f>
        <v>76.2003340062397</v>
      </c>
      <c r="C200" s="556">
        <f t="shared" si="10"/>
        <v>5.7661693920566535</v>
      </c>
      <c r="D200" s="556">
        <f t="shared" si="10"/>
        <v>4.0322431528313558</v>
      </c>
      <c r="E200" s="556">
        <f t="shared" si="10"/>
        <v>-34.679952059272182</v>
      </c>
      <c r="F200" s="556">
        <f t="shared" si="10"/>
        <v>19.053833948316523</v>
      </c>
      <c r="G200" s="556">
        <f t="shared" si="10"/>
        <v>7.7708451503119704</v>
      </c>
      <c r="H200" s="556">
        <f t="shared" si="10"/>
        <v>0.87773324345205594</v>
      </c>
      <c r="I200" s="556">
        <f t="shared" si="10"/>
        <v>-1.8568723224991714</v>
      </c>
      <c r="J200" s="556">
        <f t="shared" si="10"/>
        <v>5.0445103857566664</v>
      </c>
      <c r="K200" s="556">
        <f t="shared" si="10"/>
        <v>-20.002114388413148</v>
      </c>
      <c r="L200" s="556">
        <f t="shared" si="10"/>
        <v>10.905776083533596</v>
      </c>
      <c r="M200" s="556">
        <f t="shared" si="10"/>
        <v>8.6611861421021672</v>
      </c>
      <c r="N200" s="556">
        <f t="shared" si="10"/>
        <v>4.4190413647115463</v>
      </c>
      <c r="O200" s="556">
        <f t="shared" si="10"/>
        <v>5.7357243481951343</v>
      </c>
      <c r="P200" s="556">
        <f t="shared" si="10"/>
        <v>-4.8755053144635525</v>
      </c>
    </row>
    <row r="201" spans="1:26" hidden="1" outlineLevel="1">
      <c r="A201" s="230" t="s">
        <v>338</v>
      </c>
      <c r="B201" s="577">
        <f t="shared" ref="B201:P201" si="11">+B81/B69*100-100</f>
        <v>-9.882825071510851</v>
      </c>
      <c r="C201" s="556">
        <f t="shared" si="11"/>
        <v>6.1384736515424265</v>
      </c>
      <c r="D201" s="556">
        <f t="shared" si="11"/>
        <v>5.2513350433784751</v>
      </c>
      <c r="E201" s="556">
        <f t="shared" si="11"/>
        <v>8.7860574743903612</v>
      </c>
      <c r="F201" s="556">
        <f t="shared" si="11"/>
        <v>21.908903701894815</v>
      </c>
      <c r="G201" s="556">
        <f t="shared" si="11"/>
        <v>8.9947089947090006</v>
      </c>
      <c r="H201" s="556">
        <f t="shared" si="11"/>
        <v>2.6646845250133424</v>
      </c>
      <c r="I201" s="556">
        <f t="shared" si="11"/>
        <v>-3.8398223520759274</v>
      </c>
      <c r="J201" s="556">
        <f t="shared" si="11"/>
        <v>-5.221932114882506</v>
      </c>
      <c r="K201" s="556">
        <f t="shared" si="11"/>
        <v>11.8091095189355</v>
      </c>
      <c r="L201" s="556">
        <f t="shared" si="11"/>
        <v>8.4568959093957403</v>
      </c>
      <c r="M201" s="556">
        <f t="shared" si="11"/>
        <v>-1.1918810479112523</v>
      </c>
      <c r="N201" s="556">
        <f t="shared" si="11"/>
        <v>5.048235607504779</v>
      </c>
      <c r="O201" s="556">
        <f t="shared" si="11"/>
        <v>6.0083649990368713</v>
      </c>
      <c r="P201" s="556">
        <f t="shared" si="11"/>
        <v>-0.8800484096884702</v>
      </c>
    </row>
    <row r="202" spans="1:26" ht="12.75" hidden="1" customHeight="1" outlineLevel="1">
      <c r="A202" s="230" t="s">
        <v>339</v>
      </c>
      <c r="B202" s="577">
        <f t="shared" ref="B202:P202" si="12">+B82/B70*100-100</f>
        <v>-76.81619684809796</v>
      </c>
      <c r="C202" s="556">
        <f t="shared" si="12"/>
        <v>-39.177732068324204</v>
      </c>
      <c r="D202" s="556">
        <f t="shared" si="12"/>
        <v>-39.844474129378725</v>
      </c>
      <c r="E202" s="556">
        <f t="shared" si="12"/>
        <v>190.88509816543291</v>
      </c>
      <c r="F202" s="556">
        <f t="shared" si="12"/>
        <v>-35.536933087306991</v>
      </c>
      <c r="G202" s="556">
        <f t="shared" si="12"/>
        <v>13.513513513513516</v>
      </c>
      <c r="H202" s="556">
        <f t="shared" si="12"/>
        <v>-42.55658875947784</v>
      </c>
      <c r="I202" s="556">
        <f t="shared" si="12"/>
        <v>-27.24974738104072</v>
      </c>
      <c r="J202" s="556">
        <f t="shared" si="12"/>
        <v>-17.64705882352942</v>
      </c>
      <c r="K202" s="556">
        <f t="shared" si="12"/>
        <v>-26.5</v>
      </c>
      <c r="L202" s="556">
        <f t="shared" si="12"/>
        <v>-72.727272727272734</v>
      </c>
      <c r="M202" s="556">
        <f t="shared" si="12"/>
        <v>-100</v>
      </c>
      <c r="N202" s="556">
        <f t="shared" si="12"/>
        <v>-16.817558299039774</v>
      </c>
      <c r="O202" s="556">
        <f t="shared" si="12"/>
        <v>-16.726519337016583</v>
      </c>
      <c r="P202" s="556">
        <f t="shared" si="12"/>
        <v>-12.5</v>
      </c>
    </row>
    <row r="203" spans="1:26" ht="12.75" hidden="1" customHeight="1" outlineLevel="1">
      <c r="A203" s="230" t="s">
        <v>425</v>
      </c>
      <c r="B203" s="577">
        <f t="shared" ref="B203:P203" si="13">+B83/B71*100-100</f>
        <v>-458.72093023255809</v>
      </c>
      <c r="C203" s="556">
        <f t="shared" si="13"/>
        <v>-17.519144209972524</v>
      </c>
      <c r="D203" s="556">
        <f t="shared" si="13"/>
        <v>-18.891127631487521</v>
      </c>
      <c r="E203" s="556">
        <f t="shared" si="13"/>
        <v>32.258064516129025</v>
      </c>
      <c r="F203" s="556">
        <f t="shared" si="13"/>
        <v>0.50581689428426557</v>
      </c>
      <c r="G203" s="556">
        <f t="shared" si="13"/>
        <v>-2.4444444444444429</v>
      </c>
      <c r="H203" s="556">
        <f t="shared" si="13"/>
        <v>-49.061662198391417</v>
      </c>
      <c r="I203" s="556">
        <f t="shared" si="13"/>
        <v>28.375435540069702</v>
      </c>
      <c r="J203" s="556">
        <f t="shared" si="13"/>
        <v>-11.764705882352942</v>
      </c>
      <c r="K203" s="556">
        <f t="shared" si="13"/>
        <v>-30.743801652892571</v>
      </c>
      <c r="L203" s="556">
        <f t="shared" si="13"/>
        <v>6.25</v>
      </c>
      <c r="M203" s="556">
        <f t="shared" si="13"/>
        <v>6.5860215053763227</v>
      </c>
      <c r="N203" s="556">
        <f t="shared" si="13"/>
        <v>-3.7972394671810008</v>
      </c>
      <c r="O203" s="556">
        <f t="shared" si="13"/>
        <v>-1.8614854277656008</v>
      </c>
      <c r="P203" s="556">
        <f t="shared" si="13"/>
        <v>-52.358490566037737</v>
      </c>
    </row>
    <row r="204" spans="1:26" customFormat="1" ht="12.75" hidden="1" customHeight="1" outlineLevel="1">
      <c r="A204" s="63" t="s">
        <v>426</v>
      </c>
      <c r="B204" s="577">
        <f t="shared" ref="B204:P204" si="14">+B84/B72*100-100</f>
        <v>-279.94722955145119</v>
      </c>
      <c r="C204" s="556">
        <f t="shared" si="14"/>
        <v>-10.302872451257628</v>
      </c>
      <c r="D204" s="556">
        <f t="shared" si="14"/>
        <v>-10.422700941346847</v>
      </c>
      <c r="E204" s="556">
        <f t="shared" si="14"/>
        <v>300</v>
      </c>
      <c r="F204" s="556">
        <f t="shared" si="14"/>
        <v>2.7420604182804027</v>
      </c>
      <c r="G204" s="556">
        <f t="shared" si="14"/>
        <v>-5.3173241852487081</v>
      </c>
      <c r="H204" s="556">
        <f t="shared" si="14"/>
        <v>-38.220120378331899</v>
      </c>
      <c r="I204" s="556">
        <f t="shared" si="14"/>
        <v>20.420049417578539</v>
      </c>
      <c r="J204" s="556">
        <f t="shared" si="14"/>
        <v>-17.171717171717177</v>
      </c>
      <c r="K204" s="556">
        <f t="shared" si="14"/>
        <v>-27.499999999999986</v>
      </c>
      <c r="L204" s="556">
        <f t="shared" si="14"/>
        <v>-0.4777070063694282</v>
      </c>
      <c r="M204" s="556">
        <f t="shared" si="14"/>
        <v>0</v>
      </c>
      <c r="N204" s="556">
        <f t="shared" si="14"/>
        <v>1.6084540968957555</v>
      </c>
      <c r="O204" s="556">
        <f t="shared" si="14"/>
        <v>2.4124066628374408</v>
      </c>
      <c r="P204" s="556">
        <f t="shared" si="14"/>
        <v>-5.4212454212454304</v>
      </c>
      <c r="Q204" s="98"/>
      <c r="R204" s="98"/>
    </row>
    <row r="205" spans="1:26" customFormat="1" ht="12.75" hidden="1" customHeight="1" outlineLevel="1">
      <c r="A205" s="4" t="s">
        <v>427</v>
      </c>
      <c r="B205" s="556">
        <f t="shared" ref="B205:P205" si="15">+B85/B73*100-100</f>
        <v>-234.86024844720495</v>
      </c>
      <c r="C205" s="556">
        <f t="shared" si="15"/>
        <v>-11.654095399978743</v>
      </c>
      <c r="D205" s="556">
        <f t="shared" si="15"/>
        <v>-15.882409391894058</v>
      </c>
      <c r="E205" s="556">
        <f t="shared" si="15"/>
        <v>142.85714285714283</v>
      </c>
      <c r="F205" s="556">
        <f t="shared" si="15"/>
        <v>-0.47724362705156409</v>
      </c>
      <c r="G205" s="556">
        <f t="shared" si="15"/>
        <v>-10.646387832699617</v>
      </c>
      <c r="H205" s="556">
        <f t="shared" si="15"/>
        <v>-33.034157680635374</v>
      </c>
      <c r="I205" s="556">
        <f t="shared" si="15"/>
        <v>15.619019578978353</v>
      </c>
      <c r="J205" s="556">
        <f t="shared" si="15"/>
        <v>-18.796992481203006</v>
      </c>
      <c r="K205" s="556">
        <f t="shared" si="15"/>
        <v>30.449114132674111</v>
      </c>
      <c r="L205" s="556">
        <f t="shared" si="15"/>
        <v>-4.0867810292633635</v>
      </c>
      <c r="M205" s="556">
        <f t="shared" si="15"/>
        <v>-4.4779938587512902</v>
      </c>
      <c r="N205" s="556">
        <f t="shared" si="15"/>
        <v>4.7382825863838747</v>
      </c>
      <c r="O205" s="556">
        <f t="shared" si="15"/>
        <v>4.4751162861399081</v>
      </c>
      <c r="P205" s="556">
        <f t="shared" si="15"/>
        <v>8.7036188731104005</v>
      </c>
      <c r="Q205" s="98"/>
      <c r="R205" s="98"/>
    </row>
    <row r="206" spans="1:26" customFormat="1" ht="12.75" hidden="1" customHeight="1" outlineLevel="1">
      <c r="A206" s="4" t="s">
        <v>14</v>
      </c>
      <c r="B206" s="556">
        <f t="shared" ref="B206:P206" si="16">+B86/B74*100-100</f>
        <v>708.94941634241241</v>
      </c>
      <c r="C206" s="556">
        <f t="shared" si="16"/>
        <v>-10.816003616636522</v>
      </c>
      <c r="D206" s="556">
        <f t="shared" si="16"/>
        <v>-13.814204624117409</v>
      </c>
      <c r="E206" s="556">
        <f t="shared" si="16"/>
        <v>45.951859956236319</v>
      </c>
      <c r="F206" s="556">
        <f t="shared" si="16"/>
        <v>0.21253985122208974</v>
      </c>
      <c r="G206" s="556">
        <f t="shared" si="16"/>
        <v>-12.917115177610327</v>
      </c>
      <c r="H206" s="556">
        <f t="shared" si="16"/>
        <v>-28.50312415104591</v>
      </c>
      <c r="I206" s="556">
        <f t="shared" si="16"/>
        <v>9.9741411156261535</v>
      </c>
      <c r="J206" s="556">
        <f t="shared" si="16"/>
        <v>-20.121951219512198</v>
      </c>
      <c r="K206" s="556">
        <f t="shared" si="16"/>
        <v>17.310763334397961</v>
      </c>
      <c r="L206" s="556">
        <f t="shared" si="16"/>
        <v>-6.7681217460953036</v>
      </c>
      <c r="M206" s="556">
        <f t="shared" si="16"/>
        <v>-7.1457737852184522</v>
      </c>
      <c r="N206" s="556">
        <f t="shared" si="16"/>
        <v>5.5292922152514024</v>
      </c>
      <c r="O206" s="556">
        <f t="shared" si="16"/>
        <v>5.7222009935040177</v>
      </c>
      <c r="P206" s="556">
        <f t="shared" si="16"/>
        <v>3.1507656065959964</v>
      </c>
      <c r="Q206" s="98"/>
      <c r="R206" s="98"/>
    </row>
    <row r="207" spans="1:26" customFormat="1" ht="12.75" hidden="1" customHeight="1" outlineLevel="1">
      <c r="A207" s="4" t="s">
        <v>15</v>
      </c>
      <c r="B207" s="556">
        <f t="shared" ref="B207:P207" si="17">+B87/B75*100-100</f>
        <v>712.01465201465214</v>
      </c>
      <c r="C207" s="556">
        <f t="shared" si="17"/>
        <v>-11.189539458458682</v>
      </c>
      <c r="D207" s="556">
        <f t="shared" si="17"/>
        <v>-13.337861258138545</v>
      </c>
      <c r="E207" s="556">
        <f t="shared" si="17"/>
        <v>211.4503816793893</v>
      </c>
      <c r="F207" s="556">
        <f t="shared" si="17"/>
        <v>4.0260667737903759</v>
      </c>
      <c r="G207" s="556">
        <f t="shared" si="17"/>
        <v>-13.485280151946824</v>
      </c>
      <c r="H207" s="556">
        <f t="shared" si="17"/>
        <v>-28.128423760301061</v>
      </c>
      <c r="I207" s="556">
        <f t="shared" si="17"/>
        <v>5.2117263843647947</v>
      </c>
      <c r="J207" s="556">
        <f t="shared" si="17"/>
        <v>-21.025641025641022</v>
      </c>
      <c r="K207" s="556">
        <f t="shared" si="17"/>
        <v>14.632814632814629</v>
      </c>
      <c r="L207" s="556">
        <f t="shared" si="17"/>
        <v>-11.67790125705956</v>
      </c>
      <c r="M207" s="556">
        <f t="shared" si="17"/>
        <v>-12.678936605316977</v>
      </c>
      <c r="N207" s="556">
        <f t="shared" si="17"/>
        <v>7.3604299378018396</v>
      </c>
      <c r="O207" s="556">
        <f t="shared" si="17"/>
        <v>7.5990266047729023</v>
      </c>
      <c r="P207" s="556">
        <f t="shared" si="17"/>
        <v>4.6570898980537407</v>
      </c>
      <c r="Q207" s="98"/>
      <c r="R207" s="98"/>
    </row>
    <row r="208" spans="1:26" customFormat="1" ht="12.75" hidden="1" customHeight="1" outlineLevel="1">
      <c r="A208" s="4" t="s">
        <v>16</v>
      </c>
      <c r="B208" s="556">
        <f t="shared" ref="B208:P208" si="18">+B88/B76*100-100</f>
        <v>4404.4334975369457</v>
      </c>
      <c r="C208" s="556">
        <f t="shared" si="18"/>
        <v>-6.4491152226864301</v>
      </c>
      <c r="D208" s="556">
        <f t="shared" si="18"/>
        <v>0.23611698928563385</v>
      </c>
      <c r="E208" s="556">
        <f t="shared" si="18"/>
        <v>485.71428571428567</v>
      </c>
      <c r="F208" s="556">
        <f t="shared" si="18"/>
        <v>12.7090025533317</v>
      </c>
      <c r="G208" s="556">
        <f t="shared" si="18"/>
        <v>-17.599351175993519</v>
      </c>
      <c r="H208" s="556">
        <f t="shared" si="18"/>
        <v>-9.8940580377706198</v>
      </c>
      <c r="I208" s="556">
        <f t="shared" si="18"/>
        <v>15.354452584872575</v>
      </c>
      <c r="J208" s="556">
        <f t="shared" si="18"/>
        <v>-22.421524663677133</v>
      </c>
      <c r="K208" s="556">
        <f t="shared" si="18"/>
        <v>3.9802065404475115</v>
      </c>
      <c r="L208" s="556">
        <f t="shared" si="18"/>
        <v>39.729544676480657</v>
      </c>
      <c r="M208" s="556">
        <f t="shared" si="18"/>
        <v>-13.716582212126497</v>
      </c>
      <c r="N208" s="556">
        <f t="shared" si="18"/>
        <v>7.94745642806609</v>
      </c>
      <c r="O208" s="556">
        <f t="shared" si="18"/>
        <v>6.6269099121352184</v>
      </c>
      <c r="P208" s="556">
        <f t="shared" si="18"/>
        <v>21.511417180137741</v>
      </c>
      <c r="Q208" s="98"/>
      <c r="R208" s="98"/>
    </row>
    <row r="209" spans="1:18" customFormat="1" ht="12.75" hidden="1" customHeight="1" outlineLevel="1">
      <c r="A209" s="4" t="s">
        <v>428</v>
      </c>
      <c r="B209" s="556">
        <f t="shared" ref="B209:P209" si="19">+B89/B77*100-100</f>
        <v>-812.52215002953335</v>
      </c>
      <c r="C209" s="556">
        <f t="shared" si="19"/>
        <v>-10.454463305111844</v>
      </c>
      <c r="D209" s="556">
        <f t="shared" si="19"/>
        <v>-11.655207403908392</v>
      </c>
      <c r="E209" s="556">
        <f t="shared" si="19"/>
        <v>412.85714285714278</v>
      </c>
      <c r="F209" s="556">
        <f t="shared" si="19"/>
        <v>3.3458281271692414</v>
      </c>
      <c r="G209" s="556">
        <f t="shared" si="19"/>
        <v>-20.145454545454541</v>
      </c>
      <c r="H209" s="556">
        <f t="shared" si="19"/>
        <v>-21.811042774245109</v>
      </c>
      <c r="I209" s="556">
        <f t="shared" si="19"/>
        <v>0.4086211040781933</v>
      </c>
      <c r="J209" s="556">
        <f t="shared" si="19"/>
        <v>-21.686746987951793</v>
      </c>
      <c r="K209" s="556">
        <f t="shared" si="19"/>
        <v>2.2418990203466649</v>
      </c>
      <c r="L209" s="556">
        <f t="shared" si="19"/>
        <v>-10.256952521941415</v>
      </c>
      <c r="M209" s="556">
        <f t="shared" si="19"/>
        <v>-14.474312072530608</v>
      </c>
      <c r="N209" s="556">
        <f t="shared" si="19"/>
        <v>8.8783849198439384</v>
      </c>
      <c r="O209" s="556">
        <f t="shared" si="19"/>
        <v>6.3649886479292235</v>
      </c>
      <c r="P209" s="556">
        <f t="shared" si="19"/>
        <v>34.065589204456302</v>
      </c>
      <c r="Q209" s="98"/>
      <c r="R209" s="98"/>
    </row>
    <row r="210" spans="1:18" customFormat="1" ht="12.75" hidden="1" customHeight="1" outlineLevel="1">
      <c r="A210" s="4" t="s">
        <v>429</v>
      </c>
      <c r="B210" s="556">
        <f t="shared" ref="B210:P210" si="20">+B90/B78*100-100</f>
        <v>-1053.1885073580938</v>
      </c>
      <c r="C210" s="556">
        <f t="shared" si="20"/>
        <v>-9.7352296502939168</v>
      </c>
      <c r="D210" s="556">
        <f t="shared" si="20"/>
        <v>-11.581763632427084</v>
      </c>
      <c r="E210" s="556">
        <f t="shared" si="20"/>
        <v>-1830.3030303030305</v>
      </c>
      <c r="F210" s="556">
        <f t="shared" si="20"/>
        <v>-1.1358114674441282</v>
      </c>
      <c r="G210" s="556">
        <f t="shared" si="20"/>
        <v>-22.532467532467535</v>
      </c>
      <c r="H210" s="556">
        <f t="shared" si="20"/>
        <v>-19.072753650029313</v>
      </c>
      <c r="I210" s="556">
        <f t="shared" si="20"/>
        <v>-0.97316636851519434</v>
      </c>
      <c r="J210" s="556">
        <f t="shared" si="20"/>
        <v>-14.229249011857718</v>
      </c>
      <c r="K210" s="556">
        <f t="shared" si="20"/>
        <v>1.6663803470193983</v>
      </c>
      <c r="L210" s="556">
        <f t="shared" si="20"/>
        <v>-4.0964347737256048</v>
      </c>
      <c r="M210" s="556">
        <f t="shared" si="20"/>
        <v>-8.2233348505537833</v>
      </c>
      <c r="N210" s="556">
        <f t="shared" si="20"/>
        <v>9.1442772191862502</v>
      </c>
      <c r="O210" s="556">
        <f t="shared" si="20"/>
        <v>-1.7820780534623424</v>
      </c>
      <c r="P210" s="556">
        <f t="shared" si="20"/>
        <v>33.290422245108175</v>
      </c>
      <c r="Q210" s="98"/>
      <c r="R210" s="98"/>
    </row>
    <row r="211" spans="1:18" customFormat="1" ht="12.75" hidden="1" customHeight="1" outlineLevel="1">
      <c r="A211" s="4" t="s">
        <v>430</v>
      </c>
      <c r="B211" s="556">
        <f t="shared" ref="B211:P211" si="21">+B91/B79*100-100</f>
        <v>-686.04651162790697</v>
      </c>
      <c r="C211" s="556">
        <f t="shared" si="21"/>
        <v>-10.025095615390526</v>
      </c>
      <c r="D211" s="556">
        <f t="shared" si="21"/>
        <v>-12.260515750047148</v>
      </c>
      <c r="E211" s="556">
        <f t="shared" si="21"/>
        <v>-378.31325301204816</v>
      </c>
      <c r="F211" s="556">
        <f t="shared" si="21"/>
        <v>-1.954920529434574</v>
      </c>
      <c r="G211" s="556">
        <f t="shared" si="21"/>
        <v>-23.3451536643026</v>
      </c>
      <c r="H211" s="556">
        <f t="shared" si="21"/>
        <v>-18.509898271398313</v>
      </c>
      <c r="I211" s="556">
        <f t="shared" si="21"/>
        <v>-3.7102809665757661</v>
      </c>
      <c r="J211" s="556">
        <f t="shared" si="21"/>
        <v>-20.265780730897006</v>
      </c>
      <c r="K211" s="556">
        <f t="shared" si="21"/>
        <v>-4.2977403633141336</v>
      </c>
      <c r="L211" s="556">
        <f t="shared" si="21"/>
        <v>4.5291658371491081</v>
      </c>
      <c r="M211" s="556">
        <f t="shared" si="21"/>
        <v>4.3666169895678024</v>
      </c>
      <c r="N211" s="556">
        <f t="shared" si="21"/>
        <v>9.9821726768064281</v>
      </c>
      <c r="O211" s="556">
        <f t="shared" si="21"/>
        <v>6.1964171062404887</v>
      </c>
      <c r="P211" s="556">
        <f t="shared" si="21"/>
        <v>42.686242523110394</v>
      </c>
      <c r="Q211" s="98"/>
      <c r="R211" s="98"/>
    </row>
    <row r="212" spans="1:18" customFormat="1" ht="12.75" hidden="1" customHeight="1" outlineLevel="1">
      <c r="A212" s="4" t="s">
        <v>431</v>
      </c>
      <c r="B212" s="556">
        <f t="shared" ref="B212:P212" si="22">+B92/B80*100-100</f>
        <v>-594.57169752117989</v>
      </c>
      <c r="C212" s="556">
        <f t="shared" si="22"/>
        <v>-9.1526221821106901</v>
      </c>
      <c r="D212" s="556">
        <f t="shared" si="22"/>
        <v>-10.909584778931517</v>
      </c>
      <c r="E212" s="556">
        <f t="shared" si="22"/>
        <v>-329.64824120603021</v>
      </c>
      <c r="F212" s="556">
        <f t="shared" si="22"/>
        <v>0.74528945572876637</v>
      </c>
      <c r="G212" s="556">
        <f t="shared" si="22"/>
        <v>-24.473684210526315</v>
      </c>
      <c r="H212" s="556">
        <f t="shared" si="22"/>
        <v>-17.161645656767092</v>
      </c>
      <c r="I212" s="556">
        <f t="shared" si="22"/>
        <v>-3.0988998329589208</v>
      </c>
      <c r="J212" s="556">
        <f t="shared" si="22"/>
        <v>-24.576271186440678</v>
      </c>
      <c r="K212" s="556">
        <f t="shared" si="22"/>
        <v>-8.0216730540504955</v>
      </c>
      <c r="L212" s="556">
        <f t="shared" si="22"/>
        <v>0.80699394754539355</v>
      </c>
      <c r="M212" s="556">
        <f t="shared" si="22"/>
        <v>2.6749527154823056</v>
      </c>
      <c r="N212" s="556">
        <f t="shared" si="22"/>
        <v>9.7406608540673005</v>
      </c>
      <c r="O212" s="556">
        <f t="shared" si="22"/>
        <v>5.7797424912212847</v>
      </c>
      <c r="P212" s="556">
        <f t="shared" si="22"/>
        <v>42.151757485586757</v>
      </c>
      <c r="Q212" s="98"/>
      <c r="R212" s="98"/>
    </row>
    <row r="213" spans="1:18" customFormat="1" ht="12.75" hidden="1" customHeight="1" outlineLevel="1">
      <c r="A213" s="4" t="s">
        <v>432</v>
      </c>
      <c r="B213" s="556">
        <f t="shared" ref="B213:P213" si="23">+B93/B81*100-100</f>
        <v>296.60414890593921</v>
      </c>
      <c r="C213" s="556">
        <f t="shared" si="23"/>
        <v>-7.1483311751803598</v>
      </c>
      <c r="D213" s="556">
        <f t="shared" si="23"/>
        <v>-11.052859090455669</v>
      </c>
      <c r="E213" s="556">
        <f t="shared" si="23"/>
        <v>-76.06694560669456</v>
      </c>
      <c r="F213" s="556">
        <f t="shared" si="23"/>
        <v>0.40073546744613964</v>
      </c>
      <c r="G213" s="556">
        <f t="shared" si="23"/>
        <v>-24.368932038834942</v>
      </c>
      <c r="H213" s="556">
        <f t="shared" si="23"/>
        <v>-16.99432443514101</v>
      </c>
      <c r="I213" s="556">
        <f t="shared" si="23"/>
        <v>-3.6687135884112649</v>
      </c>
      <c r="J213" s="556">
        <f t="shared" si="23"/>
        <v>-19.834710743801637</v>
      </c>
      <c r="K213" s="556">
        <f t="shared" si="23"/>
        <v>-5.2294312850440576</v>
      </c>
      <c r="L213" s="556">
        <f t="shared" si="23"/>
        <v>15.94531464688103</v>
      </c>
      <c r="M213" s="556">
        <f t="shared" si="23"/>
        <v>29.093514869222503</v>
      </c>
      <c r="N213" s="556">
        <f t="shared" si="23"/>
        <v>10.583853816740074</v>
      </c>
      <c r="O213" s="556">
        <f t="shared" si="23"/>
        <v>6.9286274810036872</v>
      </c>
      <c r="P213" s="556">
        <f t="shared" si="23"/>
        <v>34.356133690172385</v>
      </c>
      <c r="Q213" s="98"/>
      <c r="R213" s="98"/>
    </row>
    <row r="214" spans="1:18" customFormat="1" ht="12.75" hidden="1" customHeight="1" outlineLevel="1">
      <c r="A214" s="4" t="s">
        <v>433</v>
      </c>
      <c r="B214" s="556">
        <f t="shared" ref="B214:L214" si="24">+B94/B82*100-100</f>
        <v>-77.268195413758718</v>
      </c>
      <c r="C214" s="556">
        <f t="shared" si="24"/>
        <v>13.244658270836268</v>
      </c>
      <c r="D214" s="556">
        <f t="shared" si="24"/>
        <v>14.889761401389293</v>
      </c>
      <c r="E214" s="556">
        <f t="shared" si="24"/>
        <v>-57.333333333333329</v>
      </c>
      <c r="F214" s="556">
        <f t="shared" si="24"/>
        <v>-9.6822995461421897</v>
      </c>
      <c r="G214" s="556">
        <f t="shared" si="24"/>
        <v>-2.0833333333333428</v>
      </c>
      <c r="H214" s="556">
        <f t="shared" si="24"/>
        <v>39.300355288330167</v>
      </c>
      <c r="I214" s="556">
        <f t="shared" si="24"/>
        <v>-28.329393223010243</v>
      </c>
      <c r="J214" s="556">
        <f t="shared" si="24"/>
        <v>-21.428571428571416</v>
      </c>
      <c r="K214" s="556">
        <f t="shared" si="24"/>
        <v>-12.471655328798178</v>
      </c>
      <c r="L214" s="556">
        <f t="shared" si="24"/>
        <v>200</v>
      </c>
      <c r="M214" s="235">
        <v>0</v>
      </c>
      <c r="N214" s="556">
        <f t="shared" ref="N214:P221" si="25">+N94/N82*100-100</f>
        <v>28.215699208443255</v>
      </c>
      <c r="O214" s="556">
        <f t="shared" si="25"/>
        <v>28.512191076463779</v>
      </c>
      <c r="P214" s="556">
        <f t="shared" si="25"/>
        <v>-22.857142857142847</v>
      </c>
      <c r="Q214" s="98"/>
      <c r="R214" s="98"/>
    </row>
    <row r="215" spans="1:18" customFormat="1" ht="12.75" hidden="1" customHeight="1" outlineLevel="1">
      <c r="A215" s="4" t="s">
        <v>434</v>
      </c>
      <c r="B215" s="556">
        <f t="shared" ref="B215:L215" si="26">+B95/B83*100-100</f>
        <v>321.55591572123177</v>
      </c>
      <c r="C215" s="556">
        <f t="shared" si="26"/>
        <v>3.5719347980156044</v>
      </c>
      <c r="D215" s="580">
        <f t="shared" si="26"/>
        <v>-3.0666438238821456</v>
      </c>
      <c r="E215" s="556">
        <f t="shared" si="26"/>
        <v>-29.411764705882348</v>
      </c>
      <c r="F215" s="556">
        <f t="shared" si="26"/>
        <v>-5.8379466532460924</v>
      </c>
      <c r="G215" s="556">
        <f t="shared" si="26"/>
        <v>-5.4669703872437339</v>
      </c>
      <c r="H215" s="556">
        <f t="shared" si="26"/>
        <v>59.072681704260646</v>
      </c>
      <c r="I215" s="556">
        <f t="shared" si="26"/>
        <v>-46.955046649703135</v>
      </c>
      <c r="J215" s="556">
        <f t="shared" si="26"/>
        <v>-20</v>
      </c>
      <c r="K215" s="556">
        <f t="shared" si="26"/>
        <v>6.9212410501193347</v>
      </c>
      <c r="L215" s="556">
        <f t="shared" si="26"/>
        <v>50.312891113892334</v>
      </c>
      <c r="M215" s="235">
        <f t="shared" ref="M215:M221" si="27">+M95/M83*100-100</f>
        <v>49.747793190416161</v>
      </c>
      <c r="N215" s="556">
        <f t="shared" si="25"/>
        <v>40.448593446525905</v>
      </c>
      <c r="O215" s="556">
        <f t="shared" si="25"/>
        <v>34.819261719248942</v>
      </c>
      <c r="P215" s="556">
        <f t="shared" si="25"/>
        <v>331.35313531353131</v>
      </c>
      <c r="Q215" s="98"/>
      <c r="R215" s="98"/>
    </row>
    <row r="216" spans="1:18" customFormat="1" ht="12.75" hidden="1" customHeight="1" outlineLevel="1">
      <c r="A216" s="4" t="s">
        <v>435</v>
      </c>
      <c r="B216" s="556">
        <f t="shared" ref="B216:L216" si="28">+B96/B84*100-100</f>
        <v>380.69403714565004</v>
      </c>
      <c r="C216" s="556">
        <f t="shared" si="28"/>
        <v>4.1813581117517771</v>
      </c>
      <c r="D216" s="580">
        <f t="shared" si="28"/>
        <v>1.2529682210882669</v>
      </c>
      <c r="E216" s="556">
        <f t="shared" si="28"/>
        <v>-1072.7272727272725</v>
      </c>
      <c r="F216" s="556">
        <f t="shared" si="28"/>
        <v>-25.934861278648981</v>
      </c>
      <c r="G216" s="556">
        <f t="shared" si="28"/>
        <v>-11.231884057971016</v>
      </c>
      <c r="H216" s="556">
        <f t="shared" si="28"/>
        <v>59.324982602644411</v>
      </c>
      <c r="I216" s="556">
        <f t="shared" si="28"/>
        <v>-26.938296936831293</v>
      </c>
      <c r="J216" s="556">
        <f t="shared" si="28"/>
        <v>-17.073170731707307</v>
      </c>
      <c r="K216" s="556">
        <f t="shared" si="28"/>
        <v>7.4011774600504623</v>
      </c>
      <c r="L216" s="556">
        <f t="shared" si="28"/>
        <v>21.503999999999991</v>
      </c>
      <c r="M216" s="235">
        <f t="shared" si="27"/>
        <v>16.15607868429538</v>
      </c>
      <c r="N216" s="556">
        <f t="shared" si="25"/>
        <v>33.636676480709667</v>
      </c>
      <c r="O216" s="556">
        <f t="shared" si="25"/>
        <v>27.437705312074371</v>
      </c>
      <c r="P216" s="556">
        <f t="shared" si="25"/>
        <v>143.14484895429896</v>
      </c>
      <c r="Q216" s="98"/>
      <c r="R216" s="98"/>
    </row>
    <row r="217" spans="1:18" customFormat="1" ht="12.75" hidden="1" customHeight="1" outlineLevel="1">
      <c r="A217" s="4" t="s">
        <v>436</v>
      </c>
      <c r="B217" s="556">
        <f t="shared" ref="B217:L217" si="29">+B97/B85*100-100</f>
        <v>325.99309153713307</v>
      </c>
      <c r="C217" s="556">
        <f t="shared" si="29"/>
        <v>-3.0784030784030847</v>
      </c>
      <c r="D217" s="580">
        <f t="shared" si="29"/>
        <v>-6.3051414663827074</v>
      </c>
      <c r="E217" s="556">
        <f t="shared" si="29"/>
        <v>-51.470588235294116</v>
      </c>
      <c r="F217" s="556">
        <f t="shared" si="29"/>
        <v>-55.847953216374272</v>
      </c>
      <c r="G217" s="556">
        <f t="shared" si="29"/>
        <v>-13.475177304964532</v>
      </c>
      <c r="H217" s="556">
        <f t="shared" si="29"/>
        <v>37.566290618069644</v>
      </c>
      <c r="I217" s="556">
        <f t="shared" si="29"/>
        <v>-16.959511077158126</v>
      </c>
      <c r="J217" s="556">
        <f t="shared" si="29"/>
        <v>-15.740740740740748</v>
      </c>
      <c r="K217" s="556">
        <f t="shared" si="29"/>
        <v>-38.787113076437137</v>
      </c>
      <c r="L217" s="556">
        <f t="shared" si="29"/>
        <v>48.974224092582858</v>
      </c>
      <c r="M217" s="235">
        <f t="shared" si="27"/>
        <v>44.227163139566017</v>
      </c>
      <c r="N217" s="556">
        <f t="shared" si="25"/>
        <v>28.03908759322772</v>
      </c>
      <c r="O217" s="556">
        <f t="shared" si="25"/>
        <v>23.564673359522772</v>
      </c>
      <c r="P217" s="556">
        <f t="shared" si="25"/>
        <v>92.836072482090174</v>
      </c>
      <c r="Q217" s="98"/>
      <c r="R217" s="98"/>
    </row>
    <row r="218" spans="1:18" customFormat="1" ht="12.75" hidden="1" customHeight="1" outlineLevel="1">
      <c r="A218" s="4" t="s">
        <v>21</v>
      </c>
      <c r="B218" s="556">
        <f t="shared" ref="B218:L218" si="30">+B98/B86*100-100</f>
        <v>149.85569985569987</v>
      </c>
      <c r="C218" s="556">
        <f t="shared" si="30"/>
        <v>0.32948929159802276</v>
      </c>
      <c r="D218" s="580">
        <f t="shared" si="30"/>
        <v>-4.8512497590438812</v>
      </c>
      <c r="E218" s="556">
        <f t="shared" si="30"/>
        <v>-36.131934032983501</v>
      </c>
      <c r="F218" s="556">
        <f t="shared" si="30"/>
        <v>-59.671261930010608</v>
      </c>
      <c r="G218" s="556">
        <f t="shared" si="30"/>
        <v>-15.822002472187904</v>
      </c>
      <c r="H218" s="556">
        <f t="shared" si="30"/>
        <v>36.17296147123642</v>
      </c>
      <c r="I218" s="556">
        <f t="shared" si="30"/>
        <v>-11.062590975254736</v>
      </c>
      <c r="J218" s="556">
        <f t="shared" si="30"/>
        <v>-5.3435114503816834</v>
      </c>
      <c r="K218" s="556">
        <f t="shared" si="30"/>
        <v>-20.255921589980957</v>
      </c>
      <c r="L218" s="556">
        <f t="shared" si="30"/>
        <v>51.159793814432959</v>
      </c>
      <c r="M218" s="235">
        <f t="shared" si="27"/>
        <v>47.185576077396632</v>
      </c>
      <c r="N218" s="556">
        <f t="shared" si="25"/>
        <v>26.359088149714268</v>
      </c>
      <c r="O218" s="556">
        <f t="shared" si="25"/>
        <v>22.216951296647693</v>
      </c>
      <c r="P218" s="556">
        <f t="shared" si="25"/>
        <v>78.703968027405068</v>
      </c>
      <c r="Q218" s="98"/>
      <c r="R218" s="98"/>
    </row>
    <row r="219" spans="1:18" customFormat="1" ht="12.75" hidden="1" customHeight="1" outlineLevel="1">
      <c r="A219" s="4" t="s">
        <v>22</v>
      </c>
      <c r="B219" s="556">
        <f t="shared" ref="B219:L219" si="31">+B99/B87*100-100</f>
        <v>120.07398051245039</v>
      </c>
      <c r="C219" s="556">
        <f t="shared" si="31"/>
        <v>5.9066232356134662</v>
      </c>
      <c r="D219" s="580">
        <f t="shared" si="31"/>
        <v>-0.42428992243873154</v>
      </c>
      <c r="E219" s="556">
        <f t="shared" si="31"/>
        <v>-124.75490196078431</v>
      </c>
      <c r="F219" s="556">
        <f t="shared" si="31"/>
        <v>-55.041620183643694</v>
      </c>
      <c r="G219" s="556">
        <f t="shared" si="31"/>
        <v>-12.952799121844123</v>
      </c>
      <c r="H219" s="556">
        <f t="shared" si="31"/>
        <v>39.32264050901378</v>
      </c>
      <c r="I219" s="556">
        <f t="shared" si="31"/>
        <v>-5.7325476880055959</v>
      </c>
      <c r="J219" s="556">
        <f t="shared" si="31"/>
        <v>-1.2987012987013031</v>
      </c>
      <c r="K219" s="556">
        <f t="shared" si="31"/>
        <v>-15.74184329602285</v>
      </c>
      <c r="L219" s="556">
        <f t="shared" si="31"/>
        <v>72.978547854785489</v>
      </c>
      <c r="M219" s="235">
        <f t="shared" si="27"/>
        <v>68.70342771982115</v>
      </c>
      <c r="N219" s="556">
        <f t="shared" si="25"/>
        <v>28.055098540273747</v>
      </c>
      <c r="O219" s="556">
        <f t="shared" si="25"/>
        <v>21.443639888249038</v>
      </c>
      <c r="P219" s="556">
        <f t="shared" si="25"/>
        <v>105.06973655080807</v>
      </c>
      <c r="Q219" s="98"/>
      <c r="R219" s="98"/>
    </row>
    <row r="220" spans="1:18" customFormat="1" ht="12.75" hidden="1" customHeight="1" outlineLevel="1">
      <c r="A220" s="4" t="s">
        <v>437</v>
      </c>
      <c r="B220" s="556">
        <f t="shared" ref="B220:L220" si="32">+B100/B88*100-100</f>
        <v>163.3311461067367</v>
      </c>
      <c r="C220" s="556">
        <f t="shared" si="32"/>
        <v>4.0624191740667328</v>
      </c>
      <c r="D220" s="580">
        <f t="shared" si="32"/>
        <v>0.39778661748040633</v>
      </c>
      <c r="E220" s="556">
        <f t="shared" si="32"/>
        <v>-168.6178861788618</v>
      </c>
      <c r="F220" s="556">
        <f t="shared" si="32"/>
        <v>-53.522361882490507</v>
      </c>
      <c r="G220" s="556">
        <f t="shared" si="32"/>
        <v>2.6574803149606225</v>
      </c>
      <c r="H220" s="556">
        <f t="shared" si="32"/>
        <v>33.539515386974756</v>
      </c>
      <c r="I220" s="556">
        <f t="shared" si="32"/>
        <v>-1.1807854011986763</v>
      </c>
      <c r="J220" s="556">
        <f t="shared" si="32"/>
        <v>5.7803468208092568</v>
      </c>
      <c r="K220" s="556">
        <f t="shared" si="32"/>
        <v>-13.242292571901515</v>
      </c>
      <c r="L220" s="556">
        <f t="shared" si="32"/>
        <v>34.509371554575551</v>
      </c>
      <c r="M220" s="235">
        <f t="shared" si="27"/>
        <v>67.942486836776027</v>
      </c>
      <c r="N220" s="556">
        <f t="shared" si="25"/>
        <v>25.754032678473024</v>
      </c>
      <c r="O220" s="556">
        <f t="shared" si="25"/>
        <v>21.580567230367038</v>
      </c>
      <c r="P220" s="556">
        <f t="shared" si="25"/>
        <v>63.370618941088765</v>
      </c>
      <c r="Q220" s="98"/>
      <c r="R220" s="98"/>
    </row>
    <row r="221" spans="1:18" customFormat="1" ht="12.75" hidden="1" customHeight="1" outlineLevel="1">
      <c r="A221" s="4" t="s">
        <v>438</v>
      </c>
      <c r="B221" s="556">
        <f t="shared" ref="B221:L221" si="33">+B101/B89*100-100</f>
        <v>133.97993865539254</v>
      </c>
      <c r="C221" s="556">
        <f t="shared" si="33"/>
        <v>5.1062706680535825</v>
      </c>
      <c r="D221" s="580">
        <f t="shared" si="33"/>
        <v>0.97233499019743874</v>
      </c>
      <c r="E221" s="556">
        <f t="shared" si="33"/>
        <v>-155.84958217270196</v>
      </c>
      <c r="F221" s="556">
        <f t="shared" si="33"/>
        <v>-48.918592154755501</v>
      </c>
      <c r="G221" s="556">
        <f t="shared" si="33"/>
        <v>1.6393442622950829</v>
      </c>
      <c r="H221" s="556">
        <f t="shared" si="33"/>
        <v>28.330815038663246</v>
      </c>
      <c r="I221" s="556">
        <f t="shared" si="33"/>
        <v>1.9390360676667626</v>
      </c>
      <c r="J221" s="556">
        <f t="shared" si="33"/>
        <v>9.7435897435897374</v>
      </c>
      <c r="K221" s="556">
        <f t="shared" si="33"/>
        <v>-10.761009765984895</v>
      </c>
      <c r="L221" s="556">
        <f t="shared" si="33"/>
        <v>39.849181100506655</v>
      </c>
      <c r="M221" s="235">
        <f t="shared" si="27"/>
        <v>60.851776083317816</v>
      </c>
      <c r="N221" s="556">
        <f t="shared" si="25"/>
        <v>25.434788294060738</v>
      </c>
      <c r="O221" s="556">
        <f t="shared" si="25"/>
        <v>22.689533343147332</v>
      </c>
      <c r="P221" s="556">
        <f t="shared" si="25"/>
        <v>47.261235955056179</v>
      </c>
      <c r="Q221" s="98"/>
      <c r="R221" s="98"/>
    </row>
    <row r="222" spans="1:18" customFormat="1" ht="12.75" hidden="1" customHeight="1" outlineLevel="1">
      <c r="A222" s="4" t="s">
        <v>439</v>
      </c>
      <c r="B222" s="556">
        <f t="shared" ref="B222:O222" si="34">+B102/B90*100-100</f>
        <v>128.6722540802823</v>
      </c>
      <c r="C222" s="556">
        <f t="shared" si="34"/>
        <v>4.0342719960264333</v>
      </c>
      <c r="D222" s="580">
        <f t="shared" si="34"/>
        <v>0.22213282493484598</v>
      </c>
      <c r="E222" s="556">
        <f t="shared" si="34"/>
        <v>-186.33975481611208</v>
      </c>
      <c r="F222" s="556">
        <f t="shared" si="34"/>
        <v>-46.15715426675677</v>
      </c>
      <c r="G222" s="556">
        <f t="shared" si="34"/>
        <v>2.9337803855825655</v>
      </c>
      <c r="H222" s="556">
        <f t="shared" si="34"/>
        <v>22.286215577084434</v>
      </c>
      <c r="I222" s="556">
        <f t="shared" si="34"/>
        <v>4.8052604957005656</v>
      </c>
      <c r="J222" s="556">
        <f t="shared" si="34"/>
        <v>15.207373271889409</v>
      </c>
      <c r="K222" s="556">
        <f t="shared" si="34"/>
        <v>-10.425819533626211</v>
      </c>
      <c r="L222" s="556">
        <f t="shared" si="34"/>
        <v>36.365573072006839</v>
      </c>
      <c r="M222" s="235">
        <f t="shared" si="34"/>
        <v>55.166143164159365</v>
      </c>
      <c r="N222" s="556">
        <f t="shared" si="34"/>
        <v>23.728813559322035</v>
      </c>
      <c r="O222" s="556">
        <f t="shared" si="34"/>
        <v>22.171748517701758</v>
      </c>
      <c r="P222" s="556">
        <f>+P102/P90*100-100</f>
        <v>35.116863048097343</v>
      </c>
      <c r="Q222" s="98"/>
      <c r="R222" s="98"/>
    </row>
    <row r="223" spans="1:18" customFormat="1" ht="12.75" hidden="1" customHeight="1" outlineLevel="1">
      <c r="A223" s="4" t="s">
        <v>440</v>
      </c>
      <c r="B223" s="556">
        <f t="shared" ref="B223:O223" si="35">+B103/B91*100-100</f>
        <v>119.45094977881863</v>
      </c>
      <c r="C223" s="556">
        <f t="shared" si="35"/>
        <v>3.2179092116000731</v>
      </c>
      <c r="D223" s="580">
        <f t="shared" si="35"/>
        <v>-0.61423174963913141</v>
      </c>
      <c r="E223" s="556">
        <f t="shared" si="35"/>
        <v>-234.63203463203465</v>
      </c>
      <c r="F223" s="556">
        <f t="shared" si="35"/>
        <v>-45.752372345232715</v>
      </c>
      <c r="G223" s="556">
        <f t="shared" si="35"/>
        <v>0.84811102544335881</v>
      </c>
      <c r="H223" s="556">
        <f t="shared" si="35"/>
        <v>17.990436763903588</v>
      </c>
      <c r="I223" s="556">
        <f t="shared" si="35"/>
        <v>6.2771703332894333</v>
      </c>
      <c r="J223" s="556">
        <f t="shared" si="35"/>
        <v>19.166666666666671</v>
      </c>
      <c r="K223" s="556">
        <f t="shared" si="35"/>
        <v>-8.040123456790127</v>
      </c>
      <c r="L223" s="556">
        <f t="shared" si="35"/>
        <v>33.930101895057618</v>
      </c>
      <c r="M223" s="235">
        <f t="shared" si="35"/>
        <v>44.980722547479644</v>
      </c>
      <c r="N223" s="556">
        <f t="shared" si="35"/>
        <v>21.548089253654794</v>
      </c>
      <c r="O223" s="556">
        <f t="shared" si="35"/>
        <v>21.854069112678559</v>
      </c>
      <c r="P223" s="556">
        <f>+P103/P91*100-100</f>
        <v>19.580792682926827</v>
      </c>
      <c r="Q223" s="98"/>
      <c r="R223" s="98"/>
    </row>
    <row r="224" spans="1:18" customFormat="1" ht="12.75" hidden="1" customHeight="1" outlineLevel="1">
      <c r="A224" s="4" t="s">
        <v>441</v>
      </c>
      <c r="B224" s="556">
        <f t="shared" ref="B224:P224" si="36">+B104/B92*100-100</f>
        <v>122.75091993401853</v>
      </c>
      <c r="C224" s="556">
        <f t="shared" si="36"/>
        <v>2.8734018659295089</v>
      </c>
      <c r="D224" s="580">
        <f t="shared" si="36"/>
        <v>-0.34508086533530502</v>
      </c>
      <c r="E224" s="556">
        <f t="shared" si="36"/>
        <v>-249.01531728665205</v>
      </c>
      <c r="F224" s="556">
        <f t="shared" si="36"/>
        <v>-43.068507423808292</v>
      </c>
      <c r="G224" s="556">
        <f t="shared" si="36"/>
        <v>-2.5087108013937183</v>
      </c>
      <c r="H224" s="556">
        <f t="shared" si="36"/>
        <v>16.859632028428948</v>
      </c>
      <c r="I224" s="556">
        <f t="shared" si="36"/>
        <v>5.7659157106342462</v>
      </c>
      <c r="J224" s="556">
        <f t="shared" si="36"/>
        <v>23.595505617977537</v>
      </c>
      <c r="K224" s="556">
        <f t="shared" si="36"/>
        <v>-7.6293103448275872</v>
      </c>
      <c r="L224" s="556">
        <f t="shared" si="36"/>
        <v>25.505892817433846</v>
      </c>
      <c r="M224" s="235">
        <f t="shared" si="36"/>
        <v>48.14473684210526</v>
      </c>
      <c r="N224" s="556">
        <f t="shared" si="36"/>
        <v>20.309126141921197</v>
      </c>
      <c r="O224" s="556">
        <f t="shared" si="36"/>
        <v>20.523618705886165</v>
      </c>
      <c r="P224" s="556">
        <f t="shared" si="36"/>
        <v>19.003074507751691</v>
      </c>
      <c r="Q224" s="98"/>
      <c r="R224" s="98"/>
    </row>
    <row r="225" spans="1:18" customFormat="1" ht="12.75" hidden="1" customHeight="1" outlineLevel="1">
      <c r="A225" s="470" t="s">
        <v>442</v>
      </c>
      <c r="B225" s="581">
        <f t="shared" ref="B225:P225" si="37">+B105/B93*100-100</f>
        <v>58.925948482785799</v>
      </c>
      <c r="C225" s="581">
        <f t="shared" si="37"/>
        <v>3.4162492410443406</v>
      </c>
      <c r="D225" s="582">
        <f t="shared" si="37"/>
        <v>-0.77882590437263843</v>
      </c>
      <c r="E225" s="581">
        <f t="shared" si="37"/>
        <v>386.01398601398603</v>
      </c>
      <c r="F225" s="581">
        <f t="shared" si="37"/>
        <v>-40.951352366641622</v>
      </c>
      <c r="G225" s="581">
        <f t="shared" si="37"/>
        <v>-2.2464698331193773</v>
      </c>
      <c r="H225" s="581">
        <f t="shared" si="37"/>
        <v>15.21162645590681</v>
      </c>
      <c r="I225" s="581">
        <f t="shared" si="37"/>
        <v>5.971450365043026</v>
      </c>
      <c r="J225" s="581">
        <f t="shared" si="37"/>
        <v>27.491408934707891</v>
      </c>
      <c r="K225" s="581">
        <f t="shared" si="37"/>
        <v>-17.737261531031152</v>
      </c>
      <c r="L225" s="581">
        <f t="shared" si="37"/>
        <v>33.744148841618767</v>
      </c>
      <c r="M225" s="583">
        <f t="shared" si="37"/>
        <v>32.019613285225262</v>
      </c>
      <c r="N225" s="581">
        <f t="shared" si="37"/>
        <v>15.038141028045089</v>
      </c>
      <c r="O225" s="581">
        <f t="shared" si="37"/>
        <v>16.071204825746861</v>
      </c>
      <c r="P225" s="581">
        <f t="shared" si="37"/>
        <v>9.6910177421596302</v>
      </c>
      <c r="Q225" s="98"/>
      <c r="R225" s="98"/>
    </row>
    <row r="226" spans="1:18" customFormat="1" ht="12.75" hidden="1" customHeight="1" outlineLevel="1">
      <c r="A226" s="4" t="s">
        <v>650</v>
      </c>
      <c r="B226" s="556">
        <f t="shared" ref="B226:P226" si="38">+B106/B94*100-100</f>
        <v>-177.63157894736844</v>
      </c>
      <c r="C226" s="556">
        <f t="shared" si="38"/>
        <v>3.7610895914032199</v>
      </c>
      <c r="D226" s="580">
        <f t="shared" si="38"/>
        <v>-2.1687697160883204</v>
      </c>
      <c r="E226" s="556">
        <f t="shared" si="38"/>
        <v>-41.015625</v>
      </c>
      <c r="F226" s="556">
        <f t="shared" si="38"/>
        <v>37.018425460636507</v>
      </c>
      <c r="G226" s="556">
        <f t="shared" si="38"/>
        <v>-16.413373860182361</v>
      </c>
      <c r="H226" s="556">
        <f t="shared" si="38"/>
        <v>-6.2978222483813937</v>
      </c>
      <c r="I226" s="556">
        <f t="shared" si="38"/>
        <v>-7.1467839472237387</v>
      </c>
      <c r="J226" s="556">
        <f t="shared" si="38"/>
        <v>63.636363636363626</v>
      </c>
      <c r="K226" s="556">
        <f t="shared" si="38"/>
        <v>19.948186528497388</v>
      </c>
      <c r="L226" s="556">
        <f t="shared" si="38"/>
        <v>4322.2222222222217</v>
      </c>
      <c r="M226" s="235">
        <f t="shared" si="38"/>
        <v>38299.999999999993</v>
      </c>
      <c r="N226" s="556">
        <f t="shared" si="38"/>
        <v>9.080385852090032</v>
      </c>
      <c r="O226" s="556">
        <f t="shared" si="38"/>
        <v>7.2147651006711584</v>
      </c>
      <c r="P226" s="556">
        <f t="shared" si="38"/>
        <v>544.44444444444434</v>
      </c>
      <c r="Q226" s="98"/>
      <c r="R226" s="98"/>
    </row>
    <row r="227" spans="1:18" customFormat="1" ht="12.75" hidden="1" customHeight="1" outlineLevel="1">
      <c r="A227" s="4" t="s">
        <v>653</v>
      </c>
      <c r="B227" s="556">
        <f t="shared" ref="B227:P227" si="39">+B107/B95*100-100</f>
        <v>-55.901576316801226</v>
      </c>
      <c r="C227" s="556">
        <f t="shared" si="39"/>
        <v>20.302449705761589</v>
      </c>
      <c r="D227" s="580">
        <f t="shared" si="39"/>
        <v>9.7649346058678077</v>
      </c>
      <c r="E227" s="556">
        <f t="shared" si="39"/>
        <v>-16.056910569105696</v>
      </c>
      <c r="F227" s="556">
        <f t="shared" si="39"/>
        <v>3.0464991982896947</v>
      </c>
      <c r="G227" s="556">
        <f t="shared" si="39"/>
        <v>-12.771084337349393</v>
      </c>
      <c r="H227" s="556">
        <f t="shared" si="39"/>
        <v>11.517252245155191</v>
      </c>
      <c r="I227" s="556">
        <f t="shared" si="39"/>
        <v>8.4106172049888102</v>
      </c>
      <c r="J227" s="556">
        <f t="shared" si="39"/>
        <v>58.333333333333314</v>
      </c>
      <c r="K227" s="556">
        <f t="shared" si="39"/>
        <v>-10.825892857142847</v>
      </c>
      <c r="L227" s="556">
        <f t="shared" si="39"/>
        <v>81.557035803497115</v>
      </c>
      <c r="M227" s="235">
        <f t="shared" si="39"/>
        <v>82.652631578947364</v>
      </c>
      <c r="N227" s="556">
        <f t="shared" si="39"/>
        <v>-6.2229557924789276</v>
      </c>
      <c r="O227" s="556">
        <f t="shared" si="39"/>
        <v>-5.9308384651823758</v>
      </c>
      <c r="P227" s="556">
        <f t="shared" si="39"/>
        <v>-10.941086457536329</v>
      </c>
      <c r="Q227" s="98"/>
      <c r="R227" s="98"/>
    </row>
    <row r="228" spans="1:18" customFormat="1" ht="12.75" hidden="1" customHeight="1" outlineLevel="1">
      <c r="A228" s="4" t="s">
        <v>654</v>
      </c>
      <c r="B228" s="556">
        <f t="shared" ref="B228:P228" si="40">+B108/B96*100-100</f>
        <v>-33.380782918149464</v>
      </c>
      <c r="C228" s="556">
        <f t="shared" si="40"/>
        <v>9.5719689428628243</v>
      </c>
      <c r="D228" s="580">
        <f t="shared" si="40"/>
        <v>-0.54388503567686541</v>
      </c>
      <c r="E228" s="556">
        <f t="shared" si="40"/>
        <v>-91.121495327102807</v>
      </c>
      <c r="F228" s="556">
        <f t="shared" si="40"/>
        <v>7.3289902280130264</v>
      </c>
      <c r="G228" s="556">
        <f t="shared" si="40"/>
        <v>-5.510204081632665</v>
      </c>
      <c r="H228" s="556">
        <f t="shared" si="40"/>
        <v>5.1212055033850135</v>
      </c>
      <c r="I228" s="556">
        <f t="shared" si="40"/>
        <v>-11.27382146439318</v>
      </c>
      <c r="J228" s="556">
        <f t="shared" si="40"/>
        <v>60.29411764705884</v>
      </c>
      <c r="K228" s="556">
        <f t="shared" si="40"/>
        <v>-7.2043852779952999</v>
      </c>
      <c r="L228" s="556">
        <f t="shared" si="40"/>
        <v>68.633131419541712</v>
      </c>
      <c r="M228" s="235">
        <f t="shared" si="40"/>
        <v>76.651860077734597</v>
      </c>
      <c r="N228" s="556">
        <f t="shared" si="40"/>
        <v>-2.5150214592274693</v>
      </c>
      <c r="O228" s="556">
        <f t="shared" si="40"/>
        <v>-4.9856967715570022</v>
      </c>
      <c r="P228" s="556">
        <f t="shared" si="40"/>
        <v>22.523096527556547</v>
      </c>
      <c r="Q228" s="98"/>
      <c r="R228" s="98"/>
    </row>
    <row r="229" spans="1:18" customFormat="1" ht="12.75" hidden="1" customHeight="1" outlineLevel="1">
      <c r="A229" s="4" t="s">
        <v>655</v>
      </c>
      <c r="B229" s="556">
        <f t="shared" ref="B229:P229" si="41">+B109/B97*100-100</f>
        <v>-31.177782282586662</v>
      </c>
      <c r="C229" s="556">
        <f t="shared" si="41"/>
        <v>12.766749379652609</v>
      </c>
      <c r="D229" s="580">
        <f t="shared" si="41"/>
        <v>8.3001867034661956</v>
      </c>
      <c r="E229" s="556">
        <f t="shared" si="41"/>
        <v>48.963317384370015</v>
      </c>
      <c r="F229" s="556">
        <f t="shared" si="41"/>
        <v>53.139072847682144</v>
      </c>
      <c r="G229" s="556">
        <f t="shared" si="41"/>
        <v>-6.885245901639351</v>
      </c>
      <c r="H229" s="556">
        <f t="shared" si="41"/>
        <v>4.9064274199200923</v>
      </c>
      <c r="I229" s="556">
        <f t="shared" si="41"/>
        <v>-5.504446488807119</v>
      </c>
      <c r="J229" s="556">
        <f t="shared" si="41"/>
        <v>51.648351648351678</v>
      </c>
      <c r="K229" s="556">
        <f t="shared" si="41"/>
        <v>7.3787409700722293</v>
      </c>
      <c r="L229" s="556">
        <f t="shared" si="41"/>
        <v>34.039548022598865</v>
      </c>
      <c r="M229" s="235">
        <f t="shared" si="41"/>
        <v>39.598811292719176</v>
      </c>
      <c r="N229" s="556">
        <f t="shared" si="41"/>
        <v>-1.0586959756797398</v>
      </c>
      <c r="O229" s="556">
        <f t="shared" si="41"/>
        <v>-2.7977297882862757</v>
      </c>
      <c r="P229" s="556">
        <f t="shared" si="41"/>
        <v>15.078671328671334</v>
      </c>
      <c r="Q229" s="98"/>
      <c r="R229" s="98"/>
    </row>
    <row r="230" spans="1:18" customFormat="1" ht="12.75" hidden="1" customHeight="1" outlineLevel="1">
      <c r="A230" s="4" t="s">
        <v>656</v>
      </c>
      <c r="B230" s="556">
        <f t="shared" ref="B230:P230" si="42">+B110/B98*100-100</f>
        <v>-24.559630378284737</v>
      </c>
      <c r="C230" s="556">
        <f t="shared" si="42"/>
        <v>11.057218643425529</v>
      </c>
      <c r="D230" s="556">
        <f t="shared" si="42"/>
        <v>7.6208806050783551</v>
      </c>
      <c r="E230" s="556">
        <f t="shared" si="42"/>
        <v>16.901408450704224</v>
      </c>
      <c r="F230" s="556">
        <f t="shared" si="42"/>
        <v>60.58374967131212</v>
      </c>
      <c r="G230" s="556">
        <f t="shared" si="42"/>
        <v>-0.88105726872245782</v>
      </c>
      <c r="H230" s="556">
        <f t="shared" si="42"/>
        <v>1.1440370556392594</v>
      </c>
      <c r="I230" s="556">
        <f t="shared" si="42"/>
        <v>-1.9765831549792097</v>
      </c>
      <c r="J230" s="556">
        <f t="shared" si="42"/>
        <v>42.741935483870947</v>
      </c>
      <c r="K230" s="556">
        <f t="shared" si="42"/>
        <v>-6.0088767497439335</v>
      </c>
      <c r="L230" s="556">
        <f t="shared" si="42"/>
        <v>32.65132139812448</v>
      </c>
      <c r="M230" s="556">
        <f t="shared" si="42"/>
        <v>37.959366596952492</v>
      </c>
      <c r="N230" s="556">
        <f t="shared" si="42"/>
        <v>-1.202723522687748</v>
      </c>
      <c r="O230" s="556">
        <f t="shared" si="42"/>
        <v>-2.1218786388924826</v>
      </c>
      <c r="P230" s="556">
        <f t="shared" si="42"/>
        <v>6.7412140575080031</v>
      </c>
      <c r="Q230" s="98"/>
      <c r="R230" s="98"/>
    </row>
    <row r="231" spans="1:18" customFormat="1" ht="12.75" hidden="1" customHeight="1" outlineLevel="1">
      <c r="A231" s="4" t="s">
        <v>657</v>
      </c>
      <c r="B231" s="556">
        <f t="shared" ref="B231:P231" si="43">+B111/B99*100-100</f>
        <v>-35.325708194973984</v>
      </c>
      <c r="C231" s="556">
        <f t="shared" si="43"/>
        <v>12.425671519376664</v>
      </c>
      <c r="D231" s="556">
        <f t="shared" si="43"/>
        <v>11.615914888997466</v>
      </c>
      <c r="E231" s="556">
        <f t="shared" si="43"/>
        <v>-115.34653465346534</v>
      </c>
      <c r="F231" s="556">
        <f t="shared" si="43"/>
        <v>57.911815231914488</v>
      </c>
      <c r="G231" s="556">
        <f t="shared" si="43"/>
        <v>-0.37831021437578727</v>
      </c>
      <c r="H231" s="556">
        <f t="shared" si="43"/>
        <v>5.7276057276057344</v>
      </c>
      <c r="I231" s="556">
        <f t="shared" si="43"/>
        <v>0.69922661298866728</v>
      </c>
      <c r="J231" s="556">
        <f t="shared" si="43"/>
        <v>139.47368421052633</v>
      </c>
      <c r="K231" s="556">
        <f t="shared" si="43"/>
        <v>-3.5330695308083619</v>
      </c>
      <c r="L231" s="556">
        <f t="shared" si="43"/>
        <v>22.71643214881945</v>
      </c>
      <c r="M231" s="556">
        <f t="shared" si="43"/>
        <v>28.382130237253904</v>
      </c>
      <c r="N231" s="556">
        <f t="shared" si="43"/>
        <v>-3.4949359649002929</v>
      </c>
      <c r="O231" s="556">
        <f t="shared" si="43"/>
        <v>-2.0078247261345865</v>
      </c>
      <c r="P231" s="556">
        <f t="shared" si="43"/>
        <v>-13.753643528014678</v>
      </c>
      <c r="Q231" s="98"/>
      <c r="R231" s="98"/>
    </row>
    <row r="232" spans="1:18" customFormat="1" ht="12.75" hidden="1" customHeight="1" outlineLevel="1">
      <c r="A232" s="4" t="s">
        <v>717</v>
      </c>
      <c r="B232" s="556">
        <f t="shared" ref="B232:P232" si="44">+B112/B100*100-100</f>
        <v>-30.437310519539849</v>
      </c>
      <c r="C232" s="556">
        <f t="shared" si="44"/>
        <v>8.8532087289357122</v>
      </c>
      <c r="D232" s="556">
        <f t="shared" si="44"/>
        <v>8.9313382619859283</v>
      </c>
      <c r="E232" s="556">
        <f t="shared" si="44"/>
        <v>-74.170616113744074</v>
      </c>
      <c r="F232" s="556">
        <f t="shared" si="44"/>
        <v>52.311320754716974</v>
      </c>
      <c r="G232" s="556">
        <f t="shared" si="44"/>
        <v>-13.326941514860962</v>
      </c>
      <c r="H232" s="556">
        <f t="shared" si="44"/>
        <v>2.6872870650384755</v>
      </c>
      <c r="I232" s="556">
        <f t="shared" si="44"/>
        <v>1.882864126007064</v>
      </c>
      <c r="J232" s="556">
        <f t="shared" si="44"/>
        <v>136.61202185792348</v>
      </c>
      <c r="K232" s="556">
        <f t="shared" si="44"/>
        <v>9.5635583114714819</v>
      </c>
      <c r="L232" s="556">
        <f t="shared" si="44"/>
        <v>8.2604735883424496</v>
      </c>
      <c r="M232" s="556">
        <f t="shared" si="44"/>
        <v>41.251658024840253</v>
      </c>
      <c r="N232" s="556">
        <f t="shared" si="44"/>
        <v>-2.3522444628686543</v>
      </c>
      <c r="O232" s="556">
        <f t="shared" si="44"/>
        <v>-1.2521095323643152</v>
      </c>
      <c r="P232" s="556">
        <f t="shared" si="44"/>
        <v>-9.7316048931897114</v>
      </c>
      <c r="Q232" s="98"/>
      <c r="R232" s="98"/>
    </row>
    <row r="233" spans="1:18" customFormat="1" ht="12.75" hidden="1" customHeight="1" outlineLevel="1">
      <c r="A233" s="4" t="s">
        <v>658</v>
      </c>
      <c r="B233" s="556">
        <f t="shared" ref="B233:P233" si="45">+B113/B101*100-100</f>
        <v>-28.354295837023912</v>
      </c>
      <c r="C233" s="556">
        <f t="shared" si="45"/>
        <v>8.4667651403249664</v>
      </c>
      <c r="D233" s="556">
        <f t="shared" si="45"/>
        <v>8.3823644779163544</v>
      </c>
      <c r="E233" s="556">
        <f t="shared" si="45"/>
        <v>-67.331670822942641</v>
      </c>
      <c r="F233" s="556">
        <f t="shared" si="45"/>
        <v>48.021038790269557</v>
      </c>
      <c r="G233" s="556">
        <f t="shared" si="45"/>
        <v>-10.663082437275989</v>
      </c>
      <c r="H233" s="556">
        <f t="shared" si="45"/>
        <v>1.8873151643176129</v>
      </c>
      <c r="I233" s="556">
        <f t="shared" si="45"/>
        <v>1.6594911937377788</v>
      </c>
      <c r="J233" s="556">
        <f t="shared" si="45"/>
        <v>118.69158878504672</v>
      </c>
      <c r="K233" s="556">
        <f t="shared" si="45"/>
        <v>9.20916787115425</v>
      </c>
      <c r="L233" s="556">
        <f t="shared" si="45"/>
        <v>8.5264133456904432</v>
      </c>
      <c r="M233" s="556">
        <f t="shared" si="45"/>
        <v>46.756850502948311</v>
      </c>
      <c r="N233" s="556">
        <f t="shared" si="45"/>
        <v>-2.36747458952307</v>
      </c>
      <c r="O233" s="556">
        <f t="shared" si="45"/>
        <v>-1.7673949821820543</v>
      </c>
      <c r="P233" s="556">
        <f t="shared" si="45"/>
        <v>-6.342393896041969</v>
      </c>
      <c r="Q233" s="98"/>
      <c r="R233" s="98"/>
    </row>
    <row r="234" spans="1:18" customFormat="1" ht="12.75" hidden="1" customHeight="1" outlineLevel="1">
      <c r="A234" s="4" t="s">
        <v>659</v>
      </c>
      <c r="B234" s="556">
        <f t="shared" ref="B234:P234" si="46">+B114/B102*100-100</f>
        <v>-30.590920781893004</v>
      </c>
      <c r="C234" s="556">
        <f t="shared" si="46"/>
        <v>9.8006710608331105</v>
      </c>
      <c r="D234" s="556">
        <f t="shared" si="46"/>
        <v>8.3054101221640337</v>
      </c>
      <c r="E234" s="556">
        <f t="shared" si="46"/>
        <v>-43.81338742393509</v>
      </c>
      <c r="F234" s="556">
        <f t="shared" si="46"/>
        <v>43.416248288452778</v>
      </c>
      <c r="G234" s="556">
        <f t="shared" si="46"/>
        <v>-10.667752442996743</v>
      </c>
      <c r="H234" s="556">
        <f t="shared" si="46"/>
        <v>2.2644334237859027</v>
      </c>
      <c r="I234" s="556">
        <f t="shared" si="46"/>
        <v>2.2614451185879716</v>
      </c>
      <c r="J234" s="556">
        <f t="shared" si="46"/>
        <v>98.800000000000011</v>
      </c>
      <c r="K234" s="556">
        <f t="shared" si="46"/>
        <v>18.09092624033201</v>
      </c>
      <c r="L234" s="556">
        <f t="shared" si="46"/>
        <v>13.06045930323387</v>
      </c>
      <c r="M234" s="556">
        <f t="shared" si="46"/>
        <v>51.981674834860428</v>
      </c>
      <c r="N234" s="556">
        <f t="shared" si="46"/>
        <v>-1.9951740261203526</v>
      </c>
      <c r="O234" s="556">
        <f t="shared" si="46"/>
        <v>-1.6796912999773213</v>
      </c>
      <c r="P234" s="556">
        <f t="shared" si="46"/>
        <v>-4.0814867762687612</v>
      </c>
      <c r="Q234" s="98"/>
      <c r="R234" s="98"/>
    </row>
    <row r="235" spans="1:18" customFormat="1" ht="12.75" hidden="1" customHeight="1" outlineLevel="1">
      <c r="A235" s="4" t="s">
        <v>652</v>
      </c>
      <c r="B235" s="556">
        <f t="shared" ref="B235:P235" si="47">+B115/B103*100-100</f>
        <v>-30.595245153257835</v>
      </c>
      <c r="C235" s="556">
        <f t="shared" si="47"/>
        <v>9.8755088795799111</v>
      </c>
      <c r="D235" s="556">
        <f t="shared" si="47"/>
        <v>9.3507617193535424</v>
      </c>
      <c r="E235" s="556">
        <f t="shared" si="47"/>
        <v>-36.173633440514465</v>
      </c>
      <c r="F235" s="556">
        <f t="shared" si="47"/>
        <v>43.596418159100352</v>
      </c>
      <c r="G235" s="556">
        <f t="shared" si="47"/>
        <v>-9.1743119266055118</v>
      </c>
      <c r="H235" s="556">
        <f t="shared" si="47"/>
        <v>4.0797454238855408</v>
      </c>
      <c r="I235" s="556">
        <f t="shared" si="47"/>
        <v>2.8881313913851727</v>
      </c>
      <c r="J235" s="556">
        <f t="shared" si="47"/>
        <v>85.314685314685306</v>
      </c>
      <c r="K235" s="556">
        <f t="shared" si="47"/>
        <v>11.864406779661024</v>
      </c>
      <c r="L235" s="556">
        <f t="shared" si="47"/>
        <v>11.447667804323089</v>
      </c>
      <c r="M235" s="556">
        <f t="shared" si="47"/>
        <v>50.999704520831273</v>
      </c>
      <c r="N235" s="556">
        <f t="shared" si="47"/>
        <v>-1.6475493547379614</v>
      </c>
      <c r="O235" s="556">
        <f t="shared" si="47"/>
        <v>-1.2316373188053404</v>
      </c>
      <c r="P235" s="556">
        <f t="shared" si="47"/>
        <v>-4.3724902798138885</v>
      </c>
      <c r="Q235" s="98"/>
      <c r="R235" s="98"/>
    </row>
    <row r="236" spans="1:18" customFormat="1" ht="12.75" hidden="1" customHeight="1" outlineLevel="1">
      <c r="A236" s="4" t="s">
        <v>651</v>
      </c>
      <c r="B236" s="556">
        <f t="shared" ref="B236:P236" si="48">+B116/B104*100-100</f>
        <v>-24.084306465394462</v>
      </c>
      <c r="C236" s="556">
        <f t="shared" si="48"/>
        <v>7.4735748249692904</v>
      </c>
      <c r="D236" s="556">
        <f t="shared" si="48"/>
        <v>8.4802803582355182</v>
      </c>
      <c r="E236" s="556">
        <f t="shared" si="48"/>
        <v>-39.207048458149771</v>
      </c>
      <c r="F236" s="556">
        <f t="shared" si="48"/>
        <v>36.045021961932662</v>
      </c>
      <c r="G236" s="556">
        <f t="shared" si="48"/>
        <v>-5.2180128663330976</v>
      </c>
      <c r="H236" s="556">
        <f t="shared" si="48"/>
        <v>4.2376830075778145</v>
      </c>
      <c r="I236" s="556">
        <f t="shared" si="48"/>
        <v>3.04614174113415</v>
      </c>
      <c r="J236" s="556">
        <f t="shared" si="48"/>
        <v>69.393939393939377</v>
      </c>
      <c r="K236" s="556">
        <f t="shared" si="48"/>
        <v>16.798880074661682</v>
      </c>
      <c r="L236" s="556">
        <f t="shared" si="48"/>
        <v>-0.34254665721709898</v>
      </c>
      <c r="M236" s="556">
        <f t="shared" si="48"/>
        <v>46.647126743049995</v>
      </c>
      <c r="N236" s="556">
        <f t="shared" si="48"/>
        <v>-1.0247048987950649</v>
      </c>
      <c r="O236" s="556">
        <f t="shared" si="48"/>
        <v>-1.2488077941294478</v>
      </c>
      <c r="P236" s="556">
        <f t="shared" si="48"/>
        <v>0.35729991204924261</v>
      </c>
      <c r="Q236" s="98"/>
      <c r="R236" s="98"/>
    </row>
    <row r="237" spans="1:18" customFormat="1" ht="12.75" hidden="1" customHeight="1" outlineLevel="1">
      <c r="A237" s="470" t="s">
        <v>660</v>
      </c>
      <c r="B237" s="581">
        <f t="shared" ref="B237:P237" si="49">+B117/B105*100-100</f>
        <v>-26.167128784292515</v>
      </c>
      <c r="C237" s="581">
        <f t="shared" si="49"/>
        <v>10.103752901136602</v>
      </c>
      <c r="D237" s="581">
        <f t="shared" si="49"/>
        <v>9.2673063397970452</v>
      </c>
      <c r="E237" s="581">
        <f t="shared" si="49"/>
        <v>-19.352517985611513</v>
      </c>
      <c r="F237" s="581">
        <f t="shared" si="49"/>
        <v>28.858846918489064</v>
      </c>
      <c r="G237" s="581">
        <f t="shared" si="49"/>
        <v>-5.975049244911375</v>
      </c>
      <c r="H237" s="581">
        <f t="shared" si="49"/>
        <v>7.2593929820602483</v>
      </c>
      <c r="I237" s="581">
        <f t="shared" si="49"/>
        <v>2.9151670951156774</v>
      </c>
      <c r="J237" s="581">
        <f t="shared" si="49"/>
        <v>88.140161725067372</v>
      </c>
      <c r="K237" s="581">
        <f t="shared" si="49"/>
        <v>26.053133714956701</v>
      </c>
      <c r="L237" s="581">
        <f t="shared" si="49"/>
        <v>8.2402977139819171</v>
      </c>
      <c r="M237" s="581">
        <f t="shared" si="49"/>
        <v>42.354590049053968</v>
      </c>
      <c r="N237" s="581">
        <f t="shared" si="49"/>
        <v>-0.3846906174610325</v>
      </c>
      <c r="O237" s="581">
        <f t="shared" si="49"/>
        <v>-1.4334070984108394</v>
      </c>
      <c r="P237" s="581">
        <f t="shared" si="49"/>
        <v>5.3591790193842712</v>
      </c>
      <c r="Q237" s="98"/>
      <c r="R237" s="98"/>
    </row>
    <row r="238" spans="1:18" customFormat="1" ht="12.75" hidden="1" customHeight="1" outlineLevel="1">
      <c r="A238" s="4" t="s">
        <v>738</v>
      </c>
      <c r="B238" s="556">
        <f t="shared" ref="B238:P238" si="50">+B118/B106*100-100</f>
        <v>-653.10734463276845</v>
      </c>
      <c r="C238" s="556">
        <f t="shared" si="50"/>
        <v>22.820327552986512</v>
      </c>
      <c r="D238" s="556">
        <f t="shared" si="50"/>
        <v>31.291146043262131</v>
      </c>
      <c r="E238" s="556">
        <f t="shared" si="50"/>
        <v>47.019867549668874</v>
      </c>
      <c r="F238" s="556">
        <f t="shared" si="50"/>
        <v>49.755501222493905</v>
      </c>
      <c r="G238" s="556">
        <f t="shared" si="50"/>
        <v>23.272727272727266</v>
      </c>
      <c r="H238" s="556">
        <f t="shared" si="50"/>
        <v>39.510050251256274</v>
      </c>
      <c r="I238" s="556">
        <f t="shared" si="50"/>
        <v>-1.3025458851391534</v>
      </c>
      <c r="J238" s="556">
        <f t="shared" si="50"/>
        <v>177.77777777777777</v>
      </c>
      <c r="K238" s="556">
        <f t="shared" si="50"/>
        <v>-10.583153347732178</v>
      </c>
      <c r="L238" s="556">
        <f t="shared" si="50"/>
        <v>-96.733668341708537</v>
      </c>
      <c r="M238" s="556">
        <f t="shared" si="50"/>
        <v>-100</v>
      </c>
      <c r="N238" s="556">
        <f t="shared" si="50"/>
        <v>8.7135950949180483</v>
      </c>
      <c r="O238" s="556">
        <f t="shared" si="50"/>
        <v>10.364752618273741</v>
      </c>
      <c r="P238" s="556">
        <f t="shared" si="50"/>
        <v>-70.114942528735625</v>
      </c>
      <c r="Q238" s="98"/>
      <c r="R238" s="98"/>
    </row>
    <row r="239" spans="1:18" customFormat="1" ht="12.75" customHeight="1" collapsed="1">
      <c r="A239" s="4" t="s">
        <v>744</v>
      </c>
      <c r="B239" s="556">
        <f t="shared" ref="B239:P239" si="51">+B119/B107*100-100</f>
        <v>145.85876198779425</v>
      </c>
      <c r="C239" s="556">
        <f t="shared" si="51"/>
        <v>-15.095842102269486</v>
      </c>
      <c r="D239" s="556">
        <f t="shared" si="51"/>
        <v>6.7385878753723603</v>
      </c>
      <c r="E239" s="556">
        <f t="shared" si="51"/>
        <v>-60.048426150121067</v>
      </c>
      <c r="F239" s="556">
        <f t="shared" si="51"/>
        <v>25.726141078838168</v>
      </c>
      <c r="G239" s="556">
        <f t="shared" si="51"/>
        <v>24.033149171270708</v>
      </c>
      <c r="H239" s="556">
        <f t="shared" si="51"/>
        <v>5.7502119242724063</v>
      </c>
      <c r="I239" s="556">
        <f t="shared" si="51"/>
        <v>-13.569321533923301</v>
      </c>
      <c r="J239" s="556">
        <f t="shared" si="51"/>
        <v>77.631578947368439</v>
      </c>
      <c r="K239" s="556">
        <f t="shared" si="51"/>
        <v>-4.3804755944931202</v>
      </c>
      <c r="L239" s="556">
        <f t="shared" si="51"/>
        <v>-79.247878926851641</v>
      </c>
      <c r="M239" s="556">
        <f t="shared" si="51"/>
        <v>-86.62978331028124</v>
      </c>
      <c r="N239" s="556">
        <f t="shared" si="51"/>
        <v>11.250118923033</v>
      </c>
      <c r="O239" s="556">
        <f t="shared" si="51"/>
        <v>11.657770168194176</v>
      </c>
      <c r="P239" s="556">
        <f t="shared" si="51"/>
        <v>4.295532646048116</v>
      </c>
      <c r="Q239" s="98"/>
      <c r="R239" s="98"/>
    </row>
    <row r="240" spans="1:18" customFormat="1" ht="12.75" customHeight="1">
      <c r="A240" s="4" t="s">
        <v>745</v>
      </c>
      <c r="B240" s="556">
        <f t="shared" ref="B240:P240" si="52">+B120/B108*100-100</f>
        <v>76.343101343101353</v>
      </c>
      <c r="C240" s="556">
        <f t="shared" si="52"/>
        <v>-10.320142447036602</v>
      </c>
      <c r="D240" s="556">
        <f t="shared" si="52"/>
        <v>-3.0202689143086587</v>
      </c>
      <c r="E240" s="556">
        <f t="shared" si="52"/>
        <v>357.8947368421052</v>
      </c>
      <c r="F240" s="556">
        <f t="shared" si="52"/>
        <v>-13.050075872534151</v>
      </c>
      <c r="G240" s="556">
        <f t="shared" si="52"/>
        <v>27.861771058315355</v>
      </c>
      <c r="H240" s="556">
        <f t="shared" si="52"/>
        <v>-3.9576191960112226</v>
      </c>
      <c r="I240" s="556">
        <f t="shared" si="52"/>
        <v>3.1200542618132516</v>
      </c>
      <c r="J240" s="556">
        <f t="shared" si="52"/>
        <v>58.715596330275218</v>
      </c>
      <c r="K240" s="556">
        <f t="shared" si="52"/>
        <v>23.966244725738406</v>
      </c>
      <c r="L240" s="556">
        <f t="shared" si="52"/>
        <v>-39.403404654068396</v>
      </c>
      <c r="M240" s="556">
        <f t="shared" si="52"/>
        <v>-39.902561684739901</v>
      </c>
      <c r="N240" s="556">
        <f t="shared" si="52"/>
        <v>6.3455724809955854</v>
      </c>
      <c r="O240" s="556">
        <f t="shared" si="52"/>
        <v>10.699751861042188</v>
      </c>
      <c r="P240" s="556">
        <f t="shared" si="52"/>
        <v>-27.873114924597004</v>
      </c>
      <c r="Q240" s="98"/>
      <c r="R240" s="98"/>
    </row>
    <row r="241" spans="1:18" customFormat="1" ht="12.75" customHeight="1">
      <c r="A241" s="4" t="s">
        <v>746</v>
      </c>
      <c r="B241" s="556">
        <f t="shared" ref="B241:P241" si="53">+B121/B109*100-100</f>
        <v>14.982817869415797</v>
      </c>
      <c r="C241" s="556">
        <f t="shared" si="53"/>
        <v>3.0888986687204465</v>
      </c>
      <c r="D241" s="556">
        <f t="shared" si="53"/>
        <v>12.506090019862825</v>
      </c>
      <c r="E241" s="556">
        <f t="shared" si="53"/>
        <v>-120.98501070663812</v>
      </c>
      <c r="F241" s="556">
        <f t="shared" si="53"/>
        <v>32.295450614080579</v>
      </c>
      <c r="G241" s="556">
        <f t="shared" si="53"/>
        <v>29.049295774647902</v>
      </c>
      <c r="H241" s="556">
        <f t="shared" si="53"/>
        <v>0</v>
      </c>
      <c r="I241" s="556">
        <f t="shared" si="53"/>
        <v>1.8497484991075908</v>
      </c>
      <c r="J241" s="556">
        <f t="shared" si="53"/>
        <v>44.202898550724626</v>
      </c>
      <c r="K241" s="556">
        <f t="shared" si="53"/>
        <v>4.3728976453627979</v>
      </c>
      <c r="L241" s="556">
        <f t="shared" si="53"/>
        <v>-30.360906217070593</v>
      </c>
      <c r="M241" s="556">
        <f t="shared" si="53"/>
        <v>-30.800957956359767</v>
      </c>
      <c r="N241" s="556">
        <f t="shared" si="53"/>
        <v>5.6917556563030445</v>
      </c>
      <c r="O241" s="556">
        <f t="shared" si="53"/>
        <v>9.0248334342822432</v>
      </c>
      <c r="P241" s="556">
        <f t="shared" si="53"/>
        <v>-20.432966198252942</v>
      </c>
      <c r="Q241" s="98"/>
      <c r="R241" s="98"/>
    </row>
    <row r="242" spans="1:18" customFormat="1" ht="12.75" customHeight="1">
      <c r="A242" s="4" t="s">
        <v>747</v>
      </c>
      <c r="B242" s="556">
        <f t="shared" ref="B242:P247" si="54">+B122/B110*100-100</f>
        <v>37.767145135566182</v>
      </c>
      <c r="C242" s="556">
        <f t="shared" si="54"/>
        <v>-1.4717255811837475</v>
      </c>
      <c r="D242" s="556">
        <f t="shared" si="54"/>
        <v>3.2974618015247898</v>
      </c>
      <c r="E242" s="556">
        <f t="shared" si="54"/>
        <v>-32.931726907630519</v>
      </c>
      <c r="F242" s="556">
        <f t="shared" si="54"/>
        <v>22.891763550024564</v>
      </c>
      <c r="G242" s="556">
        <f t="shared" si="54"/>
        <v>26.222222222222229</v>
      </c>
      <c r="H242" s="556">
        <f t="shared" si="54"/>
        <v>-4.8168174795850831</v>
      </c>
      <c r="I242" s="556">
        <f t="shared" si="54"/>
        <v>-0.37246339583867893</v>
      </c>
      <c r="J242" s="556">
        <f t="shared" si="54"/>
        <v>28.248587570621481</v>
      </c>
      <c r="K242" s="556">
        <f t="shared" si="54"/>
        <v>15.619324373410819</v>
      </c>
      <c r="L242" s="556">
        <f t="shared" si="54"/>
        <v>-22.793487574978585</v>
      </c>
      <c r="M242" s="556">
        <f t="shared" si="54"/>
        <v>-23.07525717379535</v>
      </c>
      <c r="N242" s="556">
        <f t="shared" si="54"/>
        <v>8.8418263829501882</v>
      </c>
      <c r="O242" s="556">
        <f t="shared" si="54"/>
        <v>11.811915777546972</v>
      </c>
      <c r="P242" s="556">
        <f t="shared" si="54"/>
        <v>-14.696198742891355</v>
      </c>
      <c r="Q242" s="98"/>
      <c r="R242" s="98"/>
    </row>
    <row r="243" spans="1:18" customFormat="1" ht="12.75" customHeight="1">
      <c r="A243" s="4" t="s">
        <v>748</v>
      </c>
      <c r="B243" s="556">
        <f t="shared" si="54"/>
        <v>47.42013184584178</v>
      </c>
      <c r="C243" s="556">
        <f t="shared" si="54"/>
        <v>-4.2932701076053235</v>
      </c>
      <c r="D243" s="556">
        <f t="shared" si="54"/>
        <v>-1.7750328259495234</v>
      </c>
      <c r="E243" s="556">
        <f>+E123/E111*100-100</f>
        <v>-1790.3225806451612</v>
      </c>
      <c r="F243" s="556">
        <f t="shared" si="54"/>
        <v>8.6546597364921922</v>
      </c>
      <c r="G243" s="556">
        <f t="shared" si="54"/>
        <v>21.265822784810126</v>
      </c>
      <c r="H243" s="556">
        <f t="shared" si="54"/>
        <v>-9.264341957255354</v>
      </c>
      <c r="I243" s="556">
        <f t="shared" si="54"/>
        <v>-0.10520778537610909</v>
      </c>
      <c r="J243" s="556">
        <f t="shared" si="54"/>
        <v>-27.472527472527474</v>
      </c>
      <c r="K243" s="556">
        <f t="shared" si="54"/>
        <v>4.3656607090536141</v>
      </c>
      <c r="L243" s="556">
        <f t="shared" si="54"/>
        <v>-17.228646390049548</v>
      </c>
      <c r="M243" s="556">
        <f t="shared" si="54"/>
        <v>-17.507126707952409</v>
      </c>
      <c r="N243" s="556">
        <f t="shared" si="54"/>
        <v>7.2628388522221883</v>
      </c>
      <c r="O243" s="556">
        <f t="shared" si="54"/>
        <v>10.385358608684541</v>
      </c>
      <c r="P243" s="556">
        <f>+P123/P111*100-100</f>
        <v>-17.211165352359487</v>
      </c>
      <c r="Q243" s="98"/>
      <c r="R243" s="98"/>
    </row>
    <row r="244" spans="1:18" customFormat="1" ht="12.75" customHeight="1">
      <c r="A244" s="4" t="s">
        <v>749</v>
      </c>
      <c r="B244" s="556">
        <f>+B124/B112*100-100</f>
        <v>33.641791044776113</v>
      </c>
      <c r="C244" s="556">
        <f t="shared" si="54"/>
        <v>-4.2956738819374607</v>
      </c>
      <c r="D244" s="556">
        <f t="shared" si="54"/>
        <v>-7.5183386503567817E-2</v>
      </c>
      <c r="E244" s="556">
        <f>+E124/E112*100-100</f>
        <v>566.05504587155963</v>
      </c>
      <c r="F244" s="556">
        <f t="shared" si="54"/>
        <v>16.486012181273878</v>
      </c>
      <c r="G244" s="556">
        <f t="shared" si="54"/>
        <v>18.030973451327426</v>
      </c>
      <c r="H244" s="556">
        <f t="shared" si="54"/>
        <v>-8.3914259086672871</v>
      </c>
      <c r="I244" s="556">
        <f t="shared" si="54"/>
        <v>-0.22212350066637043</v>
      </c>
      <c r="J244" s="556">
        <f t="shared" si="54"/>
        <v>-31.870669745958423</v>
      </c>
      <c r="K244" s="556">
        <f t="shared" si="54"/>
        <v>-10.100130605137139</v>
      </c>
      <c r="L244" s="556">
        <f t="shared" si="54"/>
        <v>-19.525532093884081</v>
      </c>
      <c r="M244" s="556">
        <f t="shared" si="54"/>
        <v>-19.515110124637189</v>
      </c>
      <c r="N244" s="556">
        <f t="shared" si="54"/>
        <v>3.4120130027655193</v>
      </c>
      <c r="O244" s="556">
        <f t="shared" si="54"/>
        <v>6.1731627983901944</v>
      </c>
      <c r="P244" s="556">
        <f>+P124/P112*100-100</f>
        <v>-16.848705501618113</v>
      </c>
      <c r="Q244" s="98"/>
      <c r="R244" s="98"/>
    </row>
    <row r="245" spans="1:18" customFormat="1" ht="12.75" customHeight="1">
      <c r="A245" s="4" t="s">
        <v>750</v>
      </c>
      <c r="B245" s="556">
        <f>+B125/B113*100-100</f>
        <v>32.304507569478801</v>
      </c>
      <c r="C245" s="556">
        <f t="shared" si="54"/>
        <v>-3.2466800211079487</v>
      </c>
      <c r="D245" s="556">
        <f t="shared" si="54"/>
        <v>0.89064994969419331</v>
      </c>
      <c r="E245" s="556">
        <f>+E125/E113*100-100</f>
        <v>550.44955267175567</v>
      </c>
      <c r="F245" s="556">
        <f t="shared" si="54"/>
        <v>11.23234133250422</v>
      </c>
      <c r="G245" s="556">
        <f t="shared" si="54"/>
        <v>19.091900561685037</v>
      </c>
      <c r="H245" s="556">
        <f t="shared" si="54"/>
        <v>-5.451205515600563</v>
      </c>
      <c r="I245" s="556">
        <f t="shared" si="54"/>
        <v>0.52414702394702317</v>
      </c>
      <c r="J245" s="556">
        <f t="shared" si="54"/>
        <v>-31.599602222220696</v>
      </c>
      <c r="K245" s="556">
        <f t="shared" si="54"/>
        <v>-8.0211910380033942</v>
      </c>
      <c r="L245" s="556">
        <f t="shared" si="54"/>
        <v>-19.036194816396232</v>
      </c>
      <c r="M245" s="556">
        <f t="shared" si="54"/>
        <v>-19.100478488143054</v>
      </c>
      <c r="N245" s="556">
        <f t="shared" si="54"/>
        <v>4.4296190740384986</v>
      </c>
      <c r="O245" s="556">
        <f t="shared" si="54"/>
        <v>7.109364566507864</v>
      </c>
      <c r="P245" s="556">
        <f>+P125/P113*100-100</f>
        <v>-13.962813503903604</v>
      </c>
      <c r="Q245" s="98"/>
      <c r="R245" s="98"/>
    </row>
    <row r="246" spans="1:18" customFormat="1" ht="12.75" customHeight="1">
      <c r="A246" s="4" t="s">
        <v>763</v>
      </c>
      <c r="B246" s="556">
        <f>+B126/B114*100-100</f>
        <v>19.766124537495926</v>
      </c>
      <c r="C246" s="556">
        <f t="shared" si="54"/>
        <v>-0.93112161245515779</v>
      </c>
      <c r="D246" s="556">
        <f t="shared" si="54"/>
        <v>-0.32604282376446747</v>
      </c>
      <c r="E246" s="556">
        <f>+E126/E114*100-100</f>
        <v>293.3553009386282</v>
      </c>
      <c r="F246" s="556">
        <f t="shared" si="54"/>
        <v>7.3811505760203602</v>
      </c>
      <c r="G246" s="556">
        <f t="shared" si="54"/>
        <v>17.092835551504095</v>
      </c>
      <c r="H246" s="556">
        <f t="shared" si="54"/>
        <v>-5.9060141992253108</v>
      </c>
      <c r="I246" s="556">
        <f t="shared" si="54"/>
        <v>-0.2996561185275084</v>
      </c>
      <c r="J246" s="556">
        <f t="shared" si="54"/>
        <v>-30.045965895372078</v>
      </c>
      <c r="K246" s="556">
        <f t="shared" si="54"/>
        <v>-14.406720610223644</v>
      </c>
      <c r="L246" s="556">
        <f t="shared" si="54"/>
        <v>2.3027228796462538</v>
      </c>
      <c r="M246" s="556">
        <f t="shared" si="54"/>
        <v>-22.686456302138112</v>
      </c>
      <c r="N246" s="556">
        <f t="shared" si="54"/>
        <v>3.349624561514446</v>
      </c>
      <c r="O246" s="556">
        <f t="shared" si="54"/>
        <v>5.8958550845948281</v>
      </c>
      <c r="P246" s="556">
        <f>+P126/P114*100-100</f>
        <v>-13.771058253968263</v>
      </c>
      <c r="Q246" s="98"/>
      <c r="R246" s="98"/>
    </row>
    <row r="247" spans="1:18" customFormat="1" ht="12.75" customHeight="1">
      <c r="A247" s="4" t="s">
        <v>752</v>
      </c>
      <c r="B247" s="556">
        <f>+B127/B115*100-100</f>
        <v>5.3242244539358268</v>
      </c>
      <c r="C247" s="556">
        <f t="shared" si="54"/>
        <v>2.0512869674807348</v>
      </c>
      <c r="D247" s="556">
        <f t="shared" si="54"/>
        <v>-0.83764976092913912</v>
      </c>
      <c r="E247" s="556">
        <f>+E127/E115*100-100</f>
        <v>210.93949292191434</v>
      </c>
      <c r="F247" s="556">
        <f t="shared" si="54"/>
        <v>6.903321512580689</v>
      </c>
      <c r="G247" s="556">
        <f t="shared" si="54"/>
        <v>17.633374764309778</v>
      </c>
      <c r="H247" s="556">
        <f t="shared" si="54"/>
        <v>-5.764953086210042</v>
      </c>
      <c r="I247" s="556">
        <f t="shared" si="54"/>
        <v>-1.8126482121558922</v>
      </c>
      <c r="J247" s="556">
        <f t="shared" si="54"/>
        <v>-15.999483679245216</v>
      </c>
      <c r="K247" s="556">
        <f t="shared" si="54"/>
        <v>-11.050925249024914</v>
      </c>
      <c r="L247" s="556">
        <f t="shared" si="54"/>
        <v>20.66816553400534</v>
      </c>
      <c r="M247" s="556">
        <f t="shared" si="54"/>
        <v>-1.4286604246298396</v>
      </c>
      <c r="N247" s="556">
        <f t="shared" si="54"/>
        <v>2.7088966662661704</v>
      </c>
      <c r="O247" s="556">
        <f t="shared" si="54"/>
        <v>4.6034538954336028</v>
      </c>
      <c r="P247" s="556">
        <f>+P127/P115*100-100</f>
        <v>-10.006171315070304</v>
      </c>
      <c r="Q247" s="98"/>
      <c r="R247" s="98"/>
    </row>
    <row r="248" spans="1:18" customFormat="1" ht="12.75" customHeight="1">
      <c r="A248" s="4" t="s">
        <v>753</v>
      </c>
      <c r="B248" s="556">
        <f t="shared" ref="B248:P248" si="55">+B128/B116*100-100</f>
        <v>2.9300684940346571</v>
      </c>
      <c r="C248" s="556">
        <f t="shared" si="55"/>
        <v>1.744837356551983</v>
      </c>
      <c r="D248" s="556">
        <f t="shared" si="55"/>
        <v>-0.44762109683871643</v>
      </c>
      <c r="E248" s="556">
        <f t="shared" si="55"/>
        <v>248.38302673913051</v>
      </c>
      <c r="F248" s="556">
        <f t="shared" si="55"/>
        <v>6.9941498648012299</v>
      </c>
      <c r="G248" s="556">
        <f t="shared" si="55"/>
        <v>16.659946553544501</v>
      </c>
      <c r="H248" s="556">
        <f t="shared" si="55"/>
        <v>-5.8094399543583251</v>
      </c>
      <c r="I248" s="556">
        <f t="shared" si="55"/>
        <v>-0.46653359803653416</v>
      </c>
      <c r="J248" s="556">
        <f t="shared" si="55"/>
        <v>-14.91356125223723</v>
      </c>
      <c r="K248" s="556">
        <f t="shared" si="55"/>
        <v>-14.596085212411779</v>
      </c>
      <c r="L248" s="556">
        <f t="shared" si="55"/>
        <v>19.152026030579577</v>
      </c>
      <c r="M248" s="556">
        <f t="shared" si="55"/>
        <v>-1.3459071007207228</v>
      </c>
      <c r="N248" s="556">
        <f t="shared" si="55"/>
        <v>1.9896483942561929</v>
      </c>
      <c r="O248" s="556">
        <f t="shared" si="55"/>
        <v>4.7736064105572638</v>
      </c>
      <c r="P248" s="556">
        <f t="shared" si="55"/>
        <v>-14.750464026400849</v>
      </c>
      <c r="Q248" s="98"/>
      <c r="R248" s="98"/>
    </row>
    <row r="249" spans="1:18" customFormat="1" ht="12.75" customHeight="1">
      <c r="A249" s="491" t="s">
        <v>743</v>
      </c>
      <c r="B249" s="581">
        <f t="shared" ref="B249:P250" si="56">+B129/B117*100-100</f>
        <v>16.345827282997007</v>
      </c>
      <c r="C249" s="581">
        <f>+C129/C117*100-100</f>
        <v>-1.4352561848145768</v>
      </c>
      <c r="D249" s="581">
        <f t="shared" si="56"/>
        <v>-2.7203104082617671</v>
      </c>
      <c r="E249" s="581">
        <f>+E129/E117*100-100</f>
        <v>109.10669870651208</v>
      </c>
      <c r="F249" s="581">
        <f t="shared" si="56"/>
        <v>6.951469282275994</v>
      </c>
      <c r="G249" s="581">
        <f t="shared" si="56"/>
        <v>16.724440817039095</v>
      </c>
      <c r="H249" s="581">
        <f t="shared" si="56"/>
        <v>-9.3842566921231878</v>
      </c>
      <c r="I249" s="581">
        <f t="shared" si="56"/>
        <v>-1.0855437942748551</v>
      </c>
      <c r="J249" s="581">
        <f t="shared" si="56"/>
        <v>-39.961266446990962</v>
      </c>
      <c r="K249" s="581">
        <f t="shared" si="56"/>
        <v>-19.006882621099194</v>
      </c>
      <c r="L249" s="581">
        <f t="shared" si="56"/>
        <v>9.317391999426988</v>
      </c>
      <c r="M249" s="581">
        <f t="shared" si="56"/>
        <v>4.7231020010829923</v>
      </c>
      <c r="N249" s="581">
        <f t="shared" si="56"/>
        <v>2.3740746690011889</v>
      </c>
      <c r="O249" s="581">
        <f t="shared" si="56"/>
        <v>6.8482507893954363</v>
      </c>
      <c r="P249" s="581">
        <f t="shared" si="56"/>
        <v>-20.510434416786921</v>
      </c>
      <c r="Q249" s="98"/>
      <c r="R249" s="98"/>
    </row>
    <row r="250" spans="1:18" customFormat="1" ht="12.75" customHeight="1">
      <c r="A250" s="4" t="s">
        <v>772</v>
      </c>
      <c r="B250" s="556">
        <f t="shared" si="56"/>
        <v>-163.84147365679272</v>
      </c>
      <c r="C250" s="556">
        <f>+C130/C118*100-100</f>
        <v>-17.621138654770078</v>
      </c>
      <c r="D250" s="556">
        <f t="shared" si="56"/>
        <v>-18.126527379246852</v>
      </c>
      <c r="E250" s="556">
        <f>+E130/E118*100-100</f>
        <v>-64.35054864864864</v>
      </c>
      <c r="F250" s="556">
        <f t="shared" si="56"/>
        <v>0.48374348571429948</v>
      </c>
      <c r="G250" s="556">
        <f t="shared" si="56"/>
        <v>9.807074896755168</v>
      </c>
      <c r="H250" s="556">
        <f t="shared" si="56"/>
        <v>-27.409207879333636</v>
      </c>
      <c r="I250" s="556">
        <f t="shared" si="56"/>
        <v>-3.0612983923215324</v>
      </c>
      <c r="J250" s="556">
        <f t="shared" si="56"/>
        <v>-76.04694990000155</v>
      </c>
      <c r="K250" s="556">
        <f t="shared" si="56"/>
        <v>-14.668855821256045</v>
      </c>
      <c r="L250" s="556">
        <f t="shared" si="56"/>
        <v>268.25682461538463</v>
      </c>
      <c r="M250" s="233" t="s">
        <v>241</v>
      </c>
      <c r="N250" s="556">
        <f t="shared" si="56"/>
        <v>-2.0951399598698544</v>
      </c>
      <c r="O250" s="556">
        <f t="shared" si="56"/>
        <v>-4.4827947044066292</v>
      </c>
      <c r="P250" s="556">
        <f t="shared" si="56"/>
        <v>434.84432038461534</v>
      </c>
      <c r="Q250" s="98"/>
      <c r="R250" s="98"/>
    </row>
    <row r="251" spans="1:18" customFormat="1" ht="12.75" customHeight="1">
      <c r="A251" s="63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220"/>
      <c r="N251" s="220"/>
      <c r="O251" s="220"/>
      <c r="P251" s="220"/>
      <c r="Q251" s="98"/>
      <c r="R251" s="98"/>
    </row>
    <row r="252" spans="1:18">
      <c r="A252" s="191" t="s">
        <v>465</v>
      </c>
    </row>
  </sheetData>
  <mergeCells count="20">
    <mergeCell ref="D136:J136"/>
    <mergeCell ref="K136:K137"/>
    <mergeCell ref="L136:L137"/>
    <mergeCell ref="M136:M137"/>
    <mergeCell ref="S3:X3"/>
    <mergeCell ref="C135:M135"/>
    <mergeCell ref="AP7:AP8"/>
    <mergeCell ref="C6:M6"/>
    <mergeCell ref="U6:AE6"/>
    <mergeCell ref="AF6:AP6"/>
    <mergeCell ref="V7:AB7"/>
    <mergeCell ref="AC7:AC8"/>
    <mergeCell ref="AM7:AO7"/>
    <mergeCell ref="AG7:AL7"/>
    <mergeCell ref="AD7:AD8"/>
    <mergeCell ref="AE7:AE8"/>
    <mergeCell ref="D7:J7"/>
    <mergeCell ref="M7:M8"/>
    <mergeCell ref="K7:K8"/>
    <mergeCell ref="L7:L8"/>
  </mergeCells>
  <phoneticPr fontId="2" type="noConversion"/>
  <pageMargins left="0.38" right="0.75" top="0.38" bottom="0.37" header="0.5" footer="0.5"/>
  <pageSetup paperSize="9" scale="74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Q198"/>
  <sheetViews>
    <sheetView workbookViewId="0">
      <selection activeCell="H112" sqref="H112"/>
    </sheetView>
  </sheetViews>
  <sheetFormatPr defaultRowHeight="12.75" outlineLevelRow="1"/>
  <cols>
    <col min="1" max="1" width="8" style="72" customWidth="1"/>
    <col min="2" max="2" width="9.875" style="72" customWidth="1"/>
    <col min="3" max="3" width="8.125" style="72" customWidth="1"/>
    <col min="4" max="4" width="9.375" style="72" customWidth="1"/>
    <col min="5" max="8" width="11.25" style="72" customWidth="1"/>
    <col min="9" max="9" width="12.25" style="72" bestFit="1" customWidth="1"/>
    <col min="10" max="10" width="9.125" style="72" bestFit="1" customWidth="1"/>
    <col min="11" max="11" width="11.875" style="72" bestFit="1" customWidth="1"/>
    <col min="12" max="12" width="7.5" style="72" bestFit="1" customWidth="1"/>
    <col min="13" max="13" width="9.125" style="72" customWidth="1"/>
    <col min="14" max="14" width="7.5" style="72" bestFit="1" customWidth="1"/>
    <col min="15" max="15" width="11.125" style="72" bestFit="1" customWidth="1"/>
    <col min="16" max="16" width="11.625" style="72" customWidth="1"/>
    <col min="17" max="17" width="11.5" style="72" customWidth="1"/>
    <col min="18" max="16384" width="9" style="72"/>
  </cols>
  <sheetData>
    <row r="1" spans="1:17" ht="15">
      <c r="A1" s="76" t="s">
        <v>584</v>
      </c>
    </row>
    <row r="2" spans="1:17" ht="15.75">
      <c r="A2" s="50" t="s">
        <v>444</v>
      </c>
    </row>
    <row r="3" spans="1:17">
      <c r="A3" s="72" t="s">
        <v>443</v>
      </c>
    </row>
    <row r="5" spans="1:17" ht="25.5">
      <c r="B5" s="795" t="s">
        <v>3</v>
      </c>
      <c r="C5" s="796"/>
      <c r="D5" s="797"/>
      <c r="E5" s="795" t="s">
        <v>4</v>
      </c>
      <c r="F5" s="796"/>
      <c r="G5" s="797"/>
      <c r="H5" s="527" t="s">
        <v>411</v>
      </c>
      <c r="I5" s="498" t="s">
        <v>412</v>
      </c>
      <c r="J5" s="465" t="s">
        <v>325</v>
      </c>
      <c r="K5" s="465" t="s">
        <v>413</v>
      </c>
      <c r="L5" s="465" t="s">
        <v>414</v>
      </c>
      <c r="M5" s="465" t="s">
        <v>415</v>
      </c>
      <c r="N5" s="465" t="s">
        <v>416</v>
      </c>
      <c r="O5" s="466" t="s">
        <v>417</v>
      </c>
    </row>
    <row r="6" spans="1:17" s="148" customFormat="1">
      <c r="A6" s="150"/>
      <c r="B6" s="465" t="s">
        <v>326</v>
      </c>
      <c r="C6" s="499" t="s">
        <v>327</v>
      </c>
      <c r="D6" s="499" t="s">
        <v>113</v>
      </c>
      <c r="E6" s="465" t="s">
        <v>326</v>
      </c>
      <c r="F6" s="499" t="s">
        <v>327</v>
      </c>
      <c r="G6" s="499" t="s">
        <v>113</v>
      </c>
      <c r="H6" s="499"/>
      <c r="I6" s="499"/>
      <c r="J6" s="528"/>
      <c r="K6" s="529"/>
      <c r="L6" s="528"/>
      <c r="M6" s="529"/>
      <c r="N6" s="528"/>
      <c r="O6" s="530"/>
    </row>
    <row r="7" spans="1:17">
      <c r="A7" s="87"/>
      <c r="B7" s="152">
        <v>1</v>
      </c>
      <c r="C7" s="87">
        <v>2</v>
      </c>
      <c r="D7" s="152">
        <v>3</v>
      </c>
      <c r="E7" s="87">
        <v>4</v>
      </c>
      <c r="F7" s="87">
        <v>5</v>
      </c>
      <c r="G7" s="87">
        <v>6</v>
      </c>
      <c r="H7" s="87">
        <v>7</v>
      </c>
      <c r="I7" s="87">
        <v>8</v>
      </c>
      <c r="J7" s="87">
        <v>9</v>
      </c>
      <c r="K7" s="152">
        <v>10</v>
      </c>
      <c r="L7" s="152">
        <v>11</v>
      </c>
      <c r="M7" s="152">
        <v>12</v>
      </c>
      <c r="N7" s="152">
        <v>13</v>
      </c>
      <c r="O7" s="153">
        <v>14</v>
      </c>
    </row>
    <row r="8" spans="1:17" hidden="1" outlineLevel="1">
      <c r="A8" s="154">
        <v>2005</v>
      </c>
      <c r="B8" s="155">
        <v>32863.971320454089</v>
      </c>
      <c r="C8" s="155">
        <v>35320.055765783713</v>
      </c>
      <c r="D8" s="184">
        <v>-2456.0844453296231</v>
      </c>
      <c r="E8" s="155">
        <v>4538.0691344130237</v>
      </c>
      <c r="F8" s="155">
        <v>4208.1244210377035</v>
      </c>
      <c r="G8" s="155">
        <v>329.94471337532013</v>
      </c>
      <c r="H8" s="155">
        <v>-2075.4807408882684</v>
      </c>
      <c r="I8" s="155">
        <v>15.774718502186307</v>
      </c>
      <c r="J8" s="84">
        <v>-4185.8457543403847</v>
      </c>
      <c r="K8" s="155">
        <v>-18.502507568213495</v>
      </c>
      <c r="L8" s="155">
        <v>2346.5876651397452</v>
      </c>
      <c r="M8" s="155">
        <v>-1038.4252804886144</v>
      </c>
      <c r="N8" s="155">
        <v>4915.8502215864009</v>
      </c>
      <c r="O8" s="155">
        <v>6224.0126062375321</v>
      </c>
      <c r="P8" s="88"/>
      <c r="Q8" s="88"/>
    </row>
    <row r="9" spans="1:17" hidden="1" outlineLevel="1">
      <c r="A9" s="154">
        <v>2006</v>
      </c>
      <c r="B9" s="155">
        <v>40891.524691960432</v>
      </c>
      <c r="C9" s="155">
        <v>43453.573345017598</v>
      </c>
      <c r="D9" s="86">
        <v>-2562.0486530571652</v>
      </c>
      <c r="E9" s="155">
        <v>5332.1552400553437</v>
      </c>
      <c r="F9" s="155">
        <v>4586.8032277615039</v>
      </c>
      <c r="G9" s="155">
        <v>745.35201229383983</v>
      </c>
      <c r="H9" s="155">
        <v>-2445.9189703246361</v>
      </c>
      <c r="I9" s="155">
        <v>-53.629816490396195</v>
      </c>
      <c r="J9" s="84">
        <v>-4316.2454275783584</v>
      </c>
      <c r="K9" s="155">
        <v>-40.366358527517733</v>
      </c>
      <c r="L9" s="155">
        <v>4121.7918077408222</v>
      </c>
      <c r="M9" s="155">
        <v>1441.2036114983737</v>
      </c>
      <c r="N9" s="155">
        <v>-4072.558746277276</v>
      </c>
      <c r="O9" s="155">
        <v>1490.4366729619201</v>
      </c>
      <c r="P9" s="88"/>
      <c r="Q9" s="88"/>
    </row>
    <row r="10" spans="1:17" hidden="1" outlineLevel="1">
      <c r="A10" s="154">
        <v>2007</v>
      </c>
      <c r="B10" s="155">
        <v>47350.962357232951</v>
      </c>
      <c r="C10" s="155">
        <v>48075.948142069959</v>
      </c>
      <c r="D10" s="86">
        <v>-724.9857848370084</v>
      </c>
      <c r="E10" s="155">
        <v>5755.4938757401014</v>
      </c>
      <c r="F10" s="155">
        <v>5320.2702834049032</v>
      </c>
      <c r="G10" s="155">
        <v>435.22359233519819</v>
      </c>
      <c r="H10" s="155">
        <v>-2582.2211478457148</v>
      </c>
      <c r="I10" s="155">
        <v>-368.11223438274368</v>
      </c>
      <c r="J10" s="84">
        <v>-3240.0955747302687</v>
      </c>
      <c r="K10" s="155">
        <v>376.6148841532231</v>
      </c>
      <c r="L10" s="155">
        <v>2443.5575250614061</v>
      </c>
      <c r="M10" s="155">
        <v>-536.21894708889431</v>
      </c>
      <c r="N10" s="155">
        <v>3961.2427803226456</v>
      </c>
      <c r="O10" s="155">
        <v>5868.5813582951578</v>
      </c>
      <c r="P10" s="88"/>
      <c r="Q10" s="88"/>
    </row>
    <row r="11" spans="1:17" hidden="1" outlineLevel="1">
      <c r="A11" s="154">
        <v>2008</v>
      </c>
      <c r="B11" s="162">
        <f>SUM(B40:B51)</f>
        <v>49522.270777830316</v>
      </c>
      <c r="C11" s="162">
        <f t="shared" ref="C11:O11" si="0">SUM(C40:C51)</f>
        <v>50280.062039165168</v>
      </c>
      <c r="D11" s="162">
        <f t="shared" si="0"/>
        <v>-757.79126133486261</v>
      </c>
      <c r="E11" s="162">
        <f t="shared" si="0"/>
        <v>6001.2478816219664</v>
      </c>
      <c r="F11" s="162">
        <f t="shared" si="0"/>
        <v>6488.4680852911988</v>
      </c>
      <c r="G11" s="162">
        <f t="shared" si="0"/>
        <v>-487.22020366923169</v>
      </c>
      <c r="H11" s="162">
        <f t="shared" si="0"/>
        <v>-1882.9097160924118</v>
      </c>
      <c r="I11" s="162">
        <f t="shared" si="0"/>
        <v>-893.45401655204955</v>
      </c>
      <c r="J11" s="162">
        <f t="shared" si="0"/>
        <v>-4021.375197648556</v>
      </c>
      <c r="K11" s="328">
        <f t="shared" si="0"/>
        <v>806.18670401390432</v>
      </c>
      <c r="L11" s="328">
        <f t="shared" si="0"/>
        <v>2947.7334372966943</v>
      </c>
      <c r="M11" s="328">
        <f t="shared" si="0"/>
        <v>1524.7663811989746</v>
      </c>
      <c r="N11" s="328">
        <f t="shared" si="0"/>
        <v>1446.0886322630524</v>
      </c>
      <c r="O11" s="328">
        <f t="shared" si="0"/>
        <v>5918.5884507587207</v>
      </c>
      <c r="P11" s="158"/>
      <c r="Q11" s="158"/>
    </row>
    <row r="12" spans="1:17" ht="12.75" customHeight="1" collapsed="1">
      <c r="A12" s="154">
        <v>2009</v>
      </c>
      <c r="B12" s="162">
        <f>SUM(B52:B63)</f>
        <v>39721.193000000007</v>
      </c>
      <c r="C12" s="162">
        <f t="shared" ref="C12:O12" si="1">SUM(C52:C63)</f>
        <v>38775.133999999998</v>
      </c>
      <c r="D12" s="162">
        <f t="shared" si="1"/>
        <v>946.05899999999895</v>
      </c>
      <c r="E12" s="162">
        <f t="shared" si="1"/>
        <v>4341.6594549588399</v>
      </c>
      <c r="F12" s="162">
        <f t="shared" si="1"/>
        <v>5367.835777221705</v>
      </c>
      <c r="G12" s="162">
        <f t="shared" si="1"/>
        <v>-1026.1763222628651</v>
      </c>
      <c r="H12" s="162">
        <f t="shared" si="1"/>
        <v>-870.37533000000008</v>
      </c>
      <c r="I12" s="162">
        <f t="shared" si="1"/>
        <v>-676.17759298735109</v>
      </c>
      <c r="J12" s="162">
        <f t="shared" si="1"/>
        <v>-1626.6702452502175</v>
      </c>
      <c r="K12" s="162">
        <f t="shared" si="1"/>
        <v>463.92592909500013</v>
      </c>
      <c r="L12" s="162">
        <f t="shared" si="1"/>
        <v>-655.53600000000097</v>
      </c>
      <c r="M12" s="162">
        <f t="shared" si="1"/>
        <v>-1506.4000000000005</v>
      </c>
      <c r="N12" s="162">
        <f t="shared" si="1"/>
        <v>4222.3034022400661</v>
      </c>
      <c r="O12" s="162">
        <f t="shared" si="1"/>
        <v>2060.3674022400646</v>
      </c>
      <c r="P12" s="88"/>
      <c r="Q12" s="88"/>
    </row>
    <row r="13" spans="1:17" ht="12.75" customHeight="1">
      <c r="A13" s="154">
        <v>2010</v>
      </c>
      <c r="B13" s="162">
        <f>SUM(B64:B75)</f>
        <v>48272.109447999996</v>
      </c>
      <c r="C13" s="162">
        <f t="shared" ref="C13:O13" si="2">SUM(C64:C75)</f>
        <v>47493.577340000003</v>
      </c>
      <c r="D13" s="162">
        <f t="shared" si="2"/>
        <v>778.53210800000215</v>
      </c>
      <c r="E13" s="162">
        <f t="shared" si="2"/>
        <v>4397.1243057258525</v>
      </c>
      <c r="F13" s="162">
        <f t="shared" si="2"/>
        <v>5140.718332089823</v>
      </c>
      <c r="G13" s="162">
        <f t="shared" si="2"/>
        <v>-743.59402636397044</v>
      </c>
      <c r="H13" s="162">
        <f t="shared" si="2"/>
        <v>-2065.235988027272</v>
      </c>
      <c r="I13" s="162">
        <f t="shared" si="2"/>
        <v>-422.29898545902824</v>
      </c>
      <c r="J13" s="162">
        <f t="shared" si="2"/>
        <v>-2452.5968918502685</v>
      </c>
      <c r="K13" s="162">
        <f t="shared" si="2"/>
        <v>1018.3942121850275</v>
      </c>
      <c r="L13" s="162">
        <f t="shared" si="2"/>
        <v>621.86742699999706</v>
      </c>
      <c r="M13" s="162">
        <f t="shared" si="2"/>
        <v>953.5024999999996</v>
      </c>
      <c r="N13" s="162">
        <f t="shared" si="2"/>
        <v>809.74156270998719</v>
      </c>
      <c r="O13" s="162">
        <f t="shared" si="2"/>
        <v>2385.1114897099842</v>
      </c>
      <c r="P13" s="88"/>
      <c r="Q13" s="88"/>
    </row>
    <row r="14" spans="1:17" ht="12.75" customHeight="1">
      <c r="A14" s="154">
        <v>2011</v>
      </c>
      <c r="B14" s="162">
        <f>SUM(B76:B87)</f>
        <v>56783.222247999998</v>
      </c>
      <c r="C14" s="162">
        <f t="shared" ref="C14:O14" si="3">SUM(C76:C87)</f>
        <v>55767.580599000001</v>
      </c>
      <c r="D14" s="162">
        <f t="shared" si="3"/>
        <v>1015.6416489999997</v>
      </c>
      <c r="E14" s="162">
        <f t="shared" si="3"/>
        <v>4749.8166345982481</v>
      </c>
      <c r="F14" s="162">
        <f t="shared" si="3"/>
        <v>5120.2973496248296</v>
      </c>
      <c r="G14" s="162">
        <f t="shared" si="3"/>
        <v>-370.48071502658149</v>
      </c>
      <c r="H14" s="162">
        <f t="shared" si="3"/>
        <v>-1679.9239999999995</v>
      </c>
      <c r="I14" s="162">
        <f t="shared" si="3"/>
        <v>-353.47737806131181</v>
      </c>
      <c r="J14" s="162">
        <f t="shared" si="3"/>
        <v>-1388.2404440878931</v>
      </c>
      <c r="K14" s="162">
        <f t="shared" si="3"/>
        <v>865.11784518278557</v>
      </c>
      <c r="L14" s="162">
        <f t="shared" si="3"/>
        <v>1188.9889999999996</v>
      </c>
      <c r="M14" s="162">
        <f t="shared" si="3"/>
        <v>-519.34700000000021</v>
      </c>
      <c r="N14" s="162">
        <f t="shared" si="3"/>
        <v>1894.8189386699235</v>
      </c>
      <c r="O14" s="162">
        <f t="shared" si="3"/>
        <v>2564.4609386699221</v>
      </c>
      <c r="P14" s="88"/>
      <c r="Q14" s="88"/>
    </row>
    <row r="15" spans="1:17" ht="12.75" customHeight="1">
      <c r="A15" s="156">
        <v>2012</v>
      </c>
      <c r="B15" s="157">
        <f>SUM(B88:B99)</f>
        <v>62747.884174999999</v>
      </c>
      <c r="C15" s="157">
        <f t="shared" ref="C15:O15" si="4">SUM(C88:C99)</f>
        <v>59111.063038000008</v>
      </c>
      <c r="D15" s="157">
        <f t="shared" si="4"/>
        <v>3636.8211369999999</v>
      </c>
      <c r="E15" s="157">
        <f t="shared" si="4"/>
        <v>5569.1007471406083</v>
      </c>
      <c r="F15" s="157">
        <f t="shared" si="4"/>
        <v>5288.6769124220455</v>
      </c>
      <c r="G15" s="157">
        <f t="shared" si="4"/>
        <v>280.42383471856283</v>
      </c>
      <c r="H15" s="157">
        <f t="shared" si="4"/>
        <v>-1638.1193056364882</v>
      </c>
      <c r="I15" s="157">
        <f t="shared" si="4"/>
        <v>-648.4748143164918</v>
      </c>
      <c r="J15" s="157">
        <f t="shared" si="4"/>
        <v>1630.6508517655827</v>
      </c>
      <c r="K15" s="157">
        <f t="shared" si="4"/>
        <v>1198.2620511449397</v>
      </c>
      <c r="L15" s="157">
        <f t="shared" si="4"/>
        <v>1214.5659999999866</v>
      </c>
      <c r="M15" s="157">
        <f t="shared" si="4"/>
        <v>8322.2099999999991</v>
      </c>
      <c r="N15" s="157">
        <f t="shared" si="4"/>
        <v>-10129.644223139952</v>
      </c>
      <c r="O15" s="157">
        <f t="shared" si="4"/>
        <v>-592.86822313996868</v>
      </c>
      <c r="P15" s="88"/>
      <c r="Q15" s="88"/>
    </row>
    <row r="16" spans="1:17" hidden="1" outlineLevel="1">
      <c r="A16" s="154" t="s">
        <v>26</v>
      </c>
      <c r="B16" s="159">
        <f>SUM(B37:B39)</f>
        <v>13015.215839474209</v>
      </c>
      <c r="C16" s="159">
        <f t="shared" ref="C16:O16" si="5">SUM(C37:C39)</f>
        <v>13609.767398592576</v>
      </c>
      <c r="D16" s="165">
        <f t="shared" si="5"/>
        <v>-594.55155911836846</v>
      </c>
      <c r="E16" s="159">
        <f t="shared" si="5"/>
        <v>1517.5264506904343</v>
      </c>
      <c r="F16" s="159">
        <f t="shared" si="5"/>
        <v>1457.0787244126122</v>
      </c>
      <c r="G16" s="159">
        <f t="shared" si="5"/>
        <v>60.447726277822028</v>
      </c>
      <c r="H16" s="159">
        <f t="shared" si="5"/>
        <v>-903.22126463625432</v>
      </c>
      <c r="I16" s="159">
        <f t="shared" si="5"/>
        <v>20.61497492132926</v>
      </c>
      <c r="J16" s="159">
        <f t="shared" si="5"/>
        <v>-1416.7101225554716</v>
      </c>
      <c r="K16" s="159">
        <f t="shared" si="5"/>
        <v>187.82447055699393</v>
      </c>
      <c r="L16" s="159">
        <f t="shared" si="5"/>
        <v>978.32033293071788</v>
      </c>
      <c r="M16" s="159">
        <f t="shared" si="5"/>
        <v>-744.68339640178033</v>
      </c>
      <c r="N16" s="159">
        <f t="shared" si="5"/>
        <v>995.74248905052434</v>
      </c>
      <c r="O16" s="159">
        <f t="shared" si="5"/>
        <v>1229.3794255794619</v>
      </c>
      <c r="P16" s="88"/>
      <c r="Q16" s="88"/>
    </row>
    <row r="17" spans="1:17" hidden="1" outlineLevel="1">
      <c r="A17" s="154" t="s">
        <v>27</v>
      </c>
      <c r="B17" s="328">
        <f>SUM(B40:B42)</f>
        <v>12728.331662000001</v>
      </c>
      <c r="C17" s="159">
        <f t="shared" ref="C17:O17" si="6">SUM(C40:C42)</f>
        <v>12725.877175000001</v>
      </c>
      <c r="D17" s="165">
        <f t="shared" si="6"/>
        <v>2.4544869999990624</v>
      </c>
      <c r="E17" s="159">
        <f t="shared" si="6"/>
        <v>1389.0337417222436</v>
      </c>
      <c r="F17" s="159">
        <f t="shared" si="6"/>
        <v>1481.818219327339</v>
      </c>
      <c r="G17" s="159">
        <f t="shared" si="6"/>
        <v>-92.78447760509539</v>
      </c>
      <c r="H17" s="159">
        <f t="shared" si="6"/>
        <v>23.356993411007082</v>
      </c>
      <c r="I17" s="159">
        <f t="shared" si="6"/>
        <v>-214.14243073715102</v>
      </c>
      <c r="J17" s="159">
        <f t="shared" si="6"/>
        <v>-281.11542793124028</v>
      </c>
      <c r="K17" s="159">
        <f t="shared" si="6"/>
        <v>139.09247825798315</v>
      </c>
      <c r="L17" s="159">
        <f t="shared" si="6"/>
        <v>-8.6023117406891032</v>
      </c>
      <c r="M17" s="159">
        <f t="shared" si="6"/>
        <v>344.19674035716537</v>
      </c>
      <c r="N17" s="159">
        <f t="shared" si="6"/>
        <v>484.45185845737609</v>
      </c>
      <c r="O17" s="159">
        <f t="shared" si="6"/>
        <v>820.04628707385245</v>
      </c>
      <c r="P17" s="88"/>
      <c r="Q17" s="88"/>
    </row>
    <row r="18" spans="1:17" hidden="1" outlineLevel="1">
      <c r="A18" s="154" t="s">
        <v>28</v>
      </c>
      <c r="B18" s="328">
        <f>SUM(B43:B45)</f>
        <v>13097.294569</v>
      </c>
      <c r="C18" s="159">
        <f t="shared" ref="C18:O18" si="7">SUM(C43:C45)</f>
        <v>13296.405468000001</v>
      </c>
      <c r="D18" s="165">
        <f t="shared" si="7"/>
        <v>-199.11089900000115</v>
      </c>
      <c r="E18" s="159">
        <f t="shared" si="7"/>
        <v>1488.5701797879319</v>
      </c>
      <c r="F18" s="159">
        <f t="shared" si="7"/>
        <v>1594.5250725783094</v>
      </c>
      <c r="G18" s="159">
        <f t="shared" si="7"/>
        <v>-105.95489279037764</v>
      </c>
      <c r="H18" s="159">
        <f t="shared" si="7"/>
        <v>-1221.2053401001849</v>
      </c>
      <c r="I18" s="159">
        <f t="shared" si="7"/>
        <v>-216.05308294576835</v>
      </c>
      <c r="J18" s="159">
        <f t="shared" si="7"/>
        <v>-1742.3242148363322</v>
      </c>
      <c r="K18" s="159">
        <f t="shared" si="7"/>
        <v>401.97503817300674</v>
      </c>
      <c r="L18" s="159">
        <f t="shared" si="7"/>
        <v>373.23616665006966</v>
      </c>
      <c r="M18" s="159">
        <f t="shared" si="7"/>
        <v>366.80083648675236</v>
      </c>
      <c r="N18" s="159">
        <f t="shared" si="7"/>
        <v>186.50147052089585</v>
      </c>
      <c r="O18" s="159">
        <f t="shared" si="7"/>
        <v>926.53847365771799</v>
      </c>
      <c r="P18" s="88"/>
      <c r="Q18" s="88"/>
    </row>
    <row r="19" spans="1:17" hidden="1" outlineLevel="1">
      <c r="A19" s="154" t="s">
        <v>29</v>
      </c>
      <c r="B19" s="328">
        <f>SUM(B46:B48)</f>
        <v>12244.307166999999</v>
      </c>
      <c r="C19" s="159">
        <f t="shared" ref="C19:O19" si="8">SUM(C46:C48)</f>
        <v>12301.584429</v>
      </c>
      <c r="D19" s="165">
        <f t="shared" si="8"/>
        <v>-57.277262000000064</v>
      </c>
      <c r="E19" s="159">
        <f t="shared" si="8"/>
        <v>1543.4676210590917</v>
      </c>
      <c r="F19" s="159">
        <f t="shared" si="8"/>
        <v>1666.2204110955772</v>
      </c>
      <c r="G19" s="159">
        <f t="shared" si="8"/>
        <v>-122.75279003648546</v>
      </c>
      <c r="H19" s="159">
        <f t="shared" si="8"/>
        <v>-303.70622044552289</v>
      </c>
      <c r="I19" s="159">
        <f t="shared" si="8"/>
        <v>-196.00285743261446</v>
      </c>
      <c r="J19" s="159">
        <f t="shared" si="8"/>
        <v>-679.73912991462294</v>
      </c>
      <c r="K19" s="159">
        <f t="shared" si="8"/>
        <v>82.457068210691162</v>
      </c>
      <c r="L19" s="159">
        <f t="shared" si="8"/>
        <v>761.46782700989183</v>
      </c>
      <c r="M19" s="159">
        <f t="shared" si="8"/>
        <v>527.11106685255595</v>
      </c>
      <c r="N19" s="159">
        <f t="shared" si="8"/>
        <v>174.39959897863972</v>
      </c>
      <c r="O19" s="159">
        <f t="shared" si="8"/>
        <v>1462.9784928410875</v>
      </c>
      <c r="P19" s="88"/>
      <c r="Q19" s="88"/>
    </row>
    <row r="20" spans="1:17" hidden="1" outlineLevel="1">
      <c r="A20" s="154" t="s">
        <v>30</v>
      </c>
      <c r="B20" s="328">
        <f>SUM(B49:B51)</f>
        <v>11452.337379830313</v>
      </c>
      <c r="C20" s="162">
        <f t="shared" ref="C20:O20" si="9">SUM(C49:C51)</f>
        <v>11956.194967165173</v>
      </c>
      <c r="D20" s="162">
        <f t="shared" si="9"/>
        <v>-503.85758733486045</v>
      </c>
      <c r="E20" s="162">
        <f t="shared" si="9"/>
        <v>1580.1763390526994</v>
      </c>
      <c r="F20" s="162">
        <f t="shared" si="9"/>
        <v>1745.9043822899725</v>
      </c>
      <c r="G20" s="162">
        <f t="shared" si="9"/>
        <v>-165.7280432372732</v>
      </c>
      <c r="H20" s="162">
        <f t="shared" si="9"/>
        <v>-381.35514895771115</v>
      </c>
      <c r="I20" s="162">
        <f t="shared" si="9"/>
        <v>-267.25564543651581</v>
      </c>
      <c r="J20" s="162">
        <f t="shared" si="9"/>
        <v>-1318.1964249663606</v>
      </c>
      <c r="K20" s="328">
        <f t="shared" si="9"/>
        <v>182.66211937222323</v>
      </c>
      <c r="L20" s="328">
        <f t="shared" si="9"/>
        <v>1821.6317553774218</v>
      </c>
      <c r="M20" s="328">
        <f t="shared" si="9"/>
        <v>286.65773750250094</v>
      </c>
      <c r="N20" s="328">
        <f t="shared" si="9"/>
        <v>600.73570430614086</v>
      </c>
      <c r="O20" s="328">
        <f t="shared" si="9"/>
        <v>2709.0251971860635</v>
      </c>
      <c r="P20" s="88"/>
      <c r="Q20" s="88"/>
    </row>
    <row r="21" spans="1:17" ht="12.75" hidden="1" customHeight="1" outlineLevel="1">
      <c r="A21" s="154" t="s">
        <v>31</v>
      </c>
      <c r="B21" s="328">
        <f>SUM(B52:B54)</f>
        <v>8972.273000000001</v>
      </c>
      <c r="C21" s="162">
        <f t="shared" ref="C21:O21" si="10">SUM(C52:C54)</f>
        <v>9233.6959999999999</v>
      </c>
      <c r="D21" s="162">
        <f t="shared" si="10"/>
        <v>-261.42300000000023</v>
      </c>
      <c r="E21" s="162">
        <f t="shared" si="10"/>
        <v>992.70032688941342</v>
      </c>
      <c r="F21" s="162">
        <f t="shared" si="10"/>
        <v>1329.2957171319247</v>
      </c>
      <c r="G21" s="162">
        <f t="shared" si="10"/>
        <v>-336.59539024251126</v>
      </c>
      <c r="H21" s="162">
        <f t="shared" si="10"/>
        <v>-206.20165000000003</v>
      </c>
      <c r="I21" s="162">
        <f t="shared" si="10"/>
        <v>-54.920528835167829</v>
      </c>
      <c r="J21" s="162">
        <f t="shared" si="10"/>
        <v>-859.1405690776794</v>
      </c>
      <c r="K21" s="328">
        <f t="shared" si="10"/>
        <v>253.01549583000005</v>
      </c>
      <c r="L21" s="328">
        <f t="shared" si="10"/>
        <v>315.62925000000052</v>
      </c>
      <c r="M21" s="328">
        <f t="shared" si="10"/>
        <v>-611.70000000000005</v>
      </c>
      <c r="N21" s="328">
        <f t="shared" si="10"/>
        <v>834.39272210000672</v>
      </c>
      <c r="O21" s="328">
        <f t="shared" si="10"/>
        <v>538.32197210000732</v>
      </c>
      <c r="P21" s="88"/>
      <c r="Q21" s="88"/>
    </row>
    <row r="22" spans="1:17" ht="12.75" hidden="1" customHeight="1" outlineLevel="1">
      <c r="A22" s="154" t="s">
        <v>32</v>
      </c>
      <c r="B22" s="328">
        <f>SUM(B55:B57)</f>
        <v>9601.8760000000002</v>
      </c>
      <c r="C22" s="162">
        <f t="shared" ref="C22:O22" si="11">SUM(C55:C57)</f>
        <v>9176.16</v>
      </c>
      <c r="D22" s="162">
        <f t="shared" si="11"/>
        <v>425.71600000000001</v>
      </c>
      <c r="E22" s="162">
        <f t="shared" si="11"/>
        <v>1124.0955498769497</v>
      </c>
      <c r="F22" s="162">
        <f t="shared" si="11"/>
        <v>1345.144918002298</v>
      </c>
      <c r="G22" s="162">
        <f t="shared" si="11"/>
        <v>-221.04936812534834</v>
      </c>
      <c r="H22" s="162">
        <f t="shared" si="11"/>
        <v>-339.78658000000013</v>
      </c>
      <c r="I22" s="162">
        <f t="shared" si="11"/>
        <v>-160.64858057464801</v>
      </c>
      <c r="J22" s="162">
        <f t="shared" si="11"/>
        <v>-295.76852869999658</v>
      </c>
      <c r="K22" s="328">
        <f t="shared" si="11"/>
        <v>147.03605009999993</v>
      </c>
      <c r="L22" s="328">
        <f t="shared" si="11"/>
        <v>-356.25374999999798</v>
      </c>
      <c r="M22" s="328">
        <f t="shared" si="11"/>
        <v>-527.6</v>
      </c>
      <c r="N22" s="328">
        <f t="shared" si="11"/>
        <v>1588.2145112000001</v>
      </c>
      <c r="O22" s="328">
        <f t="shared" si="11"/>
        <v>704.36076120000212</v>
      </c>
      <c r="P22" s="88"/>
      <c r="Q22" s="88"/>
    </row>
    <row r="23" spans="1:17" ht="12.75" hidden="1" customHeight="1" outlineLevel="1">
      <c r="A23" s="154" t="s">
        <v>33</v>
      </c>
      <c r="B23" s="328">
        <f>SUM(B58:B60)</f>
        <v>9917.1299999999992</v>
      </c>
      <c r="C23" s="162">
        <f t="shared" ref="C23:O23" si="12">SUM(C58:C60)</f>
        <v>9503.0040000000008</v>
      </c>
      <c r="D23" s="162">
        <f t="shared" si="12"/>
        <v>414.12599999999975</v>
      </c>
      <c r="E23" s="162">
        <f t="shared" si="12"/>
        <v>1116.4509890285772</v>
      </c>
      <c r="F23" s="162">
        <f t="shared" si="12"/>
        <v>1324.3764968427154</v>
      </c>
      <c r="G23" s="162">
        <f t="shared" si="12"/>
        <v>-207.9255078141382</v>
      </c>
      <c r="H23" s="162">
        <f t="shared" si="12"/>
        <v>-144.51393999999971</v>
      </c>
      <c r="I23" s="162">
        <f t="shared" si="12"/>
        <v>-114.43537277125688</v>
      </c>
      <c r="J23" s="162">
        <f t="shared" si="12"/>
        <v>-52.748820585395038</v>
      </c>
      <c r="K23" s="328">
        <f t="shared" si="12"/>
        <v>1.7926265199999989</v>
      </c>
      <c r="L23" s="328">
        <f t="shared" si="12"/>
        <v>-223.59775000000081</v>
      </c>
      <c r="M23" s="328">
        <f t="shared" si="12"/>
        <v>-720.30000000000007</v>
      </c>
      <c r="N23" s="328">
        <f t="shared" si="12"/>
        <v>1297.9558905799763</v>
      </c>
      <c r="O23" s="328">
        <f t="shared" si="12"/>
        <v>354.05814057997543</v>
      </c>
      <c r="P23" s="88"/>
      <c r="Q23" s="88"/>
    </row>
    <row r="24" spans="1:17" ht="12.75" hidden="1" customHeight="1" outlineLevel="1">
      <c r="A24" s="154" t="s">
        <v>34</v>
      </c>
      <c r="B24" s="328">
        <f>SUM(B61:B63)</f>
        <v>11229.914000000001</v>
      </c>
      <c r="C24" s="162">
        <f t="shared" ref="C24:O24" si="13">SUM(C61:C63)</f>
        <v>10862.274000000001</v>
      </c>
      <c r="D24" s="162">
        <f t="shared" si="13"/>
        <v>367.63999999999942</v>
      </c>
      <c r="E24" s="162">
        <f t="shared" si="13"/>
        <v>1108.4125891638996</v>
      </c>
      <c r="F24" s="162">
        <f t="shared" si="13"/>
        <v>1369.018645244767</v>
      </c>
      <c r="G24" s="162">
        <f t="shared" si="13"/>
        <v>-260.60605608086735</v>
      </c>
      <c r="H24" s="162">
        <f t="shared" si="13"/>
        <v>-179.87316000000021</v>
      </c>
      <c r="I24" s="162">
        <f t="shared" si="13"/>
        <v>-346.17311080627837</v>
      </c>
      <c r="J24" s="162">
        <f t="shared" si="13"/>
        <v>-419.01232688714651</v>
      </c>
      <c r="K24" s="328">
        <f t="shared" si="13"/>
        <v>62.081756645000155</v>
      </c>
      <c r="L24" s="328">
        <f t="shared" si="13"/>
        <v>-391.3137500000027</v>
      </c>
      <c r="M24" s="328">
        <f t="shared" si="13"/>
        <v>353.1999999999997</v>
      </c>
      <c r="N24" s="328">
        <f t="shared" si="13"/>
        <v>501.74027836008327</v>
      </c>
      <c r="O24" s="328">
        <f t="shared" si="13"/>
        <v>463.62652836008027</v>
      </c>
      <c r="P24" s="88"/>
      <c r="Q24" s="88"/>
    </row>
    <row r="25" spans="1:17" ht="12.75" hidden="1" customHeight="1" outlineLevel="1">
      <c r="A25" s="154" t="s">
        <v>35</v>
      </c>
      <c r="B25" s="328">
        <f>SUM(B64:B66)</f>
        <v>10501.484933</v>
      </c>
      <c r="C25" s="162">
        <f t="shared" ref="C25:O25" si="14">SUM(C64:C66)</f>
        <v>10074.167872</v>
      </c>
      <c r="D25" s="162">
        <f t="shared" si="14"/>
        <v>427.31706100000065</v>
      </c>
      <c r="E25" s="162">
        <f t="shared" si="14"/>
        <v>983.48924891673278</v>
      </c>
      <c r="F25" s="162">
        <f t="shared" si="14"/>
        <v>1259.1832609845894</v>
      </c>
      <c r="G25" s="162">
        <f t="shared" si="14"/>
        <v>-275.69401206785665</v>
      </c>
      <c r="H25" s="162">
        <f t="shared" si="14"/>
        <v>-518.88391702727245</v>
      </c>
      <c r="I25" s="162">
        <f t="shared" si="14"/>
        <v>63.566425634043981</v>
      </c>
      <c r="J25" s="162">
        <f t="shared" si="14"/>
        <v>-303.69444246108446</v>
      </c>
      <c r="K25" s="328">
        <f t="shared" si="14"/>
        <v>388.45851580799678</v>
      </c>
      <c r="L25" s="328">
        <f t="shared" si="14"/>
        <v>577.11035700000059</v>
      </c>
      <c r="M25" s="328">
        <f t="shared" si="14"/>
        <v>-248.5990000000005</v>
      </c>
      <c r="N25" s="328">
        <f t="shared" si="14"/>
        <v>270.4375662899962</v>
      </c>
      <c r="O25" s="328">
        <f t="shared" si="14"/>
        <v>598.94892328999651</v>
      </c>
      <c r="P25" s="88"/>
      <c r="Q25" s="88"/>
    </row>
    <row r="26" spans="1:17" ht="12.75" hidden="1" customHeight="1" outlineLevel="1">
      <c r="A26" s="154" t="s">
        <v>36</v>
      </c>
      <c r="B26" s="328">
        <f>SUM(B67:B69)</f>
        <v>11972.530299</v>
      </c>
      <c r="C26" s="162">
        <f t="shared" ref="C26:O26" si="15">SUM(C67:C69)</f>
        <v>11395.213544</v>
      </c>
      <c r="D26" s="162">
        <f t="shared" si="15"/>
        <v>577.31675500000028</v>
      </c>
      <c r="E26" s="162">
        <f t="shared" si="15"/>
        <v>1062.7447958847752</v>
      </c>
      <c r="F26" s="162">
        <f t="shared" si="15"/>
        <v>1275.2929546815569</v>
      </c>
      <c r="G26" s="162">
        <f t="shared" si="15"/>
        <v>-212.54815879678176</v>
      </c>
      <c r="H26" s="162">
        <f t="shared" si="15"/>
        <v>-502.04735700000015</v>
      </c>
      <c r="I26" s="162">
        <f t="shared" si="15"/>
        <v>-142.6116746671496</v>
      </c>
      <c r="J26" s="162">
        <f t="shared" si="15"/>
        <v>-279.89043546393123</v>
      </c>
      <c r="K26" s="328">
        <f t="shared" si="15"/>
        <v>5.9315338203115857</v>
      </c>
      <c r="L26" s="328">
        <f t="shared" si="15"/>
        <v>2.9143570000042018</v>
      </c>
      <c r="M26" s="328">
        <f t="shared" si="15"/>
        <v>-614.68199999999979</v>
      </c>
      <c r="N26" s="328">
        <f t="shared" si="15"/>
        <v>945.80451721000247</v>
      </c>
      <c r="O26" s="328">
        <f t="shared" si="15"/>
        <v>334.03687421000677</v>
      </c>
      <c r="P26" s="88"/>
      <c r="Q26" s="88"/>
    </row>
    <row r="27" spans="1:17" ht="12.75" hidden="1" customHeight="1" outlineLevel="1">
      <c r="A27" s="154" t="s">
        <v>37</v>
      </c>
      <c r="B27" s="328">
        <f>SUM(B70:B72)</f>
        <v>12055.271957000001</v>
      </c>
      <c r="C27" s="162">
        <f t="shared" ref="C27:O27" si="16">SUM(C70:C72)</f>
        <v>12312.589483</v>
      </c>
      <c r="D27" s="162">
        <f t="shared" si="16"/>
        <v>-257.31752599999891</v>
      </c>
      <c r="E27" s="162">
        <f t="shared" si="16"/>
        <v>1134.7815909266096</v>
      </c>
      <c r="F27" s="162">
        <f t="shared" si="16"/>
        <v>1294.2572437713243</v>
      </c>
      <c r="G27" s="162">
        <f t="shared" si="16"/>
        <v>-159.47565284471466</v>
      </c>
      <c r="H27" s="162">
        <f t="shared" si="16"/>
        <v>-471.0043569999998</v>
      </c>
      <c r="I27" s="162">
        <f t="shared" si="16"/>
        <v>-229.38735508964794</v>
      </c>
      <c r="J27" s="162">
        <f t="shared" si="16"/>
        <v>-1117.1848909343612</v>
      </c>
      <c r="K27" s="328">
        <f t="shared" si="16"/>
        <v>307.74626562139565</v>
      </c>
      <c r="L27" s="328">
        <f t="shared" si="16"/>
        <v>-259.45464300000134</v>
      </c>
      <c r="M27" s="328">
        <f t="shared" si="16"/>
        <v>653.00299999999993</v>
      </c>
      <c r="N27" s="328">
        <f t="shared" si="16"/>
        <v>808.350321090026</v>
      </c>
      <c r="O27" s="328">
        <f t="shared" si="16"/>
        <v>1201.8986780900245</v>
      </c>
      <c r="P27" s="88"/>
      <c r="Q27" s="88"/>
    </row>
    <row r="28" spans="1:17" ht="12.75" hidden="1" customHeight="1" outlineLevel="1">
      <c r="A28" s="532" t="s">
        <v>38</v>
      </c>
      <c r="B28" s="533">
        <f>SUM(B73:B75)</f>
        <v>13742.822259</v>
      </c>
      <c r="C28" s="533">
        <f t="shared" ref="C28:O28" si="17">SUM(C73:C75)</f>
        <v>13711.606441</v>
      </c>
      <c r="D28" s="533">
        <f t="shared" si="17"/>
        <v>31.215818000000127</v>
      </c>
      <c r="E28" s="533">
        <f t="shared" si="17"/>
        <v>1216.108669997735</v>
      </c>
      <c r="F28" s="533">
        <f t="shared" si="17"/>
        <v>1311.9848726523524</v>
      </c>
      <c r="G28" s="533">
        <f t="shared" si="17"/>
        <v>-95.876202654617373</v>
      </c>
      <c r="H28" s="533">
        <f t="shared" si="17"/>
        <v>-573.30035699999962</v>
      </c>
      <c r="I28" s="533">
        <f t="shared" si="17"/>
        <v>-113.86638133627469</v>
      </c>
      <c r="J28" s="533">
        <f t="shared" si="17"/>
        <v>-751.82712299089155</v>
      </c>
      <c r="K28" s="533">
        <f t="shared" si="17"/>
        <v>316.25789693532352</v>
      </c>
      <c r="L28" s="533">
        <f t="shared" si="17"/>
        <v>301.29735599999361</v>
      </c>
      <c r="M28" s="533">
        <f t="shared" si="17"/>
        <v>1163.7805000000001</v>
      </c>
      <c r="N28" s="533">
        <f t="shared" si="17"/>
        <v>-1214.8508418800375</v>
      </c>
      <c r="O28" s="533">
        <f t="shared" si="17"/>
        <v>250.22701411995604</v>
      </c>
      <c r="P28" s="88"/>
      <c r="Q28" s="88"/>
    </row>
    <row r="29" spans="1:17" ht="12.75" hidden="1" customHeight="1" outlineLevel="1">
      <c r="A29" s="154" t="s">
        <v>667</v>
      </c>
      <c r="B29" s="328">
        <f>SUM(B76:B78)</f>
        <v>13520.961678</v>
      </c>
      <c r="C29" s="328">
        <f t="shared" ref="C29:O29" si="18">SUM(C76:C78)</f>
        <v>13131.040439999999</v>
      </c>
      <c r="D29" s="328">
        <f t="shared" si="18"/>
        <v>389.92123800000036</v>
      </c>
      <c r="E29" s="328">
        <f t="shared" si="18"/>
        <v>1065.9687795958178</v>
      </c>
      <c r="F29" s="328">
        <f t="shared" si="18"/>
        <v>1193.8225880472319</v>
      </c>
      <c r="G29" s="328">
        <f t="shared" si="18"/>
        <v>-127.85380845141412</v>
      </c>
      <c r="H29" s="328">
        <f t="shared" si="18"/>
        <v>-398.75800000000004</v>
      </c>
      <c r="I29" s="328">
        <f t="shared" si="18"/>
        <v>227.99931205899486</v>
      </c>
      <c r="J29" s="328">
        <f t="shared" si="18"/>
        <v>91.308741607581055</v>
      </c>
      <c r="K29" s="328">
        <f t="shared" si="18"/>
        <v>42.271352027192123</v>
      </c>
      <c r="L29" s="328">
        <f t="shared" si="18"/>
        <v>267.60399999999868</v>
      </c>
      <c r="M29" s="328">
        <f t="shared" si="18"/>
        <v>-50.690000000000168</v>
      </c>
      <c r="N29" s="328">
        <f t="shared" si="18"/>
        <v>752.32364796000957</v>
      </c>
      <c r="O29" s="328">
        <f t="shared" si="18"/>
        <v>969.23764796000796</v>
      </c>
      <c r="P29" s="88"/>
      <c r="Q29" s="88"/>
    </row>
    <row r="30" spans="1:17" ht="12.75" hidden="1" customHeight="1" outlineLevel="1">
      <c r="A30" s="154" t="s">
        <v>670</v>
      </c>
      <c r="B30" s="328">
        <f>SUM(B79:B81)</f>
        <v>14270.297160999999</v>
      </c>
      <c r="C30" s="328">
        <f t="shared" ref="C30:O30" si="19">SUM(C79:C81)</f>
        <v>14281.530835000001</v>
      </c>
      <c r="D30" s="328">
        <f t="shared" si="19"/>
        <v>-11.233674000000974</v>
      </c>
      <c r="E30" s="328">
        <f t="shared" si="19"/>
        <v>1167.4945166024465</v>
      </c>
      <c r="F30" s="328">
        <f t="shared" si="19"/>
        <v>1319.3866713542893</v>
      </c>
      <c r="G30" s="328">
        <f t="shared" si="19"/>
        <v>-151.89215475184278</v>
      </c>
      <c r="H30" s="328">
        <f t="shared" si="19"/>
        <v>-410.59199999999998</v>
      </c>
      <c r="I30" s="328">
        <f t="shared" si="19"/>
        <v>-132.75297513904172</v>
      </c>
      <c r="J30" s="328">
        <f t="shared" si="19"/>
        <v>-706.47080389088535</v>
      </c>
      <c r="K30" s="328">
        <f t="shared" si="19"/>
        <v>389.97458576213171</v>
      </c>
      <c r="L30" s="328">
        <f t="shared" si="19"/>
        <v>-274.62699999999893</v>
      </c>
      <c r="M30" s="328">
        <f t="shared" si="19"/>
        <v>-241.15299999999854</v>
      </c>
      <c r="N30" s="328">
        <f t="shared" si="19"/>
        <v>1225.5564406399972</v>
      </c>
      <c r="O30" s="328">
        <f t="shared" si="19"/>
        <v>709.77644063999969</v>
      </c>
      <c r="P30" s="88"/>
      <c r="Q30" s="88"/>
    </row>
    <row r="31" spans="1:17" ht="12.75" hidden="1" customHeight="1" outlineLevel="1">
      <c r="A31" s="154" t="s">
        <v>671</v>
      </c>
      <c r="B31" s="328">
        <f>SUM(B82:B84)</f>
        <v>13838.044085</v>
      </c>
      <c r="C31" s="328">
        <f t="shared" ref="C31:O31" si="20">SUM(C82:C84)</f>
        <v>13662.440252999999</v>
      </c>
      <c r="D31" s="328">
        <f t="shared" si="20"/>
        <v>175.60383199999978</v>
      </c>
      <c r="E31" s="328">
        <f t="shared" si="20"/>
        <v>1212.0292655454132</v>
      </c>
      <c r="F31" s="328">
        <f t="shared" si="20"/>
        <v>1334.8084461359972</v>
      </c>
      <c r="G31" s="328">
        <f t="shared" si="20"/>
        <v>-122.77918059058402</v>
      </c>
      <c r="H31" s="328">
        <f t="shared" si="20"/>
        <v>-425.22300000000007</v>
      </c>
      <c r="I31" s="328">
        <f t="shared" si="20"/>
        <v>-206.74542405896023</v>
      </c>
      <c r="J31" s="328">
        <f t="shared" si="20"/>
        <v>-579.14377264954453</v>
      </c>
      <c r="K31" s="328">
        <f t="shared" si="20"/>
        <v>194.79781557761106</v>
      </c>
      <c r="L31" s="328">
        <f t="shared" si="20"/>
        <v>248.97999999999757</v>
      </c>
      <c r="M31" s="328">
        <f t="shared" si="20"/>
        <v>237.32599999999729</v>
      </c>
      <c r="N31" s="328">
        <f t="shared" si="20"/>
        <v>-210.96550030000844</v>
      </c>
      <c r="O31" s="328">
        <f t="shared" si="20"/>
        <v>275.34049969998642</v>
      </c>
      <c r="P31" s="88"/>
      <c r="Q31" s="88"/>
    </row>
    <row r="32" spans="1:17" ht="12.75" hidden="1" customHeight="1" outlineLevel="1">
      <c r="A32" s="532" t="s">
        <v>672</v>
      </c>
      <c r="B32" s="399">
        <f>SUM(B85:B87)</f>
        <v>15153.919323999999</v>
      </c>
      <c r="C32" s="399">
        <f t="shared" ref="C32:O32" si="21">SUM(C85:C87)</f>
        <v>14692.569070999998</v>
      </c>
      <c r="D32" s="399">
        <f t="shared" si="21"/>
        <v>461.35025300000052</v>
      </c>
      <c r="E32" s="399">
        <f t="shared" si="21"/>
        <v>1304.3240728545707</v>
      </c>
      <c r="F32" s="399">
        <f t="shared" si="21"/>
        <v>1272.2796440873112</v>
      </c>
      <c r="G32" s="399">
        <f t="shared" si="21"/>
        <v>32.044428767259433</v>
      </c>
      <c r="H32" s="399">
        <f t="shared" si="21"/>
        <v>-445.35099999999943</v>
      </c>
      <c r="I32" s="399">
        <f t="shared" si="21"/>
        <v>-241.97829092230472</v>
      </c>
      <c r="J32" s="399">
        <f t="shared" si="21"/>
        <v>-193.9346091550442</v>
      </c>
      <c r="K32" s="399">
        <f t="shared" si="21"/>
        <v>238.07409181585069</v>
      </c>
      <c r="L32" s="399">
        <f t="shared" si="21"/>
        <v>947.0320000000022</v>
      </c>
      <c r="M32" s="399">
        <f t="shared" si="21"/>
        <v>-464.82999999999879</v>
      </c>
      <c r="N32" s="399">
        <f t="shared" si="21"/>
        <v>127.90435036992494</v>
      </c>
      <c r="O32" s="399">
        <f t="shared" si="21"/>
        <v>610.10635036992835</v>
      </c>
      <c r="P32" s="88"/>
      <c r="Q32" s="88"/>
    </row>
    <row r="33" spans="1:17" ht="12.75" customHeight="1" collapsed="1">
      <c r="A33" s="641" t="s">
        <v>741</v>
      </c>
      <c r="B33" s="162">
        <f t="shared" ref="B33:O33" si="22">SUM(B88:B90)</f>
        <v>14837.656959</v>
      </c>
      <c r="C33" s="162">
        <f t="shared" si="22"/>
        <v>13973.288883000001</v>
      </c>
      <c r="D33" s="162">
        <f t="shared" si="22"/>
        <v>864.36807599999975</v>
      </c>
      <c r="E33" s="162">
        <f t="shared" si="22"/>
        <v>1252.6002439193885</v>
      </c>
      <c r="F33" s="162">
        <f t="shared" si="22"/>
        <v>1192.2926492349029</v>
      </c>
      <c r="G33" s="162">
        <f t="shared" si="22"/>
        <v>60.307594684485593</v>
      </c>
      <c r="H33" s="162">
        <f t="shared" si="22"/>
        <v>-378.71929999999998</v>
      </c>
      <c r="I33" s="162">
        <f t="shared" si="22"/>
        <v>-73.01236341225291</v>
      </c>
      <c r="J33" s="162">
        <f t="shared" si="22"/>
        <v>472.94400727223251</v>
      </c>
      <c r="K33" s="162">
        <f t="shared" si="22"/>
        <v>32.633795568717375</v>
      </c>
      <c r="L33" s="162">
        <f t="shared" si="22"/>
        <v>774.44099999999958</v>
      </c>
      <c r="M33" s="162">
        <f t="shared" si="22"/>
        <v>2774.1979999999999</v>
      </c>
      <c r="N33" s="162">
        <f t="shared" si="22"/>
        <v>-3381.1113537999977</v>
      </c>
      <c r="O33" s="162">
        <f t="shared" si="22"/>
        <v>167.52764620000164</v>
      </c>
      <c r="P33" s="88"/>
      <c r="Q33" s="88"/>
    </row>
    <row r="34" spans="1:17" ht="12.75" customHeight="1">
      <c r="A34" s="154" t="s">
        <v>742</v>
      </c>
      <c r="B34" s="162">
        <f>SUM(B91:B93)</f>
        <v>15952.76779</v>
      </c>
      <c r="C34" s="162">
        <f t="shared" ref="C34:O34" si="23">SUM(C91:C93)</f>
        <v>14862.125537</v>
      </c>
      <c r="D34" s="162">
        <f t="shared" si="23"/>
        <v>1090.642253</v>
      </c>
      <c r="E34" s="162">
        <f t="shared" si="23"/>
        <v>1385.2381360708023</v>
      </c>
      <c r="F34" s="162">
        <f t="shared" si="23"/>
        <v>1313.5814480179847</v>
      </c>
      <c r="G34" s="162">
        <f t="shared" si="23"/>
        <v>71.656688052817572</v>
      </c>
      <c r="H34" s="162">
        <f t="shared" si="23"/>
        <v>-392.80770563648753</v>
      </c>
      <c r="I34" s="162">
        <f t="shared" si="23"/>
        <v>-163.22018973091923</v>
      </c>
      <c r="J34" s="162">
        <f t="shared" si="23"/>
        <v>606.27104568541085</v>
      </c>
      <c r="K34" s="162">
        <f t="shared" si="23"/>
        <v>508.08938316230586</v>
      </c>
      <c r="L34" s="162">
        <f t="shared" si="23"/>
        <v>128.39600000000496</v>
      </c>
      <c r="M34" s="162">
        <f t="shared" si="23"/>
        <v>2730.2190000000005</v>
      </c>
      <c r="N34" s="162">
        <f t="shared" si="23"/>
        <v>-3612.117901199957</v>
      </c>
      <c r="O34" s="162">
        <f t="shared" si="23"/>
        <v>-753.50290119995157</v>
      </c>
      <c r="P34" s="88"/>
      <c r="Q34" s="88"/>
    </row>
    <row r="35" spans="1:17" ht="12.75" customHeight="1">
      <c r="A35" s="154" t="s">
        <v>739</v>
      </c>
      <c r="B35" s="185">
        <f>SUM(B94:B96)</f>
        <v>15618.879614000001</v>
      </c>
      <c r="C35" s="162">
        <f t="shared" ref="C35:O35" si="24">SUM(C94:C96)</f>
        <v>14911.081405000001</v>
      </c>
      <c r="D35" s="162">
        <f t="shared" si="24"/>
        <v>707.7982090000005</v>
      </c>
      <c r="E35" s="162">
        <f t="shared" si="24"/>
        <v>1419.813869301056</v>
      </c>
      <c r="F35" s="162">
        <f t="shared" si="24"/>
        <v>1328.5735870830704</v>
      </c>
      <c r="G35" s="162">
        <f t="shared" si="24"/>
        <v>91.240282217985623</v>
      </c>
      <c r="H35" s="162">
        <f t="shared" si="24"/>
        <v>-445.49950000000035</v>
      </c>
      <c r="I35" s="162">
        <f t="shared" si="24"/>
        <v>-217.54482222768115</v>
      </c>
      <c r="J35" s="162">
        <f t="shared" si="24"/>
        <v>135.99416899030462</v>
      </c>
      <c r="K35" s="162">
        <f t="shared" si="24"/>
        <v>282.49934691936187</v>
      </c>
      <c r="L35" s="162">
        <f t="shared" si="24"/>
        <v>-32.796999999994114</v>
      </c>
      <c r="M35" s="162">
        <f t="shared" si="24"/>
        <v>1953.9429999999993</v>
      </c>
      <c r="N35" s="162">
        <f t="shared" si="24"/>
        <v>-1790.7991228599758</v>
      </c>
      <c r="O35" s="162">
        <f t="shared" si="24"/>
        <v>130.34687714002939</v>
      </c>
      <c r="P35" s="88"/>
      <c r="Q35" s="88"/>
    </row>
    <row r="36" spans="1:17" ht="12.75" customHeight="1">
      <c r="A36" s="54" t="s">
        <v>740</v>
      </c>
      <c r="B36" s="397">
        <f>SUM(B97:B99)</f>
        <v>16338.579812</v>
      </c>
      <c r="C36" s="157">
        <f t="shared" ref="C36:O36" si="25">SUM(C97:C99)</f>
        <v>15364.567213</v>
      </c>
      <c r="D36" s="157">
        <f t="shared" si="25"/>
        <v>974.01259899999968</v>
      </c>
      <c r="E36" s="157">
        <f t="shared" si="25"/>
        <v>1511.4484978493615</v>
      </c>
      <c r="F36" s="157">
        <f t="shared" si="25"/>
        <v>1454.2292280860875</v>
      </c>
      <c r="G36" s="157">
        <f t="shared" si="25"/>
        <v>57.219269763274042</v>
      </c>
      <c r="H36" s="157">
        <f t="shared" si="25"/>
        <v>-421.09280000000035</v>
      </c>
      <c r="I36" s="157">
        <f t="shared" si="25"/>
        <v>-194.69743894563851</v>
      </c>
      <c r="J36" s="157">
        <f t="shared" si="25"/>
        <v>415.44162981763486</v>
      </c>
      <c r="K36" s="157">
        <f t="shared" si="25"/>
        <v>375.0395254945546</v>
      </c>
      <c r="L36" s="157">
        <f t="shared" si="25"/>
        <v>344.52599999997619</v>
      </c>
      <c r="M36" s="157">
        <f t="shared" si="25"/>
        <v>863.84999999999945</v>
      </c>
      <c r="N36" s="157">
        <f t="shared" si="25"/>
        <v>-1345.6158452800237</v>
      </c>
      <c r="O36" s="157">
        <f t="shared" si="25"/>
        <v>-137.23984528004814</v>
      </c>
      <c r="P36" s="88"/>
      <c r="Q36" s="88"/>
    </row>
    <row r="37" spans="1:17" ht="12.75" hidden="1" customHeight="1" outlineLevel="1">
      <c r="A37" s="154" t="s">
        <v>418</v>
      </c>
      <c r="B37" s="160">
        <v>4762.7311873796707</v>
      </c>
      <c r="C37" s="155">
        <v>4734.0879468897292</v>
      </c>
      <c r="D37" s="162">
        <v>28.643240489941491</v>
      </c>
      <c r="E37" s="155">
        <v>466.32108837880924</v>
      </c>
      <c r="F37" s="155">
        <v>518.66022780170181</v>
      </c>
      <c r="G37" s="155">
        <v>-52.339139422892572</v>
      </c>
      <c r="H37" s="155">
        <v>-520.07099719126666</v>
      </c>
      <c r="I37" s="155">
        <v>-2.3997043340776023</v>
      </c>
      <c r="J37" s="155">
        <v>-546.16660045829531</v>
      </c>
      <c r="K37" s="160">
        <v>146.01672973511251</v>
      </c>
      <c r="L37" s="160">
        <v>71.109906303283125</v>
      </c>
      <c r="M37" s="160">
        <v>-150.65392020181903</v>
      </c>
      <c r="N37" s="160">
        <v>256.43745001237164</v>
      </c>
      <c r="O37" s="160">
        <v>176.89343611383572</v>
      </c>
      <c r="P37" s="88"/>
      <c r="Q37" s="88"/>
    </row>
    <row r="38" spans="1:17" ht="12.75" hidden="1" customHeight="1" outlineLevel="1">
      <c r="A38" s="154" t="s">
        <v>419</v>
      </c>
      <c r="B38" s="160">
        <v>4616.5700931753308</v>
      </c>
      <c r="C38" s="155">
        <v>4816.8803748589253</v>
      </c>
      <c r="D38" s="162">
        <v>-200.31028168359444</v>
      </c>
      <c r="E38" s="155">
        <v>496.07399890459999</v>
      </c>
      <c r="F38" s="155">
        <v>445.42273952490706</v>
      </c>
      <c r="G38" s="155">
        <v>50.651259379692931</v>
      </c>
      <c r="H38" s="155">
        <v>-337.0080770357427</v>
      </c>
      <c r="I38" s="155">
        <v>50.925145487520304</v>
      </c>
      <c r="J38" s="155">
        <v>-435.74195385212391</v>
      </c>
      <c r="K38" s="160">
        <v>-14.442674102104494</v>
      </c>
      <c r="L38" s="160">
        <v>213.33388603011412</v>
      </c>
      <c r="M38" s="160">
        <v>-154.57412202084578</v>
      </c>
      <c r="N38" s="160">
        <v>409.94249995667792</v>
      </c>
      <c r="O38" s="160">
        <v>468.70226396594626</v>
      </c>
      <c r="P38" s="88"/>
      <c r="Q38" s="88"/>
    </row>
    <row r="39" spans="1:17" ht="12.75" hidden="1" customHeight="1" outlineLevel="1">
      <c r="A39" s="154" t="s">
        <v>420</v>
      </c>
      <c r="B39" s="160">
        <v>3635.9145589192062</v>
      </c>
      <c r="C39" s="155">
        <v>4058.7990768439217</v>
      </c>
      <c r="D39" s="162">
        <v>-422.88451792471551</v>
      </c>
      <c r="E39" s="155">
        <v>555.13136340702511</v>
      </c>
      <c r="F39" s="155">
        <v>492.99575708600344</v>
      </c>
      <c r="G39" s="155">
        <v>62.135606321021669</v>
      </c>
      <c r="H39" s="155">
        <v>-46.14219040924489</v>
      </c>
      <c r="I39" s="155">
        <v>-27.910466232113439</v>
      </c>
      <c r="J39" s="155">
        <v>-434.80156824505218</v>
      </c>
      <c r="K39" s="160">
        <v>56.250414923985922</v>
      </c>
      <c r="L39" s="160">
        <v>693.87654059732063</v>
      </c>
      <c r="M39" s="160">
        <v>-439.45535417911555</v>
      </c>
      <c r="N39" s="160">
        <v>329.36253908147478</v>
      </c>
      <c r="O39" s="160">
        <v>583.7837254996798</v>
      </c>
      <c r="P39" s="88"/>
      <c r="Q39" s="88"/>
    </row>
    <row r="40" spans="1:17" ht="12.75" hidden="1" customHeight="1" outlineLevel="1">
      <c r="A40" s="154" t="s">
        <v>421</v>
      </c>
      <c r="B40" s="160">
        <v>4151.0482840000004</v>
      </c>
      <c r="C40" s="155">
        <v>4093.6423029999996</v>
      </c>
      <c r="D40" s="162">
        <v>57.405981000000793</v>
      </c>
      <c r="E40" s="155">
        <v>472.79049880754184</v>
      </c>
      <c r="F40" s="155">
        <v>501.54062571078919</v>
      </c>
      <c r="G40" s="155">
        <v>-28.750126903247349</v>
      </c>
      <c r="H40" s="155">
        <v>17.427367097081152</v>
      </c>
      <c r="I40" s="155">
        <v>-199.36302299057661</v>
      </c>
      <c r="J40" s="155">
        <v>-153.27980179674202</v>
      </c>
      <c r="K40" s="160">
        <v>62.378777444225065</v>
      </c>
      <c r="L40" s="160">
        <v>-1.9136653112482986</v>
      </c>
      <c r="M40" s="160">
        <v>261.12218681537536</v>
      </c>
      <c r="N40" s="160">
        <v>-416.42547357932187</v>
      </c>
      <c r="O40" s="160">
        <v>-157.2169520751948</v>
      </c>
      <c r="P40" s="88"/>
      <c r="Q40" s="88"/>
    </row>
    <row r="41" spans="1:17" ht="12.75" hidden="1" customHeight="1" outlineLevel="1">
      <c r="A41" s="154" t="s">
        <v>422</v>
      </c>
      <c r="B41" s="160">
        <v>4379.5786399999997</v>
      </c>
      <c r="C41" s="155">
        <v>4359.7661710000002</v>
      </c>
      <c r="D41" s="162">
        <v>19.81246899999951</v>
      </c>
      <c r="E41" s="155">
        <v>456.50399059688408</v>
      </c>
      <c r="F41" s="155">
        <v>516.80499502239286</v>
      </c>
      <c r="G41" s="155">
        <v>-60.301004425508779</v>
      </c>
      <c r="H41" s="155">
        <v>95.765846151718279</v>
      </c>
      <c r="I41" s="155">
        <v>-0.37663641628729472</v>
      </c>
      <c r="J41" s="155">
        <v>54.900674309921712</v>
      </c>
      <c r="K41" s="160">
        <v>25.478887031642962</v>
      </c>
      <c r="L41" s="160">
        <v>-97.739032104051986</v>
      </c>
      <c r="M41" s="160">
        <v>94.751742680740094</v>
      </c>
      <c r="N41" s="160">
        <v>660.95075726001267</v>
      </c>
      <c r="O41" s="160">
        <v>657.96346783670083</v>
      </c>
      <c r="P41" s="88"/>
      <c r="Q41" s="88"/>
    </row>
    <row r="42" spans="1:17" ht="12.75" hidden="1" customHeight="1" outlineLevel="1">
      <c r="A42" s="154" t="s">
        <v>423</v>
      </c>
      <c r="B42" s="160">
        <v>4197.7047379999995</v>
      </c>
      <c r="C42" s="155">
        <v>4272.4687010000007</v>
      </c>
      <c r="D42" s="162">
        <v>-74.76396300000124</v>
      </c>
      <c r="E42" s="155">
        <v>459.73925231781766</v>
      </c>
      <c r="F42" s="155">
        <v>463.47259859415692</v>
      </c>
      <c r="G42" s="155">
        <v>-3.7333462763392617</v>
      </c>
      <c r="H42" s="155">
        <v>-89.836219837792342</v>
      </c>
      <c r="I42" s="155">
        <v>-14.402771330287122</v>
      </c>
      <c r="J42" s="155">
        <v>-182.73630044441995</v>
      </c>
      <c r="K42" s="160">
        <v>51.234813782115111</v>
      </c>
      <c r="L42" s="160">
        <v>91.050385674611178</v>
      </c>
      <c r="M42" s="160">
        <v>-11.677189138950116</v>
      </c>
      <c r="N42" s="160">
        <v>239.9265747766853</v>
      </c>
      <c r="O42" s="160">
        <v>319.29977131234637</v>
      </c>
      <c r="P42" s="88"/>
      <c r="Q42" s="88"/>
    </row>
    <row r="43" spans="1:17" ht="12.75" hidden="1" customHeight="1" outlineLevel="1">
      <c r="A43" s="154" t="s">
        <v>424</v>
      </c>
      <c r="B43" s="160">
        <v>4480.6657699999996</v>
      </c>
      <c r="C43" s="155">
        <v>4718.3448360000002</v>
      </c>
      <c r="D43" s="162">
        <v>-237.6790660000006</v>
      </c>
      <c r="E43" s="155">
        <v>489.73185402047358</v>
      </c>
      <c r="F43" s="155">
        <v>534.01489035477664</v>
      </c>
      <c r="G43" s="155">
        <v>-44.283036334303063</v>
      </c>
      <c r="H43" s="155">
        <v>-52.049557818274366</v>
      </c>
      <c r="I43" s="155">
        <v>-105.83504005835874</v>
      </c>
      <c r="J43" s="155">
        <v>-439.84670021093677</v>
      </c>
      <c r="K43" s="160">
        <v>312.05392489562786</v>
      </c>
      <c r="L43" s="160">
        <v>-95.975937103055927</v>
      </c>
      <c r="M43" s="160">
        <v>-139.64900750182395</v>
      </c>
      <c r="N43" s="160">
        <v>-443.51567179425365</v>
      </c>
      <c r="O43" s="160">
        <v>-679.14061639913348</v>
      </c>
      <c r="P43" s="88"/>
      <c r="Q43" s="88"/>
    </row>
    <row r="44" spans="1:17" ht="12.75" hidden="1" customHeight="1" outlineLevel="1">
      <c r="A44" s="154" t="s">
        <v>291</v>
      </c>
      <c r="B44" s="160">
        <v>4265.5105109999995</v>
      </c>
      <c r="C44" s="155">
        <v>4150.1905999999999</v>
      </c>
      <c r="D44" s="162">
        <v>115.31991099999959</v>
      </c>
      <c r="E44" s="155">
        <v>485.54569164501186</v>
      </c>
      <c r="F44" s="155">
        <v>525.06102183416579</v>
      </c>
      <c r="G44" s="155">
        <v>-39.515330189153929</v>
      </c>
      <c r="H44" s="155">
        <v>-360.60861909424841</v>
      </c>
      <c r="I44" s="155">
        <v>48.040731767132918</v>
      </c>
      <c r="J44" s="155">
        <v>-236.76330651626984</v>
      </c>
      <c r="K44" s="160">
        <v>39.65848204863768</v>
      </c>
      <c r="L44" s="160">
        <v>285.66719507512875</v>
      </c>
      <c r="M44" s="160">
        <v>23.154384916678282</v>
      </c>
      <c r="N44" s="160">
        <v>-126.03301687780231</v>
      </c>
      <c r="O44" s="160">
        <v>182.78856311400472</v>
      </c>
      <c r="P44" s="88"/>
      <c r="Q44" s="88"/>
    </row>
    <row r="45" spans="1:17" ht="12.75" hidden="1" customHeight="1" outlineLevel="1">
      <c r="A45" s="154" t="s">
        <v>239</v>
      </c>
      <c r="B45" s="160">
        <v>4351.1182879999997</v>
      </c>
      <c r="C45" s="155">
        <v>4427.8700319999998</v>
      </c>
      <c r="D45" s="162">
        <v>-76.751744000000144</v>
      </c>
      <c r="E45" s="155">
        <v>513.29263412244643</v>
      </c>
      <c r="F45" s="155">
        <v>535.44916038936708</v>
      </c>
      <c r="G45" s="155">
        <v>-22.15652626692065</v>
      </c>
      <c r="H45" s="155">
        <v>-808.54716318766225</v>
      </c>
      <c r="I45" s="155">
        <v>-158.25877465454252</v>
      </c>
      <c r="J45" s="155">
        <v>-1065.7142081091256</v>
      </c>
      <c r="K45" s="160">
        <v>50.26263122874122</v>
      </c>
      <c r="L45" s="160">
        <v>183.5449086779968</v>
      </c>
      <c r="M45" s="160">
        <v>483.29545907189805</v>
      </c>
      <c r="N45" s="160">
        <v>756.05015919295181</v>
      </c>
      <c r="O45" s="160">
        <v>1422.8905269428467</v>
      </c>
      <c r="P45" s="88"/>
      <c r="Q45" s="88"/>
    </row>
    <row r="46" spans="1:17" hidden="1" outlineLevel="1">
      <c r="A46" s="154" t="s">
        <v>240</v>
      </c>
      <c r="B46" s="160">
        <v>4114.0310440000003</v>
      </c>
      <c r="C46" s="155">
        <v>4237.648553</v>
      </c>
      <c r="D46" s="162">
        <v>-123.6175089999997</v>
      </c>
      <c r="E46" s="155">
        <v>612.20184308957869</v>
      </c>
      <c r="F46" s="155">
        <v>606.62443241780602</v>
      </c>
      <c r="G46" s="155">
        <v>5.5774106717726681</v>
      </c>
      <c r="H46" s="155">
        <v>-168.00279491054741</v>
      </c>
      <c r="I46" s="155">
        <v>-78.877654383665273</v>
      </c>
      <c r="J46" s="155">
        <v>-364.92054762243976</v>
      </c>
      <c r="K46" s="160">
        <v>21.789462763195182</v>
      </c>
      <c r="L46" s="160">
        <v>-12.921963790966661</v>
      </c>
      <c r="M46" s="160">
        <v>152.51360950673859</v>
      </c>
      <c r="N46" s="160">
        <v>528.91470430431036</v>
      </c>
      <c r="O46" s="160">
        <v>668.50635002008232</v>
      </c>
      <c r="P46" s="88"/>
      <c r="Q46" s="88"/>
    </row>
    <row r="47" spans="1:17" hidden="1" outlineLevel="1">
      <c r="A47" s="154" t="s">
        <v>334</v>
      </c>
      <c r="B47" s="159">
        <v>3694.5857179999998</v>
      </c>
      <c r="C47" s="159">
        <v>3630.7253250000003</v>
      </c>
      <c r="D47" s="165">
        <v>63.860392999999476</v>
      </c>
      <c r="E47" s="159">
        <v>548.76865555417226</v>
      </c>
      <c r="F47" s="159">
        <v>488.07147668417628</v>
      </c>
      <c r="G47" s="159">
        <v>60.69717886999598</v>
      </c>
      <c r="H47" s="159">
        <v>-96.617857625749579</v>
      </c>
      <c r="I47" s="159">
        <v>-25.616794698181724</v>
      </c>
      <c r="J47" s="159">
        <v>2.3229195460641527</v>
      </c>
      <c r="K47" s="159">
        <v>33.388520001594159</v>
      </c>
      <c r="L47" s="159">
        <v>392.0480621002896</v>
      </c>
      <c r="M47" s="159">
        <v>249.57435437827726</v>
      </c>
      <c r="N47" s="159">
        <v>-518.4658580173724</v>
      </c>
      <c r="O47" s="159">
        <v>123.15655846119444</v>
      </c>
      <c r="P47" s="88"/>
      <c r="Q47" s="88"/>
    </row>
    <row r="48" spans="1:17" hidden="1" outlineLevel="1">
      <c r="A48" s="154" t="s">
        <v>335</v>
      </c>
      <c r="B48" s="159">
        <v>4435.6904050000003</v>
      </c>
      <c r="C48" s="159">
        <v>4433.2105510000001</v>
      </c>
      <c r="D48" s="165">
        <v>2.4798540000001594</v>
      </c>
      <c r="E48" s="159">
        <v>382.49712241534075</v>
      </c>
      <c r="F48" s="159">
        <v>571.52450199359487</v>
      </c>
      <c r="G48" s="159">
        <v>-189.02737957825411</v>
      </c>
      <c r="H48" s="159">
        <v>-39.085567909225901</v>
      </c>
      <c r="I48" s="159">
        <v>-91.508408350767453</v>
      </c>
      <c r="J48" s="159">
        <v>-317.14150183824734</v>
      </c>
      <c r="K48" s="159">
        <v>27.279085445901821</v>
      </c>
      <c r="L48" s="159">
        <v>382.34172870056886</v>
      </c>
      <c r="M48" s="159">
        <v>125.02310296754008</v>
      </c>
      <c r="N48" s="159">
        <v>163.95075269170175</v>
      </c>
      <c r="O48" s="159">
        <v>671.31558435981071</v>
      </c>
      <c r="P48" s="88"/>
      <c r="Q48" s="88"/>
    </row>
    <row r="49" spans="1:17" hidden="1" outlineLevel="1">
      <c r="A49" s="154" t="s">
        <v>336</v>
      </c>
      <c r="B49" s="159">
        <v>4653.8645779999997</v>
      </c>
      <c r="C49" s="159">
        <v>4587.4337070000001</v>
      </c>
      <c r="D49" s="165">
        <v>66.43087099999957</v>
      </c>
      <c r="E49" s="159">
        <v>546.34408373028612</v>
      </c>
      <c r="F49" s="159">
        <v>597.21028437569692</v>
      </c>
      <c r="G49" s="159">
        <v>-50.8662006454108</v>
      </c>
      <c r="H49" s="159">
        <v>-178.9882327170331</v>
      </c>
      <c r="I49" s="159">
        <v>-103.41702054383305</v>
      </c>
      <c r="J49" s="159">
        <v>-266.8405829062774</v>
      </c>
      <c r="K49" s="159">
        <v>52.802701474249496</v>
      </c>
      <c r="L49" s="159">
        <v>120.11637518533253</v>
      </c>
      <c r="M49" s="159">
        <v>199.18449180110196</v>
      </c>
      <c r="N49" s="159">
        <v>94.266355106052202</v>
      </c>
      <c r="O49" s="159">
        <v>413.56722209248665</v>
      </c>
      <c r="P49" s="88"/>
      <c r="Q49" s="88"/>
    </row>
    <row r="50" spans="1:17" hidden="1" outlineLevel="1">
      <c r="A50" s="154" t="s">
        <v>337</v>
      </c>
      <c r="B50" s="159">
        <v>3890.1851900000001</v>
      </c>
      <c r="C50" s="159">
        <v>4093.6632359999999</v>
      </c>
      <c r="D50" s="165">
        <v>-203.47804599999972</v>
      </c>
      <c r="E50" s="159">
        <v>474.64106891388343</v>
      </c>
      <c r="F50" s="159">
        <v>514.40180761743397</v>
      </c>
      <c r="G50" s="159">
        <v>-39.760738703550544</v>
      </c>
      <c r="H50" s="159">
        <v>7.8429476587225109</v>
      </c>
      <c r="I50" s="159">
        <v>-115.38464804992537</v>
      </c>
      <c r="J50" s="159">
        <v>-350.78048509475309</v>
      </c>
      <c r="K50" s="159">
        <v>13.502097141056762</v>
      </c>
      <c r="L50" s="159">
        <v>249.33120622828577</v>
      </c>
      <c r="M50" s="159">
        <v>325.75240655911949</v>
      </c>
      <c r="N50" s="159">
        <v>327.52433884600805</v>
      </c>
      <c r="O50" s="155">
        <v>902.60795163341334</v>
      </c>
      <c r="P50" s="88"/>
      <c r="Q50" s="88"/>
    </row>
    <row r="51" spans="1:17" hidden="1" outlineLevel="1">
      <c r="A51" s="154" t="s">
        <v>338</v>
      </c>
      <c r="B51" s="160">
        <v>2908.2876118303125</v>
      </c>
      <c r="C51" s="155">
        <v>3275.0980241651728</v>
      </c>
      <c r="D51" s="162">
        <v>-366.8104123348603</v>
      </c>
      <c r="E51" s="155">
        <v>559.19118640852992</v>
      </c>
      <c r="F51" s="155">
        <v>634.29229029684177</v>
      </c>
      <c r="G51" s="155">
        <v>-75.101103888311854</v>
      </c>
      <c r="H51" s="155">
        <v>-210.20986389940057</v>
      </c>
      <c r="I51" s="155">
        <v>-48.453976842757406</v>
      </c>
      <c r="J51" s="155">
        <v>-700.57535696533012</v>
      </c>
      <c r="K51" s="160">
        <v>116.35732075691698</v>
      </c>
      <c r="L51" s="160">
        <v>1452.1841739638035</v>
      </c>
      <c r="M51" s="160">
        <v>-238.27916085772051</v>
      </c>
      <c r="N51" s="160">
        <v>178.94501035408061</v>
      </c>
      <c r="O51" s="160">
        <v>1392.8500234601636</v>
      </c>
      <c r="P51" s="88"/>
      <c r="Q51" s="88"/>
    </row>
    <row r="52" spans="1:17" hidden="1" outlineLevel="1">
      <c r="A52" s="154" t="s">
        <v>339</v>
      </c>
      <c r="B52" s="160">
        <v>2715.143</v>
      </c>
      <c r="C52" s="155">
        <v>2981.1010000000001</v>
      </c>
      <c r="D52" s="162">
        <v>-265.95800000000008</v>
      </c>
      <c r="E52" s="155">
        <v>340.11241617351766</v>
      </c>
      <c r="F52" s="155">
        <v>415.37983721783149</v>
      </c>
      <c r="G52" s="155">
        <v>-75.267421044313835</v>
      </c>
      <c r="H52" s="155">
        <v>-24.411729999999977</v>
      </c>
      <c r="I52" s="155">
        <v>-68.310906505469418</v>
      </c>
      <c r="J52" s="160">
        <v>-433.9480575497833</v>
      </c>
      <c r="K52" s="160">
        <v>-10.628015390000002</v>
      </c>
      <c r="L52" s="160">
        <v>51.760083333333597</v>
      </c>
      <c r="M52" s="160">
        <v>915</v>
      </c>
      <c r="N52" s="160">
        <v>-1706.8898155999984</v>
      </c>
      <c r="O52" s="160">
        <v>-740.12973226666486</v>
      </c>
      <c r="P52" s="158"/>
      <c r="Q52" s="83"/>
    </row>
    <row r="53" spans="1:17" hidden="1" outlineLevel="1">
      <c r="A53" s="154" t="s">
        <v>425</v>
      </c>
      <c r="B53" s="155">
        <v>2906.8319999999999</v>
      </c>
      <c r="C53" s="155">
        <v>2903.9479999999999</v>
      </c>
      <c r="D53" s="155">
        <v>2.8840000000000146</v>
      </c>
      <c r="E53" s="155">
        <v>317.34060280486779</v>
      </c>
      <c r="F53" s="155">
        <v>452.99901001899997</v>
      </c>
      <c r="G53" s="155">
        <v>-135.65840721413218</v>
      </c>
      <c r="H53" s="155">
        <v>-66.000499999999988</v>
      </c>
      <c r="I53" s="155">
        <v>26.509124938121673</v>
      </c>
      <c r="J53" s="155">
        <v>-172.2657822760105</v>
      </c>
      <c r="K53" s="155">
        <v>272.59171922000007</v>
      </c>
      <c r="L53" s="155">
        <v>328.56608333333224</v>
      </c>
      <c r="M53" s="155">
        <v>-518</v>
      </c>
      <c r="N53" s="155">
        <v>1416.9861798499876</v>
      </c>
      <c r="O53" s="155">
        <v>1227.5522631833198</v>
      </c>
      <c r="P53" s="88"/>
    </row>
    <row r="54" spans="1:17" hidden="1" outlineLevel="1">
      <c r="A54" s="154" t="s">
        <v>426</v>
      </c>
      <c r="B54" s="155">
        <v>3350.2979999999998</v>
      </c>
      <c r="C54" s="155">
        <v>3348.6469999999999</v>
      </c>
      <c r="D54" s="155">
        <v>1.6509999999998399</v>
      </c>
      <c r="E54" s="155">
        <v>335.24730791102797</v>
      </c>
      <c r="F54" s="155">
        <v>460.91686989509321</v>
      </c>
      <c r="G54" s="155">
        <v>-125.66956198406524</v>
      </c>
      <c r="H54" s="155">
        <v>-115.78942000000006</v>
      </c>
      <c r="I54" s="155">
        <v>-13.118747267820083</v>
      </c>
      <c r="J54" s="155">
        <v>-252.92672925188555</v>
      </c>
      <c r="K54" s="160">
        <v>-8.9482080000000508</v>
      </c>
      <c r="L54" s="160">
        <v>-64.696916666665288</v>
      </c>
      <c r="M54" s="160">
        <v>-1008.7</v>
      </c>
      <c r="N54" s="160">
        <v>1124.2963578500176</v>
      </c>
      <c r="O54" s="160">
        <v>50.899441183352337</v>
      </c>
      <c r="P54" s="88"/>
    </row>
    <row r="55" spans="1:17" hidden="1" outlineLevel="1">
      <c r="A55" s="154" t="s">
        <v>427</v>
      </c>
      <c r="B55" s="155">
        <v>3306.7660000000001</v>
      </c>
      <c r="C55" s="155">
        <v>3015.5970000000002</v>
      </c>
      <c r="D55" s="155">
        <v>291.16899999999987</v>
      </c>
      <c r="E55" s="155">
        <v>335.63084649521647</v>
      </c>
      <c r="F55" s="155">
        <v>466.66497195320972</v>
      </c>
      <c r="G55" s="155">
        <v>-131.03412545799324</v>
      </c>
      <c r="H55" s="155">
        <v>-97.657153337691341</v>
      </c>
      <c r="I55" s="155">
        <v>-40.692074233237577</v>
      </c>
      <c r="J55" s="155">
        <v>21.785646971077711</v>
      </c>
      <c r="K55" s="160">
        <v>133.37064963999993</v>
      </c>
      <c r="L55" s="160">
        <v>-54.016916666667726</v>
      </c>
      <c r="M55" s="160">
        <v>-909.1</v>
      </c>
      <c r="N55" s="160">
        <v>1161.8066094000174</v>
      </c>
      <c r="O55" s="160">
        <v>198.6896927333496</v>
      </c>
      <c r="P55" s="88"/>
    </row>
    <row r="56" spans="1:17" hidden="1" outlineLevel="1">
      <c r="A56" s="154" t="s">
        <v>14</v>
      </c>
      <c r="B56" s="155">
        <v>3025.1469999999999</v>
      </c>
      <c r="C56" s="155">
        <v>2885.2370000000001</v>
      </c>
      <c r="D56" s="155">
        <v>139.91</v>
      </c>
      <c r="E56" s="155">
        <v>344.40056946552204</v>
      </c>
      <c r="F56" s="155">
        <v>434.45334089484527</v>
      </c>
      <c r="G56" s="155">
        <v>-90.052771429323229</v>
      </c>
      <c r="H56" s="155">
        <v>-152.70528666230871</v>
      </c>
      <c r="I56" s="155">
        <v>-24.271839457706164</v>
      </c>
      <c r="J56" s="155">
        <v>-127.11989754933825</v>
      </c>
      <c r="K56" s="160">
        <v>6.969203235000009</v>
      </c>
      <c r="L56" s="160">
        <v>-312.7889166666651</v>
      </c>
      <c r="M56" s="160">
        <v>1417.2</v>
      </c>
      <c r="N56" s="160">
        <v>-518.23299170004225</v>
      </c>
      <c r="O56" s="160">
        <v>586.17809163329275</v>
      </c>
      <c r="P56" s="88"/>
    </row>
    <row r="57" spans="1:17" hidden="1" outlineLevel="1">
      <c r="A57" s="154" t="s">
        <v>15</v>
      </c>
      <c r="B57" s="155">
        <v>3269.9630000000002</v>
      </c>
      <c r="C57" s="155">
        <v>3275.326</v>
      </c>
      <c r="D57" s="155">
        <v>-5.362999999999829</v>
      </c>
      <c r="E57" s="155">
        <v>444.06413391621118</v>
      </c>
      <c r="F57" s="155">
        <v>444.02660515424304</v>
      </c>
      <c r="G57" s="155">
        <v>3.752876196813304E-2</v>
      </c>
      <c r="H57" s="155">
        <v>-89.424140000000079</v>
      </c>
      <c r="I57" s="155">
        <v>-95.684666883704267</v>
      </c>
      <c r="J57" s="155">
        <v>-190.43427812173604</v>
      </c>
      <c r="K57" s="160">
        <v>6.6961972249999917</v>
      </c>
      <c r="L57" s="160">
        <v>10.552083333334849</v>
      </c>
      <c r="M57" s="160">
        <v>-1035.7</v>
      </c>
      <c r="N57" s="160">
        <v>944.64089350002496</v>
      </c>
      <c r="O57" s="160">
        <v>-80.507023166640238</v>
      </c>
      <c r="P57" s="88"/>
    </row>
    <row r="58" spans="1:17" hidden="1" outlineLevel="1">
      <c r="A58" s="154" t="s">
        <v>16</v>
      </c>
      <c r="B58" s="155">
        <v>3057.2979999999998</v>
      </c>
      <c r="C58" s="155">
        <v>3042.6280000000002</v>
      </c>
      <c r="D58" s="155">
        <v>14.669999999999618</v>
      </c>
      <c r="E58" s="155">
        <v>400.34635902106402</v>
      </c>
      <c r="F58" s="155">
        <v>508.36824561765161</v>
      </c>
      <c r="G58" s="155">
        <v>-108.02188659658759</v>
      </c>
      <c r="H58" s="155">
        <v>-62.551059999999779</v>
      </c>
      <c r="I58" s="155">
        <v>-44.877337191235711</v>
      </c>
      <c r="J58" s="155">
        <v>-200.78028378782346</v>
      </c>
      <c r="K58" s="160">
        <v>-1.3509403649999285</v>
      </c>
      <c r="L58" s="160">
        <v>-26.401916666662487</v>
      </c>
      <c r="M58" s="160">
        <v>-855.2</v>
      </c>
      <c r="N58" s="160">
        <v>1020.402457609965</v>
      </c>
      <c r="O58" s="160">
        <v>138.80054094330251</v>
      </c>
      <c r="P58" s="88"/>
    </row>
    <row r="59" spans="1:17" hidden="1" outlineLevel="1">
      <c r="A59" s="154" t="s">
        <v>428</v>
      </c>
      <c r="B59" s="155">
        <v>3146.951</v>
      </c>
      <c r="C59" s="155">
        <v>2953.4189999999999</v>
      </c>
      <c r="D59" s="155">
        <v>193.53200000000015</v>
      </c>
      <c r="E59" s="155">
        <v>398.5815778008182</v>
      </c>
      <c r="F59" s="155">
        <v>390.73133362024691</v>
      </c>
      <c r="G59" s="155">
        <v>7.8502441805712806</v>
      </c>
      <c r="H59" s="155">
        <v>-10.139840000000277</v>
      </c>
      <c r="I59" s="155">
        <v>-62.242581432855559</v>
      </c>
      <c r="J59" s="155">
        <v>128.9998227477156</v>
      </c>
      <c r="K59" s="160">
        <v>4.6078196950001029</v>
      </c>
      <c r="L59" s="160">
        <v>330.84508333333304</v>
      </c>
      <c r="M59" s="160">
        <v>388.4</v>
      </c>
      <c r="N59" s="160">
        <v>-579.41830768996351</v>
      </c>
      <c r="O59" s="160">
        <v>139.8267756433695</v>
      </c>
      <c r="P59" s="88"/>
    </row>
    <row r="60" spans="1:17" hidden="1" outlineLevel="1">
      <c r="A60" s="154" t="s">
        <v>429</v>
      </c>
      <c r="B60" s="155">
        <v>3712.8809999999999</v>
      </c>
      <c r="C60" s="155">
        <v>3506.9569999999999</v>
      </c>
      <c r="D60" s="155">
        <v>205.92399999999998</v>
      </c>
      <c r="E60" s="155">
        <v>317.52305220669496</v>
      </c>
      <c r="F60" s="155">
        <v>425.27691760481684</v>
      </c>
      <c r="G60" s="155">
        <v>-107.75386539812189</v>
      </c>
      <c r="H60" s="155">
        <v>-71.823039999999651</v>
      </c>
      <c r="I60" s="155">
        <v>-7.3154541471656103</v>
      </c>
      <c r="J60" s="155">
        <v>19.031640454712829</v>
      </c>
      <c r="K60" s="160">
        <v>-1.4642528100001755</v>
      </c>
      <c r="L60" s="160">
        <v>-528.04091666667136</v>
      </c>
      <c r="M60" s="160">
        <v>-253.5</v>
      </c>
      <c r="N60" s="160">
        <v>856.97174065997478</v>
      </c>
      <c r="O60" s="160">
        <v>75.43082399330342</v>
      </c>
      <c r="P60" s="88"/>
    </row>
    <row r="61" spans="1:17" hidden="1" outlineLevel="1">
      <c r="A61" s="154" t="s">
        <v>430</v>
      </c>
      <c r="B61" s="155">
        <v>4046.91</v>
      </c>
      <c r="C61" s="155">
        <v>3738.8110000000001</v>
      </c>
      <c r="D61" s="155">
        <v>308.09899999999971</v>
      </c>
      <c r="E61" s="155">
        <v>375.439757277431</v>
      </c>
      <c r="F61" s="155">
        <v>427.51031082949976</v>
      </c>
      <c r="G61" s="155">
        <v>-52.070553552068759</v>
      </c>
      <c r="H61" s="155">
        <v>-41.270600000000172</v>
      </c>
      <c r="I61" s="155">
        <v>-146.27424827471646</v>
      </c>
      <c r="J61" s="155">
        <v>68.483598173214318</v>
      </c>
      <c r="K61" s="160">
        <v>46.861708470000053</v>
      </c>
      <c r="L61" s="160">
        <v>-197.88891666667058</v>
      </c>
      <c r="M61" s="160">
        <v>-34.900000000000091</v>
      </c>
      <c r="N61" s="160">
        <v>82.909170929987795</v>
      </c>
      <c r="O61" s="160">
        <v>-149.87974573668288</v>
      </c>
      <c r="P61" s="88"/>
    </row>
    <row r="62" spans="1:17" hidden="1" outlineLevel="1">
      <c r="A62" s="154" t="s">
        <v>431</v>
      </c>
      <c r="B62" s="155">
        <v>3908.674</v>
      </c>
      <c r="C62" s="155">
        <v>3788.5920000000001</v>
      </c>
      <c r="D62" s="155">
        <v>120.08199999999988</v>
      </c>
      <c r="E62" s="155">
        <v>321.26160886437719</v>
      </c>
      <c r="F62" s="155">
        <v>387.95352905590698</v>
      </c>
      <c r="G62" s="155">
        <v>-66.691920191529789</v>
      </c>
      <c r="H62" s="155">
        <v>-45.965140000000474</v>
      </c>
      <c r="I62" s="155">
        <v>-81.022985316707945</v>
      </c>
      <c r="J62" s="155">
        <v>-73.598045508238329</v>
      </c>
      <c r="K62" s="160">
        <v>12.669406165000112</v>
      </c>
      <c r="L62" s="160">
        <v>51.04408333332708</v>
      </c>
      <c r="M62" s="160">
        <v>297.39999999999998</v>
      </c>
      <c r="N62" s="160">
        <v>-557.35184013000253</v>
      </c>
      <c r="O62" s="160">
        <v>-208.90775679667547</v>
      </c>
      <c r="P62" s="88"/>
    </row>
    <row r="63" spans="1:17" hidden="1" outlineLevel="1">
      <c r="A63" s="154" t="s">
        <v>432</v>
      </c>
      <c r="B63" s="155">
        <v>3274.33</v>
      </c>
      <c r="C63" s="155">
        <v>3334.8710000000001</v>
      </c>
      <c r="D63" s="155">
        <v>-60.541000000000167</v>
      </c>
      <c r="E63" s="155">
        <v>411.71122302209142</v>
      </c>
      <c r="F63" s="155">
        <v>553.55480535936022</v>
      </c>
      <c r="G63" s="155">
        <v>-141.8435823372688</v>
      </c>
      <c r="H63" s="155">
        <v>-92.637419999999565</v>
      </c>
      <c r="I63" s="155">
        <v>-118.87587721485397</v>
      </c>
      <c r="J63" s="155">
        <v>-413.8978795521225</v>
      </c>
      <c r="K63" s="160">
        <v>2.55064200999999</v>
      </c>
      <c r="L63" s="160">
        <v>-244.4689166666592</v>
      </c>
      <c r="M63" s="160">
        <v>90.699999999999818</v>
      </c>
      <c r="N63" s="160">
        <v>976.182947560098</v>
      </c>
      <c r="O63" s="160">
        <v>822.41403089343862</v>
      </c>
      <c r="P63" s="88"/>
    </row>
    <row r="64" spans="1:17" hidden="1" outlineLevel="1">
      <c r="A64" s="154" t="s">
        <v>433</v>
      </c>
      <c r="B64" s="155">
        <v>3025.0330290000002</v>
      </c>
      <c r="C64" s="155">
        <v>2945.3195649999998</v>
      </c>
      <c r="D64" s="155">
        <v>79.713464000000386</v>
      </c>
      <c r="E64" s="155">
        <v>327.1860486945908</v>
      </c>
      <c r="F64" s="155">
        <v>375.06133536337086</v>
      </c>
      <c r="G64" s="155">
        <v>-47.875286668780063</v>
      </c>
      <c r="H64" s="155">
        <v>-171.15381097646264</v>
      </c>
      <c r="I64" s="155">
        <v>-22.088036857928785</v>
      </c>
      <c r="J64" s="155">
        <v>-161.4036705031711</v>
      </c>
      <c r="K64" s="160">
        <v>86.346956269690963</v>
      </c>
      <c r="L64" s="160">
        <v>196.14711900000077</v>
      </c>
      <c r="M64" s="160">
        <v>435.13900000000018</v>
      </c>
      <c r="N64" s="160">
        <v>526.59561924999684</v>
      </c>
      <c r="O64" s="160">
        <v>1157.8817382499979</v>
      </c>
      <c r="P64" s="88"/>
    </row>
    <row r="65" spans="1:16" hidden="1" outlineLevel="1">
      <c r="A65" s="154" t="s">
        <v>434</v>
      </c>
      <c r="B65" s="155">
        <v>3403.5783969999998</v>
      </c>
      <c r="C65" s="155">
        <v>3283.8328080000001</v>
      </c>
      <c r="D65" s="155">
        <v>119.74558899999965</v>
      </c>
      <c r="E65" s="155">
        <v>303.57634949241913</v>
      </c>
      <c r="F65" s="155">
        <v>432.44217649101279</v>
      </c>
      <c r="G65" s="155">
        <v>-128.86582699859366</v>
      </c>
      <c r="H65" s="155">
        <v>-169.61191031648241</v>
      </c>
      <c r="I65" s="155">
        <v>124.78450062216478</v>
      </c>
      <c r="J65" s="155">
        <v>-53.94764769291163</v>
      </c>
      <c r="K65" s="160">
        <v>81.587441849395219</v>
      </c>
      <c r="L65" s="160">
        <v>83.114118999999732</v>
      </c>
      <c r="M65" s="160">
        <v>-962.72</v>
      </c>
      <c r="N65" s="160">
        <v>33.670404780000183</v>
      </c>
      <c r="O65" s="160">
        <v>-845.93547622000006</v>
      </c>
      <c r="P65" s="88"/>
    </row>
    <row r="66" spans="1:16" hidden="1" outlineLevel="1">
      <c r="A66" s="154" t="s">
        <v>435</v>
      </c>
      <c r="B66" s="155">
        <v>4072.8735070000002</v>
      </c>
      <c r="C66" s="155">
        <v>3845.0154989999996</v>
      </c>
      <c r="D66" s="155">
        <v>227.85800800000061</v>
      </c>
      <c r="E66" s="155">
        <v>352.72685072972286</v>
      </c>
      <c r="F66" s="155">
        <v>451.67974913020578</v>
      </c>
      <c r="G66" s="155">
        <v>-98.952898400482923</v>
      </c>
      <c r="H66" s="155">
        <v>-178.1181957343274</v>
      </c>
      <c r="I66" s="155">
        <v>-39.13003813019202</v>
      </c>
      <c r="J66" s="155">
        <v>-88.343124265001734</v>
      </c>
      <c r="K66" s="160">
        <v>220.52411768891059</v>
      </c>
      <c r="L66" s="160">
        <v>297.84911900000009</v>
      </c>
      <c r="M66" s="160">
        <v>278.9819999999994</v>
      </c>
      <c r="N66" s="160">
        <v>-289.82845774000077</v>
      </c>
      <c r="O66" s="160">
        <v>287.00266125999872</v>
      </c>
      <c r="P66" s="88"/>
    </row>
    <row r="67" spans="1:16" hidden="1" outlineLevel="1">
      <c r="A67" s="154" t="s">
        <v>436</v>
      </c>
      <c r="B67" s="155">
        <v>3866.6087620000003</v>
      </c>
      <c r="C67" s="155">
        <v>3622.337509</v>
      </c>
      <c r="D67" s="155">
        <v>244.27125300000034</v>
      </c>
      <c r="E67" s="155">
        <v>353.10523355390296</v>
      </c>
      <c r="F67" s="155">
        <v>440.52147844545493</v>
      </c>
      <c r="G67" s="155">
        <v>-87.416244891551969</v>
      </c>
      <c r="H67" s="155">
        <v>-158.80311900000015</v>
      </c>
      <c r="I67" s="155">
        <v>-52.759724073687607</v>
      </c>
      <c r="J67" s="155">
        <v>-54.707834965239385</v>
      </c>
      <c r="K67" s="160">
        <v>3.6511855960249591</v>
      </c>
      <c r="L67" s="160">
        <v>124.04911899999991</v>
      </c>
      <c r="M67" s="160">
        <v>962.35100000000045</v>
      </c>
      <c r="N67" s="160">
        <v>-481.64871824998215</v>
      </c>
      <c r="O67" s="160">
        <v>604.75140075001821</v>
      </c>
      <c r="P67" s="88"/>
    </row>
    <row r="68" spans="1:16" hidden="1" outlineLevel="1">
      <c r="A68" s="154" t="s">
        <v>21</v>
      </c>
      <c r="B68" s="155">
        <v>3961.035914</v>
      </c>
      <c r="C68" s="155">
        <v>3827.1593900000003</v>
      </c>
      <c r="D68" s="155">
        <v>133.87652399999979</v>
      </c>
      <c r="E68" s="155">
        <v>343.54479856707803</v>
      </c>
      <c r="F68" s="155">
        <v>408.86571141113427</v>
      </c>
      <c r="G68" s="155">
        <v>-65.320912844056238</v>
      </c>
      <c r="H68" s="155">
        <v>-142.50111899999979</v>
      </c>
      <c r="I68" s="155">
        <v>-13.195818948302531</v>
      </c>
      <c r="J68" s="155">
        <v>-87.141326792358768</v>
      </c>
      <c r="K68" s="160">
        <v>-2.0921798906509821</v>
      </c>
      <c r="L68" s="160">
        <v>33.339119000006917</v>
      </c>
      <c r="M68" s="160">
        <v>-1075.7609999999997</v>
      </c>
      <c r="N68" s="160">
        <v>119.47292311998285</v>
      </c>
      <c r="O68" s="160">
        <v>-922.94895788001008</v>
      </c>
      <c r="P68" s="88"/>
    </row>
    <row r="69" spans="1:16" hidden="1" outlineLevel="1">
      <c r="A69" s="154" t="s">
        <v>22</v>
      </c>
      <c r="B69" s="155">
        <v>4144.8856230000001</v>
      </c>
      <c r="C69" s="155">
        <v>3945.716645</v>
      </c>
      <c r="D69" s="155">
        <v>199.16897800000015</v>
      </c>
      <c r="E69" s="155">
        <v>366.09476376379416</v>
      </c>
      <c r="F69" s="155">
        <v>425.90576482496772</v>
      </c>
      <c r="G69" s="155">
        <v>-59.811001061173556</v>
      </c>
      <c r="H69" s="155">
        <v>-200.74311900000021</v>
      </c>
      <c r="I69" s="155">
        <v>-76.656131645159462</v>
      </c>
      <c r="J69" s="155">
        <v>-138.04127370633307</v>
      </c>
      <c r="K69" s="160">
        <v>4.3725281149376087</v>
      </c>
      <c r="L69" s="160">
        <v>-154.47388100000262</v>
      </c>
      <c r="M69" s="160">
        <v>-501.2720000000005</v>
      </c>
      <c r="N69" s="160">
        <v>1307.9803123400018</v>
      </c>
      <c r="O69" s="160">
        <v>652.23443133999865</v>
      </c>
      <c r="P69" s="88"/>
    </row>
    <row r="70" spans="1:16" hidden="1" outlineLevel="1">
      <c r="A70" s="154" t="s">
        <v>437</v>
      </c>
      <c r="B70" s="155">
        <v>3768.2744040000002</v>
      </c>
      <c r="C70" s="155">
        <v>3859.0066929999998</v>
      </c>
      <c r="D70" s="155">
        <v>-90.732288999999582</v>
      </c>
      <c r="E70" s="155">
        <v>372.38346672585703</v>
      </c>
      <c r="F70" s="155">
        <v>475.07576773961864</v>
      </c>
      <c r="G70" s="155">
        <v>-102.69230101376161</v>
      </c>
      <c r="H70" s="155">
        <v>-141.39411899999959</v>
      </c>
      <c r="I70" s="155">
        <v>-105.46513991706399</v>
      </c>
      <c r="J70" s="155">
        <v>-440.28384893082477</v>
      </c>
      <c r="K70" s="160">
        <v>200.50030253391651</v>
      </c>
      <c r="L70" s="160">
        <v>-330.83288100001164</v>
      </c>
      <c r="M70" s="160">
        <v>539.83300000000031</v>
      </c>
      <c r="N70" s="160">
        <v>-50.162407560015936</v>
      </c>
      <c r="O70" s="160">
        <v>158.83771143997274</v>
      </c>
      <c r="P70" s="88"/>
    </row>
    <row r="71" spans="1:16" hidden="1" outlineLevel="1">
      <c r="A71" s="154" t="s">
        <v>438</v>
      </c>
      <c r="B71" s="155">
        <v>3790.7070910000002</v>
      </c>
      <c r="C71" s="155">
        <v>3997.131445</v>
      </c>
      <c r="D71" s="155">
        <v>-206.42435399999977</v>
      </c>
      <c r="E71" s="155">
        <v>407.01433450531113</v>
      </c>
      <c r="F71" s="155">
        <v>421.09132570532529</v>
      </c>
      <c r="G71" s="155">
        <v>-14.076991200014163</v>
      </c>
      <c r="H71" s="155">
        <v>-165.59211900000037</v>
      </c>
      <c r="I71" s="155">
        <v>-98.389974381786942</v>
      </c>
      <c r="J71" s="155">
        <v>-484.48343858180124</v>
      </c>
      <c r="K71" s="155">
        <v>73.803189028327893</v>
      </c>
      <c r="L71" s="155">
        <v>275.32111900000803</v>
      </c>
      <c r="M71" s="155">
        <v>-205.52300000000128</v>
      </c>
      <c r="N71" s="155">
        <v>338.94681412004456</v>
      </c>
      <c r="O71" s="155">
        <v>408.74493312005131</v>
      </c>
      <c r="P71" s="88"/>
    </row>
    <row r="72" spans="1:16" hidden="1" outlineLevel="1">
      <c r="A72" s="154" t="s">
        <v>439</v>
      </c>
      <c r="B72" s="155">
        <v>4496.2904619999999</v>
      </c>
      <c r="C72" s="155">
        <v>4456.4513449999995</v>
      </c>
      <c r="D72" s="155">
        <v>39.839117000000442</v>
      </c>
      <c r="E72" s="155">
        <v>355.38378969544146</v>
      </c>
      <c r="F72" s="155">
        <v>398.09015032638035</v>
      </c>
      <c r="G72" s="155">
        <v>-42.706360630938889</v>
      </c>
      <c r="H72" s="155">
        <v>-164.01811899999984</v>
      </c>
      <c r="I72" s="155">
        <v>-25.532240790797005</v>
      </c>
      <c r="J72" s="155">
        <v>-192.41760342173529</v>
      </c>
      <c r="K72" s="155">
        <v>33.442774059151247</v>
      </c>
      <c r="L72" s="155">
        <v>-203.94288099999773</v>
      </c>
      <c r="M72" s="155">
        <v>318.69300000000089</v>
      </c>
      <c r="N72" s="155">
        <v>519.56591452999737</v>
      </c>
      <c r="O72" s="155">
        <v>634.3160335300006</v>
      </c>
      <c r="P72" s="88"/>
    </row>
    <row r="73" spans="1:16" hidden="1" outlineLevel="1">
      <c r="A73" s="154" t="s">
        <v>440</v>
      </c>
      <c r="B73" s="155">
        <v>4811.2234060000001</v>
      </c>
      <c r="C73" s="155">
        <v>4705.380341</v>
      </c>
      <c r="D73" s="155">
        <v>105.84306500000002</v>
      </c>
      <c r="E73" s="155">
        <v>377.51715212071758</v>
      </c>
      <c r="F73" s="155">
        <v>445.45057403600367</v>
      </c>
      <c r="G73" s="155">
        <v>-67.93342191528609</v>
      </c>
      <c r="H73" s="155">
        <v>-190.99611899999991</v>
      </c>
      <c r="I73" s="155">
        <v>-98.346073229157128</v>
      </c>
      <c r="J73" s="155">
        <v>-251.4325491444431</v>
      </c>
      <c r="K73" s="155">
        <v>6.2047863810795434</v>
      </c>
      <c r="L73" s="155">
        <v>-89.311881000010715</v>
      </c>
      <c r="M73" s="155">
        <v>1881.675</v>
      </c>
      <c r="N73" s="155">
        <v>-791.67502992001027</v>
      </c>
      <c r="O73" s="155">
        <v>1000.6880890799789</v>
      </c>
      <c r="P73" s="88"/>
    </row>
    <row r="74" spans="1:16" hidden="1" outlineLevel="1">
      <c r="A74" s="154" t="s">
        <v>441</v>
      </c>
      <c r="B74" s="155">
        <v>4885.667254</v>
      </c>
      <c r="C74" s="155">
        <v>4760.5681500000001</v>
      </c>
      <c r="D74" s="155">
        <v>125.0991039999999</v>
      </c>
      <c r="E74" s="155">
        <v>359.29688792614979</v>
      </c>
      <c r="F74" s="155">
        <v>399.48831736865486</v>
      </c>
      <c r="G74" s="155">
        <v>-40.191429442505068</v>
      </c>
      <c r="H74" s="155">
        <v>-177.61711900000023</v>
      </c>
      <c r="I74" s="155">
        <v>15.804352079802243</v>
      </c>
      <c r="J74" s="155">
        <v>-76.905092362703158</v>
      </c>
      <c r="K74" s="155">
        <v>34.123090985281578</v>
      </c>
      <c r="L74" s="155">
        <v>-120.34188099999562</v>
      </c>
      <c r="M74" s="155">
        <v>-1702.222499999998</v>
      </c>
      <c r="N74" s="155">
        <v>526.48135789999969</v>
      </c>
      <c r="O74" s="155">
        <v>-1296.0830230999941</v>
      </c>
      <c r="P74" s="88"/>
    </row>
    <row r="75" spans="1:16" hidden="1" outlineLevel="1">
      <c r="A75" s="532" t="s">
        <v>442</v>
      </c>
      <c r="B75" s="399">
        <v>4045.931599</v>
      </c>
      <c r="C75" s="399">
        <v>4245.6579499999998</v>
      </c>
      <c r="D75" s="399">
        <v>-199.7263509999998</v>
      </c>
      <c r="E75" s="399">
        <v>479.2946299508676</v>
      </c>
      <c r="F75" s="399">
        <v>467.04598124769382</v>
      </c>
      <c r="G75" s="399">
        <v>12.248648703173785</v>
      </c>
      <c r="H75" s="399">
        <v>-204.68711899999948</v>
      </c>
      <c r="I75" s="399">
        <v>-31.3246601869198</v>
      </c>
      <c r="J75" s="399">
        <v>-423.48948148374529</v>
      </c>
      <c r="K75" s="533">
        <v>275.93001956896239</v>
      </c>
      <c r="L75" s="533">
        <v>510.95111799999995</v>
      </c>
      <c r="M75" s="533">
        <v>984.32799999999816</v>
      </c>
      <c r="N75" s="533">
        <v>-949.6571698600269</v>
      </c>
      <c r="O75" s="533">
        <v>545.62194813997121</v>
      </c>
      <c r="P75" s="88"/>
    </row>
    <row r="76" spans="1:16" hidden="1" outlineLevel="1">
      <c r="A76" s="154" t="s">
        <v>650</v>
      </c>
      <c r="B76" s="155">
        <v>4089.0908610000001</v>
      </c>
      <c r="C76" s="155">
        <v>3915.491704</v>
      </c>
      <c r="D76" s="155">
        <v>173.5991570000001</v>
      </c>
      <c r="E76" s="155">
        <v>355.25305812860302</v>
      </c>
      <c r="F76" s="155">
        <v>369.70933538791928</v>
      </c>
      <c r="G76" s="155">
        <v>-14.456277259316266</v>
      </c>
      <c r="H76" s="155">
        <v>-137.75200000000001</v>
      </c>
      <c r="I76" s="155">
        <v>30.0577873322556</v>
      </c>
      <c r="J76" s="155">
        <v>51.448667072939429</v>
      </c>
      <c r="K76" s="160">
        <v>-8.9340697465322982</v>
      </c>
      <c r="L76" s="160">
        <v>149.29900000000023</v>
      </c>
      <c r="M76" s="160">
        <v>-459.40200000000016</v>
      </c>
      <c r="N76" s="160">
        <v>131.11610343999814</v>
      </c>
      <c r="O76" s="160">
        <v>-178.98689656000181</v>
      </c>
      <c r="P76" s="88"/>
    </row>
    <row r="77" spans="1:16" hidden="1" outlineLevel="1">
      <c r="A77" s="154" t="s">
        <v>653</v>
      </c>
      <c r="B77" s="155">
        <v>4388.1170910000001</v>
      </c>
      <c r="C77" s="155">
        <v>4284.569332</v>
      </c>
      <c r="D77" s="155">
        <v>103.54775900000004</v>
      </c>
      <c r="E77" s="155">
        <v>343.50036285722808</v>
      </c>
      <c r="F77" s="155">
        <v>403.9695829645766</v>
      </c>
      <c r="G77" s="155">
        <v>-60.469220107348519</v>
      </c>
      <c r="H77" s="155">
        <v>-119.38500000000001</v>
      </c>
      <c r="I77" s="155">
        <v>290.73785408858038</v>
      </c>
      <c r="J77" s="155">
        <v>214.43139298123191</v>
      </c>
      <c r="K77" s="160">
        <v>-10.387857078314717</v>
      </c>
      <c r="L77" s="160">
        <v>-25.520000000001531</v>
      </c>
      <c r="M77" s="160">
        <v>385.83600000000024</v>
      </c>
      <c r="N77" s="160">
        <v>412.80592110999009</v>
      </c>
      <c r="O77" s="160">
        <v>773.12192110998876</v>
      </c>
      <c r="P77" s="88"/>
    </row>
    <row r="78" spans="1:16" hidden="1" outlineLevel="1">
      <c r="A78" s="154" t="s">
        <v>654</v>
      </c>
      <c r="B78" s="155">
        <v>5043.7537259999999</v>
      </c>
      <c r="C78" s="155">
        <v>4930.9794039999997</v>
      </c>
      <c r="D78" s="155">
        <v>112.77432200000021</v>
      </c>
      <c r="E78" s="155">
        <v>367.21535860998665</v>
      </c>
      <c r="F78" s="155">
        <v>420.14366969473599</v>
      </c>
      <c r="G78" s="155">
        <v>-52.928311084749339</v>
      </c>
      <c r="H78" s="155">
        <v>-141.62100000000004</v>
      </c>
      <c r="I78" s="155">
        <v>-92.796329361841117</v>
      </c>
      <c r="J78" s="155">
        <v>-174.57131844659028</v>
      </c>
      <c r="K78" s="160">
        <v>61.593278852039134</v>
      </c>
      <c r="L78" s="160">
        <v>143.82499999999999</v>
      </c>
      <c r="M78" s="160">
        <v>22.875999999999749</v>
      </c>
      <c r="N78" s="160">
        <v>208.40162341002133</v>
      </c>
      <c r="O78" s="160">
        <v>375.10262341002107</v>
      </c>
      <c r="P78" s="88"/>
    </row>
    <row r="79" spans="1:16" hidden="1" outlineLevel="1">
      <c r="A79" s="154" t="s">
        <v>655</v>
      </c>
      <c r="B79" s="155">
        <v>4523.6003739999996</v>
      </c>
      <c r="C79" s="155">
        <v>4560.2993880000004</v>
      </c>
      <c r="D79" s="155">
        <v>-36.699014000000716</v>
      </c>
      <c r="E79" s="155">
        <v>369.88376859041341</v>
      </c>
      <c r="F79" s="155">
        <v>422.04669857511726</v>
      </c>
      <c r="G79" s="155">
        <v>-52.162929984703851</v>
      </c>
      <c r="H79" s="155">
        <v>-120.74199999999996</v>
      </c>
      <c r="I79" s="155">
        <v>-74.00057770753034</v>
      </c>
      <c r="J79" s="155">
        <v>-283.60452169223487</v>
      </c>
      <c r="K79" s="155">
        <v>149.65609915439143</v>
      </c>
      <c r="L79" s="155">
        <v>-122.68800000000175</v>
      </c>
      <c r="M79" s="155">
        <v>29.030999999999608</v>
      </c>
      <c r="N79" s="155">
        <v>537.40861346999964</v>
      </c>
      <c r="O79" s="155">
        <v>443.75161346999749</v>
      </c>
      <c r="P79" s="88"/>
    </row>
    <row r="80" spans="1:16" hidden="1" outlineLevel="1">
      <c r="A80" s="154" t="s">
        <v>656</v>
      </c>
      <c r="B80" s="155">
        <v>4937.4203289999996</v>
      </c>
      <c r="C80" s="155">
        <v>5001.9252020000004</v>
      </c>
      <c r="D80" s="155">
        <v>-64.504873000000771</v>
      </c>
      <c r="E80" s="155">
        <v>404.89369906600677</v>
      </c>
      <c r="F80" s="155">
        <v>476.00183377394478</v>
      </c>
      <c r="G80" s="155">
        <v>-71.108134707938007</v>
      </c>
      <c r="H80" s="155">
        <v>-138.47300000000018</v>
      </c>
      <c r="I80" s="155">
        <v>-29.792249248507034</v>
      </c>
      <c r="J80" s="155">
        <v>-303.87825695644597</v>
      </c>
      <c r="K80" s="160">
        <v>152.33696240086624</v>
      </c>
      <c r="L80" s="160">
        <v>-224.19599999999619</v>
      </c>
      <c r="M80" s="160">
        <v>-221.53899999999953</v>
      </c>
      <c r="N80" s="160">
        <v>-122.62716378006553</v>
      </c>
      <c r="O80" s="160">
        <v>-568.36216378006122</v>
      </c>
      <c r="P80" s="88"/>
    </row>
    <row r="81" spans="1:16" hidden="1" outlineLevel="1">
      <c r="A81" s="154" t="s">
        <v>657</v>
      </c>
      <c r="B81" s="155">
        <v>4809.2764580000003</v>
      </c>
      <c r="C81" s="155">
        <v>4719.3062449999998</v>
      </c>
      <c r="D81" s="155">
        <v>89.970213000000513</v>
      </c>
      <c r="E81" s="155">
        <v>392.71704894602635</v>
      </c>
      <c r="F81" s="155">
        <v>421.33813900522728</v>
      </c>
      <c r="G81" s="155">
        <v>-28.621090059200924</v>
      </c>
      <c r="H81" s="155">
        <v>-151.37699999999984</v>
      </c>
      <c r="I81" s="155">
        <v>-28.96014818300435</v>
      </c>
      <c r="J81" s="155">
        <v>-118.9880252422046</v>
      </c>
      <c r="K81" s="160">
        <v>87.981524206874042</v>
      </c>
      <c r="L81" s="160">
        <v>72.25699999999901</v>
      </c>
      <c r="M81" s="160">
        <v>-48.644999999998618</v>
      </c>
      <c r="N81" s="160">
        <v>810.77499095006306</v>
      </c>
      <c r="O81" s="160">
        <v>834.38699095006348</v>
      </c>
      <c r="P81" s="88"/>
    </row>
    <row r="82" spans="1:16" hidden="1" outlineLevel="1">
      <c r="A82" s="154" t="s">
        <v>717</v>
      </c>
      <c r="B82" s="155">
        <v>4271.2588089999999</v>
      </c>
      <c r="C82" s="155">
        <v>4351.5502980000001</v>
      </c>
      <c r="D82" s="155">
        <v>-80.291489000000183</v>
      </c>
      <c r="E82" s="155">
        <v>404.6081885050462</v>
      </c>
      <c r="F82" s="155">
        <v>458.9138910892525</v>
      </c>
      <c r="G82" s="155">
        <v>-54.305702584206301</v>
      </c>
      <c r="H82" s="155">
        <v>-137.26099999999974</v>
      </c>
      <c r="I82" s="155">
        <v>-75.051138901778529</v>
      </c>
      <c r="J82" s="155">
        <v>-346.90933048598475</v>
      </c>
      <c r="K82" s="160">
        <v>16.172599199242711</v>
      </c>
      <c r="L82" s="160">
        <v>-60.595000000000994</v>
      </c>
      <c r="M82" s="160">
        <v>233.14299999999872</v>
      </c>
      <c r="N82" s="160">
        <v>-99.17610846000116</v>
      </c>
      <c r="O82" s="160">
        <v>73.371891539996568</v>
      </c>
      <c r="P82" s="88"/>
    </row>
    <row r="83" spans="1:16" hidden="1" outlineLevel="1">
      <c r="A83" s="154" t="s">
        <v>658</v>
      </c>
      <c r="B83" s="155">
        <v>4455.7366709999997</v>
      </c>
      <c r="C83" s="155">
        <v>4426.1298589999997</v>
      </c>
      <c r="D83" s="155">
        <v>29.606811999999991</v>
      </c>
      <c r="E83" s="155">
        <v>422.14374965977822</v>
      </c>
      <c r="F83" s="155">
        <v>467.42875916810954</v>
      </c>
      <c r="G83" s="155">
        <v>-45.285009508331314</v>
      </c>
      <c r="H83" s="155">
        <v>-133.31299999999999</v>
      </c>
      <c r="I83" s="155">
        <v>-30.483734324988006</v>
      </c>
      <c r="J83" s="155">
        <v>-179.47493183331932</v>
      </c>
      <c r="K83" s="160">
        <v>1.3652236756635716</v>
      </c>
      <c r="L83" s="160">
        <v>159.56799999999555</v>
      </c>
      <c r="M83" s="160">
        <v>153.53600000000102</v>
      </c>
      <c r="N83" s="160">
        <v>-374.33067152002241</v>
      </c>
      <c r="O83" s="160">
        <v>-61.226671520025832</v>
      </c>
      <c r="P83" s="88"/>
    </row>
    <row r="84" spans="1:16" hidden="1" outlineLevel="1">
      <c r="A84" s="154" t="s">
        <v>659</v>
      </c>
      <c r="B84" s="155">
        <v>5111.048605</v>
      </c>
      <c r="C84" s="155">
        <v>4884.760096</v>
      </c>
      <c r="D84" s="155">
        <v>226.28850899999998</v>
      </c>
      <c r="E84" s="155">
        <v>385.27732738058876</v>
      </c>
      <c r="F84" s="155">
        <v>408.46579587863516</v>
      </c>
      <c r="G84" s="155">
        <v>-23.188468498046404</v>
      </c>
      <c r="H84" s="155">
        <v>-154.64900000000034</v>
      </c>
      <c r="I84" s="155">
        <v>-101.21055083219369</v>
      </c>
      <c r="J84" s="155">
        <v>-52.75951033024046</v>
      </c>
      <c r="K84" s="160">
        <v>177.25999270270478</v>
      </c>
      <c r="L84" s="160">
        <v>150.00700000000302</v>
      </c>
      <c r="M84" s="160">
        <v>-149.35300000000245</v>
      </c>
      <c r="N84" s="160">
        <v>262.54127968001512</v>
      </c>
      <c r="O84" s="160">
        <v>263.19527968001569</v>
      </c>
      <c r="P84" s="88"/>
    </row>
    <row r="85" spans="1:16" hidden="1" outlineLevel="1">
      <c r="A85" s="154" t="s">
        <v>652</v>
      </c>
      <c r="B85" s="155">
        <v>5380.930574</v>
      </c>
      <c r="C85" s="155">
        <v>4977.3213969999997</v>
      </c>
      <c r="D85" s="155">
        <v>403.60917700000027</v>
      </c>
      <c r="E85" s="155">
        <v>369.12956778600892</v>
      </c>
      <c r="F85" s="155">
        <v>408.05333259140707</v>
      </c>
      <c r="G85" s="155">
        <v>-38.92376480539815</v>
      </c>
      <c r="H85" s="155">
        <v>-137.45099999999979</v>
      </c>
      <c r="I85" s="155">
        <v>-104.6759180253913</v>
      </c>
      <c r="J85" s="155">
        <v>122.55849416921103</v>
      </c>
      <c r="K85" s="160">
        <v>-2.4537484131346901</v>
      </c>
      <c r="L85" s="160">
        <v>-109.98000000000201</v>
      </c>
      <c r="M85" s="160">
        <v>182.04100000000085</v>
      </c>
      <c r="N85" s="160">
        <v>379.13776454001618</v>
      </c>
      <c r="O85" s="160">
        <v>451.19876454001502</v>
      </c>
      <c r="P85" s="88"/>
    </row>
    <row r="86" spans="1:16" hidden="1" outlineLevel="1">
      <c r="A86" s="154" t="s">
        <v>651</v>
      </c>
      <c r="B86" s="155">
        <v>5350.9699449999998</v>
      </c>
      <c r="C86" s="155">
        <v>5237.5775599999997</v>
      </c>
      <c r="D86" s="155">
        <v>113.3923850000001</v>
      </c>
      <c r="E86" s="155">
        <v>403.16239499404219</v>
      </c>
      <c r="F86" s="155">
        <v>386.44079069775398</v>
      </c>
      <c r="G86" s="155">
        <v>16.721604296288206</v>
      </c>
      <c r="H86" s="155">
        <v>-129.29100000000017</v>
      </c>
      <c r="I86" s="155">
        <v>-36.453818643397085</v>
      </c>
      <c r="J86" s="155">
        <v>-35.630829347108943</v>
      </c>
      <c r="K86" s="160">
        <v>38.130195331239634</v>
      </c>
      <c r="L86" s="160">
        <v>524.4760000000058</v>
      </c>
      <c r="M86" s="160">
        <v>-522.44899999999893</v>
      </c>
      <c r="N86" s="160">
        <v>395.63758269996629</v>
      </c>
      <c r="O86" s="160">
        <v>397.66458269997315</v>
      </c>
      <c r="P86" s="88"/>
    </row>
    <row r="87" spans="1:16" hidden="1" outlineLevel="1">
      <c r="A87" s="532" t="s">
        <v>660</v>
      </c>
      <c r="B87" s="399">
        <v>4422.0188049999997</v>
      </c>
      <c r="C87" s="399">
        <v>4477.6701139999996</v>
      </c>
      <c r="D87" s="399">
        <v>-55.651308999999856</v>
      </c>
      <c r="E87" s="399">
        <v>532.03211007451955</v>
      </c>
      <c r="F87" s="399">
        <v>477.78552079815017</v>
      </c>
      <c r="G87" s="399">
        <v>54.246589276369377</v>
      </c>
      <c r="H87" s="399">
        <v>-178.60899999999947</v>
      </c>
      <c r="I87" s="399">
        <v>-100.84855425351634</v>
      </c>
      <c r="J87" s="399">
        <v>-280.86227397714629</v>
      </c>
      <c r="K87" s="533">
        <v>202.39764489774575</v>
      </c>
      <c r="L87" s="533">
        <v>532.53599999999847</v>
      </c>
      <c r="M87" s="533">
        <v>-124.42200000000071</v>
      </c>
      <c r="N87" s="533">
        <v>-646.87099687005752</v>
      </c>
      <c r="O87" s="533">
        <v>-238.75699687005977</v>
      </c>
      <c r="P87" s="88"/>
    </row>
    <row r="88" spans="1:16" collapsed="1">
      <c r="A88" s="154" t="s">
        <v>738</v>
      </c>
      <c r="B88" s="625">
        <v>4491.527521</v>
      </c>
      <c r="C88" s="625">
        <v>4192.6934799999999</v>
      </c>
      <c r="D88" s="625">
        <v>298.83404100000007</v>
      </c>
      <c r="E88" s="625">
        <v>439.37447976857106</v>
      </c>
      <c r="F88" s="625">
        <v>422.08852666627922</v>
      </c>
      <c r="G88" s="625">
        <v>17.285953102291842</v>
      </c>
      <c r="H88" s="625">
        <v>-141.34699999999998</v>
      </c>
      <c r="I88" s="625">
        <v>-107.2774808560429</v>
      </c>
      <c r="J88" s="625">
        <v>67.495513246249033</v>
      </c>
      <c r="K88" s="160">
        <v>-4.5641312951769448</v>
      </c>
      <c r="L88" s="160">
        <v>681.98400000000072</v>
      </c>
      <c r="M88" s="160">
        <v>1060.2</v>
      </c>
      <c r="N88" s="160">
        <v>-1229.229827169996</v>
      </c>
      <c r="O88" s="625">
        <v>512.95417283000461</v>
      </c>
      <c r="P88" s="88"/>
    </row>
    <row r="89" spans="1:16">
      <c r="A89" s="154" t="s">
        <v>744</v>
      </c>
      <c r="B89" s="625">
        <v>4874.7320659999996</v>
      </c>
      <c r="C89" s="625">
        <v>4588.5076710000003</v>
      </c>
      <c r="D89" s="625">
        <v>286.22439499999928</v>
      </c>
      <c r="E89" s="625">
        <v>381.44781119805793</v>
      </c>
      <c r="F89" s="625">
        <v>381.25219560755966</v>
      </c>
      <c r="G89" s="625">
        <v>0.19561559049827792</v>
      </c>
      <c r="H89" s="625">
        <v>-102.84000000000015</v>
      </c>
      <c r="I89" s="625">
        <v>75.481316763296462</v>
      </c>
      <c r="J89" s="625">
        <v>259.0613273537939</v>
      </c>
      <c r="K89" s="160">
        <v>-1.8518285562028209</v>
      </c>
      <c r="L89" s="160">
        <v>215.2519999999987</v>
      </c>
      <c r="M89" s="160">
        <v>-143.5</v>
      </c>
      <c r="N89" s="160">
        <v>-270.02526425001975</v>
      </c>
      <c r="O89" s="625">
        <v>-198.27326425002104</v>
      </c>
      <c r="P89" s="88"/>
    </row>
    <row r="90" spans="1:16">
      <c r="A90" s="154" t="s">
        <v>745</v>
      </c>
      <c r="B90" s="625">
        <v>5471.3973720000004</v>
      </c>
      <c r="C90" s="625">
        <v>5192.087732</v>
      </c>
      <c r="D90" s="625">
        <v>279.3096400000004</v>
      </c>
      <c r="E90" s="625">
        <v>431.77795295275951</v>
      </c>
      <c r="F90" s="625">
        <v>388.95192696106403</v>
      </c>
      <c r="G90" s="625">
        <v>42.826025991695474</v>
      </c>
      <c r="H90" s="625">
        <v>-134.53229999999985</v>
      </c>
      <c r="I90" s="625">
        <v>-41.216199319506472</v>
      </c>
      <c r="J90" s="625">
        <v>146.38716667218955</v>
      </c>
      <c r="K90" s="160">
        <v>39.049755420097142</v>
      </c>
      <c r="L90" s="160">
        <v>-122.79499999999985</v>
      </c>
      <c r="M90" s="160">
        <v>1857.4979999999998</v>
      </c>
      <c r="N90" s="160">
        <v>-1881.8562623799819</v>
      </c>
      <c r="O90" s="160">
        <v>-147.15326237998192</v>
      </c>
      <c r="P90" s="88"/>
    </row>
    <row r="91" spans="1:16">
      <c r="A91" s="154" t="s">
        <v>746</v>
      </c>
      <c r="B91" s="625">
        <v>5098.8294649999998</v>
      </c>
      <c r="C91" s="625">
        <v>4828.8345049999998</v>
      </c>
      <c r="D91" s="625">
        <v>269.99495999999999</v>
      </c>
      <c r="E91" s="625">
        <v>418.31155238789938</v>
      </c>
      <c r="F91" s="625">
        <v>430.6953560424854</v>
      </c>
      <c r="G91" s="625">
        <v>-12.383803654586018</v>
      </c>
      <c r="H91" s="625">
        <v>-129.48261257868796</v>
      </c>
      <c r="I91" s="625">
        <v>-59.555364304320875</v>
      </c>
      <c r="J91" s="625">
        <v>68.573179462405136</v>
      </c>
      <c r="K91" s="160">
        <v>202.23978487082189</v>
      </c>
      <c r="L91" s="160">
        <v>322.69500000000085</v>
      </c>
      <c r="M91" s="160">
        <v>1364.5849999999996</v>
      </c>
      <c r="N91" s="160">
        <v>-1954.1850861470139</v>
      </c>
      <c r="O91" s="160">
        <v>-266.90508614701344</v>
      </c>
      <c r="P91" s="88"/>
    </row>
    <row r="92" spans="1:16">
      <c r="A92" s="154" t="s">
        <v>747</v>
      </c>
      <c r="B92" s="625">
        <v>5447.7954639999998</v>
      </c>
      <c r="C92" s="625">
        <v>5032.3518009999998</v>
      </c>
      <c r="D92" s="625">
        <v>415.44366300000002</v>
      </c>
      <c r="E92" s="625">
        <v>494.51648057246325</v>
      </c>
      <c r="F92" s="625">
        <v>443.05328333437365</v>
      </c>
      <c r="G92" s="625">
        <v>51.463197238089606</v>
      </c>
      <c r="H92" s="625">
        <v>-122.61939305779981</v>
      </c>
      <c r="I92" s="625">
        <v>-13.6853812359399</v>
      </c>
      <c r="J92" s="625">
        <v>330.60208594434994</v>
      </c>
      <c r="K92" s="160">
        <v>175.30535766470743</v>
      </c>
      <c r="L92" s="160">
        <v>171.65100000000098</v>
      </c>
      <c r="M92" s="160">
        <v>543.29300000000057</v>
      </c>
      <c r="N92" s="160">
        <v>-1026.080083982913</v>
      </c>
      <c r="O92" s="160">
        <v>-311.13608398291149</v>
      </c>
      <c r="P92" s="88"/>
    </row>
    <row r="93" spans="1:16">
      <c r="A93" s="154" t="s">
        <v>748</v>
      </c>
      <c r="B93" s="625">
        <v>5406.1428610000003</v>
      </c>
      <c r="C93" s="625">
        <v>5000.9392310000003</v>
      </c>
      <c r="D93" s="625">
        <v>405.20362999999998</v>
      </c>
      <c r="E93" s="625">
        <v>472.41010311043965</v>
      </c>
      <c r="F93" s="625">
        <v>439.83280864112567</v>
      </c>
      <c r="G93" s="625">
        <v>32.577294469313983</v>
      </c>
      <c r="H93" s="625">
        <v>-140.70569999999975</v>
      </c>
      <c r="I93" s="625">
        <v>-89.979444190658455</v>
      </c>
      <c r="J93" s="625">
        <v>207.09578027865575</v>
      </c>
      <c r="K93" s="160">
        <v>130.54424062677657</v>
      </c>
      <c r="L93" s="160">
        <v>-365.94999999999686</v>
      </c>
      <c r="M93" s="160">
        <v>822.34100000000035</v>
      </c>
      <c r="N93" s="160">
        <v>-631.85273107003013</v>
      </c>
      <c r="O93" s="160">
        <v>-175.46173107002664</v>
      </c>
      <c r="P93" s="88"/>
    </row>
    <row r="94" spans="1:16">
      <c r="A94" s="154" t="s">
        <v>749</v>
      </c>
      <c r="B94" s="625">
        <v>5039.8893390000003</v>
      </c>
      <c r="C94" s="625">
        <v>4682.5566589999999</v>
      </c>
      <c r="D94" s="625">
        <v>357.33268000000044</v>
      </c>
      <c r="E94" s="625">
        <v>473.98594396777844</v>
      </c>
      <c r="F94" s="625">
        <v>452.92007033255777</v>
      </c>
      <c r="G94" s="625">
        <v>21.065873635220669</v>
      </c>
      <c r="H94" s="625">
        <v>-137.89210000000026</v>
      </c>
      <c r="I94" s="625">
        <v>-97.335125124058834</v>
      </c>
      <c r="J94" s="625">
        <v>143.17132851116202</v>
      </c>
      <c r="K94" s="160">
        <v>20.255595047337351</v>
      </c>
      <c r="L94" s="160">
        <v>200.90299999999547</v>
      </c>
      <c r="M94" s="160">
        <v>614.69200000000001</v>
      </c>
      <c r="N94" s="160">
        <v>-213.40440615000443</v>
      </c>
      <c r="O94" s="160">
        <v>602.19059384999105</v>
      </c>
      <c r="P94" s="88"/>
    </row>
    <row r="95" spans="1:16">
      <c r="A95" s="154" t="s">
        <v>750</v>
      </c>
      <c r="B95" s="625">
        <v>4948.3139819999997</v>
      </c>
      <c r="C95" s="625">
        <v>4931.6861429999999</v>
      </c>
      <c r="D95" s="625">
        <v>16.627838999999767</v>
      </c>
      <c r="E95" s="625">
        <v>486.32239476409359</v>
      </c>
      <c r="F95" s="625">
        <v>452.81457516173487</v>
      </c>
      <c r="G95" s="625">
        <v>33.507819602358722</v>
      </c>
      <c r="H95" s="625">
        <v>-134.38370000000009</v>
      </c>
      <c r="I95" s="625">
        <v>-33.09457459298909</v>
      </c>
      <c r="J95" s="625">
        <v>-117.34261599063069</v>
      </c>
      <c r="K95" s="160">
        <v>76.606773471210886</v>
      </c>
      <c r="L95" s="160">
        <v>112.91099999999778</v>
      </c>
      <c r="M95" s="160">
        <v>724.15899999999874</v>
      </c>
      <c r="N95" s="160">
        <v>-616.33076106002318</v>
      </c>
      <c r="O95" s="160">
        <v>220.73923893997335</v>
      </c>
      <c r="P95" s="88"/>
    </row>
    <row r="96" spans="1:16">
      <c r="A96" s="154" t="s">
        <v>751</v>
      </c>
      <c r="B96" s="625">
        <v>5630.6762930000004</v>
      </c>
      <c r="C96" s="625">
        <v>5296.8386030000001</v>
      </c>
      <c r="D96" s="625">
        <v>333.83769000000029</v>
      </c>
      <c r="E96" s="625">
        <v>459.50553056918397</v>
      </c>
      <c r="F96" s="625">
        <v>422.83894158877774</v>
      </c>
      <c r="G96" s="625">
        <v>36.666588980406232</v>
      </c>
      <c r="H96" s="625">
        <v>-173.22370000000001</v>
      </c>
      <c r="I96" s="625">
        <v>-87.115122510633228</v>
      </c>
      <c r="J96" s="625">
        <v>110.16545646977329</v>
      </c>
      <c r="K96" s="160">
        <v>185.63697840081363</v>
      </c>
      <c r="L96" s="160">
        <v>-346.61099999998737</v>
      </c>
      <c r="M96" s="160">
        <v>615.09200000000055</v>
      </c>
      <c r="N96" s="160">
        <v>-961.06395564994818</v>
      </c>
      <c r="O96" s="160">
        <v>-692.582955649935</v>
      </c>
      <c r="P96" s="88"/>
    </row>
    <row r="97" spans="1:16">
      <c r="A97" s="154" t="s">
        <v>752</v>
      </c>
      <c r="B97" s="625">
        <v>6107.7843769999999</v>
      </c>
      <c r="C97" s="625">
        <v>5580.4249520000003</v>
      </c>
      <c r="D97" s="625">
        <v>527.35942499999965</v>
      </c>
      <c r="E97" s="625">
        <v>514.67419140259653</v>
      </c>
      <c r="F97" s="625">
        <v>487.30931975448857</v>
      </c>
      <c r="G97" s="625">
        <v>27.364871648107965</v>
      </c>
      <c r="H97" s="625">
        <v>-137.35820000000012</v>
      </c>
      <c r="I97" s="625">
        <v>-77.275981016773585</v>
      </c>
      <c r="J97" s="625">
        <v>340.0901156313339</v>
      </c>
      <c r="K97" s="160">
        <v>236.51867918339883</v>
      </c>
      <c r="L97" s="160">
        <v>128.23699999999587</v>
      </c>
      <c r="M97" s="160">
        <v>-293.08399999999801</v>
      </c>
      <c r="N97" s="160">
        <v>97.990820629925111</v>
      </c>
      <c r="O97" s="160">
        <v>-66.856179370077029</v>
      </c>
      <c r="P97" s="88"/>
    </row>
    <row r="98" spans="1:16">
      <c r="A98" s="4" t="s">
        <v>753</v>
      </c>
      <c r="B98" s="625">
        <v>5842.7483329999995</v>
      </c>
      <c r="C98" s="625">
        <v>5527.0283339999996</v>
      </c>
      <c r="D98" s="625">
        <v>315.71999899999992</v>
      </c>
      <c r="E98" s="625">
        <v>441.89067577362039</v>
      </c>
      <c r="F98" s="625">
        <v>445.22976580905106</v>
      </c>
      <c r="G98" s="625">
        <v>-3.3390900354306723</v>
      </c>
      <c r="H98" s="625">
        <v>-128.53809999999976</v>
      </c>
      <c r="I98" s="625">
        <v>-62.98352399180078</v>
      </c>
      <c r="J98" s="625">
        <v>120.85928497276871</v>
      </c>
      <c r="K98" s="160">
        <v>138.52084631115576</v>
      </c>
      <c r="L98" s="160">
        <v>216.28899999998032</v>
      </c>
      <c r="M98" s="160">
        <v>1156.9339999999975</v>
      </c>
      <c r="N98" s="160">
        <v>-1443.6066659099488</v>
      </c>
      <c r="O98" s="160">
        <v>-70.383665909971114</v>
      </c>
      <c r="P98" s="88"/>
    </row>
    <row r="99" spans="1:16">
      <c r="A99" s="4" t="s">
        <v>743</v>
      </c>
      <c r="B99" s="625">
        <v>4388.0471020000005</v>
      </c>
      <c r="C99" s="625">
        <v>4257.1139270000003</v>
      </c>
      <c r="D99" s="625">
        <v>130.93317500000012</v>
      </c>
      <c r="E99" s="625">
        <v>554.88363067314458</v>
      </c>
      <c r="F99" s="625">
        <v>521.69014252254783</v>
      </c>
      <c r="G99" s="625">
        <v>33.19348815059675</v>
      </c>
      <c r="H99" s="625">
        <v>-155.19650000000047</v>
      </c>
      <c r="I99" s="625">
        <v>-54.437933937064145</v>
      </c>
      <c r="J99" s="625">
        <v>-45.507770786467745</v>
      </c>
      <c r="K99" s="160" t="s">
        <v>241</v>
      </c>
      <c r="L99" s="160" t="s">
        <v>241</v>
      </c>
      <c r="M99" s="160" t="s">
        <v>241</v>
      </c>
      <c r="N99" s="160" t="s">
        <v>241</v>
      </c>
      <c r="O99" s="160" t="s">
        <v>241</v>
      </c>
      <c r="P99" s="88"/>
    </row>
    <row r="100" spans="1:16" ht="12.75" customHeight="1">
      <c r="A100" s="147"/>
      <c r="B100" s="94"/>
    </row>
    <row r="101" spans="1:16">
      <c r="A101" s="72" t="s">
        <v>397</v>
      </c>
    </row>
    <row r="103" spans="1:16" ht="14.25">
      <c r="B103" s="813" t="s">
        <v>3</v>
      </c>
      <c r="C103" s="786"/>
      <c r="D103" s="813" t="s">
        <v>4</v>
      </c>
      <c r="E103" s="785"/>
      <c r="F103" s="146"/>
      <c r="G103" s="146"/>
    </row>
    <row r="104" spans="1:16">
      <c r="A104" s="150"/>
      <c r="B104" s="149" t="s">
        <v>326</v>
      </c>
      <c r="C104" s="151" t="s">
        <v>327</v>
      </c>
      <c r="D104" s="149" t="s">
        <v>326</v>
      </c>
      <c r="E104" s="161" t="s">
        <v>327</v>
      </c>
      <c r="F104" s="161"/>
      <c r="G104" s="161"/>
    </row>
    <row r="105" spans="1:16">
      <c r="A105" s="87"/>
      <c r="B105" s="152">
        <v>15</v>
      </c>
      <c r="C105" s="87">
        <v>16</v>
      </c>
      <c r="D105" s="87">
        <v>17</v>
      </c>
      <c r="E105" s="135">
        <v>18</v>
      </c>
      <c r="F105" s="40"/>
      <c r="G105" s="40"/>
    </row>
    <row r="106" spans="1:16" hidden="1" outlineLevel="1">
      <c r="A106" s="154">
        <v>2005</v>
      </c>
      <c r="B106" s="84">
        <v>11.1</v>
      </c>
      <c r="C106" s="84">
        <v>13.1</v>
      </c>
      <c r="D106" s="84">
        <v>13.8</v>
      </c>
      <c r="E106" s="84">
        <v>13.7</v>
      </c>
      <c r="F106" s="162"/>
      <c r="G106" s="162"/>
    </row>
    <row r="107" spans="1:16" hidden="1" outlineLevel="1">
      <c r="A107" s="154">
        <v>2006</v>
      </c>
      <c r="B107" s="84">
        <f t="shared" ref="B107:C113" si="26">B9/B8*100-100</f>
        <v>24.426607768216087</v>
      </c>
      <c r="C107" s="84">
        <f t="shared" si="26"/>
        <v>23.028042858055812</v>
      </c>
      <c r="D107" s="84">
        <f t="shared" ref="D107:E113" si="27">E9/E8*100-100</f>
        <v>17.498325435825052</v>
      </c>
      <c r="E107" s="84">
        <f t="shared" si="27"/>
        <v>8.9987549995116325</v>
      </c>
      <c r="F107" s="86"/>
      <c r="G107" s="162"/>
    </row>
    <row r="108" spans="1:16" ht="12" hidden="1" customHeight="1" outlineLevel="1">
      <c r="A108" s="154">
        <v>2007</v>
      </c>
      <c r="B108" s="84">
        <f t="shared" si="26"/>
        <v>15.796519484005671</v>
      </c>
      <c r="C108" s="84">
        <f t="shared" si="26"/>
        <v>10.637502145913544</v>
      </c>
      <c r="D108" s="84">
        <f t="shared" si="27"/>
        <v>7.9393531625752871</v>
      </c>
      <c r="E108" s="84">
        <f t="shared" si="27"/>
        <v>15.990811448027898</v>
      </c>
      <c r="F108" s="86"/>
      <c r="G108" s="162"/>
    </row>
    <row r="109" spans="1:16" hidden="1" outlineLevel="1">
      <c r="A109" s="154">
        <v>2008</v>
      </c>
      <c r="B109" s="278">
        <f t="shared" si="26"/>
        <v>4.5855634447642615</v>
      </c>
      <c r="C109" s="86">
        <f t="shared" si="26"/>
        <v>4.58464987644507</v>
      </c>
      <c r="D109" s="86">
        <f t="shared" si="27"/>
        <v>4.2699030037672117</v>
      </c>
      <c r="E109" s="86">
        <f t="shared" si="27"/>
        <v>21.957489745025953</v>
      </c>
      <c r="F109" s="86"/>
      <c r="G109" s="162"/>
    </row>
    <row r="110" spans="1:16" collapsed="1">
      <c r="A110" s="154">
        <v>2009</v>
      </c>
      <c r="B110" s="86">
        <f t="shared" si="26"/>
        <v>-19.791252751313593</v>
      </c>
      <c r="C110" s="86">
        <f t="shared" si="26"/>
        <v>-22.881690221868695</v>
      </c>
      <c r="D110" s="86">
        <f t="shared" si="27"/>
        <v>-27.654055613090051</v>
      </c>
      <c r="E110" s="86">
        <f t="shared" si="27"/>
        <v>-17.271138477352949</v>
      </c>
      <c r="F110" s="86"/>
      <c r="G110" s="162"/>
    </row>
    <row r="111" spans="1:16">
      <c r="A111" s="154">
        <v>2010</v>
      </c>
      <c r="B111" s="86">
        <f t="shared" si="26"/>
        <v>21.527340450222596</v>
      </c>
      <c r="C111" s="86">
        <f t="shared" si="26"/>
        <v>22.48462465661629</v>
      </c>
      <c r="D111" s="86">
        <f t="shared" si="27"/>
        <v>1.2775034832283723</v>
      </c>
      <c r="E111" s="86">
        <f t="shared" si="27"/>
        <v>-4.2310803563635488</v>
      </c>
      <c r="F111" s="86"/>
      <c r="G111" s="162"/>
    </row>
    <row r="112" spans="1:16">
      <c r="A112" s="154">
        <v>2011</v>
      </c>
      <c r="B112" s="86">
        <f t="shared" si="26"/>
        <v>17.631532778090843</v>
      </c>
      <c r="C112" s="86">
        <f t="shared" si="26"/>
        <v>17.421309832627571</v>
      </c>
      <c r="D112" s="86">
        <f t="shared" si="27"/>
        <v>8.020976992011029</v>
      </c>
      <c r="E112" s="86">
        <f t="shared" si="27"/>
        <v>-0.39723986310472981</v>
      </c>
      <c r="F112" s="86"/>
      <c r="G112" s="162"/>
    </row>
    <row r="113" spans="1:7">
      <c r="A113" s="156">
        <v>2012</v>
      </c>
      <c r="B113" s="140">
        <f t="shared" si="26"/>
        <v>10.504268146230629</v>
      </c>
      <c r="C113" s="140">
        <f t="shared" si="26"/>
        <v>5.9953872896898872</v>
      </c>
      <c r="D113" s="140">
        <f t="shared" si="27"/>
        <v>17.248752437611884</v>
      </c>
      <c r="E113" s="140">
        <f t="shared" si="27"/>
        <v>3.2884723542384364</v>
      </c>
      <c r="F113" s="86"/>
      <c r="G113" s="162"/>
    </row>
    <row r="114" spans="1:7" hidden="1" outlineLevel="1">
      <c r="A114" s="154" t="s">
        <v>26</v>
      </c>
      <c r="B114" s="163"/>
      <c r="C114" s="163"/>
      <c r="D114" s="163"/>
      <c r="E114" s="163"/>
      <c r="F114" s="164"/>
      <c r="G114" s="165"/>
    </row>
    <row r="115" spans="1:7" hidden="1" outlineLevel="1">
      <c r="A115" s="154" t="s">
        <v>27</v>
      </c>
      <c r="B115" s="163"/>
      <c r="C115" s="163"/>
      <c r="D115" s="163"/>
      <c r="E115" s="163"/>
      <c r="F115" s="164"/>
      <c r="G115" s="165"/>
    </row>
    <row r="116" spans="1:7" hidden="1" outlineLevel="1">
      <c r="A116" s="154" t="s">
        <v>28</v>
      </c>
      <c r="B116" s="163"/>
      <c r="C116" s="163"/>
      <c r="D116" s="163"/>
      <c r="E116" s="163"/>
      <c r="F116" s="164"/>
      <c r="G116" s="165"/>
    </row>
    <row r="117" spans="1:7" hidden="1" outlineLevel="1">
      <c r="A117" s="154" t="s">
        <v>29</v>
      </c>
      <c r="B117" s="163"/>
      <c r="C117" s="163"/>
      <c r="D117" s="163"/>
      <c r="E117" s="163"/>
      <c r="F117" s="164"/>
      <c r="G117" s="165"/>
    </row>
    <row r="118" spans="1:7" hidden="1" outlineLevel="1">
      <c r="A118" s="154" t="s">
        <v>30</v>
      </c>
      <c r="B118" s="278">
        <f t="shared" ref="B118:C134" si="28">B20/B16*100-100</f>
        <v>-12.008087141388771</v>
      </c>
      <c r="C118" s="86">
        <f t="shared" si="28"/>
        <v>-12.149894873283458</v>
      </c>
      <c r="D118" s="86">
        <f t="shared" ref="D118:E134" si="29">E20/E16*100-100</f>
        <v>4.1284215068383929</v>
      </c>
      <c r="E118" s="86">
        <f t="shared" si="29"/>
        <v>19.822241107376939</v>
      </c>
      <c r="F118" s="86"/>
      <c r="G118" s="162"/>
    </row>
    <row r="119" spans="1:7" hidden="1" outlineLevel="1">
      <c r="A119" s="154" t="s">
        <v>31</v>
      </c>
      <c r="B119" s="278">
        <f t="shared" si="28"/>
        <v>-29.509434242773423</v>
      </c>
      <c r="C119" s="86">
        <f t="shared" si="28"/>
        <v>-27.441575358438911</v>
      </c>
      <c r="D119" s="86">
        <f t="shared" si="29"/>
        <v>-28.533030042986709</v>
      </c>
      <c r="E119" s="86">
        <f t="shared" si="29"/>
        <v>-10.292929335465374</v>
      </c>
      <c r="F119" s="86"/>
      <c r="G119" s="162"/>
    </row>
    <row r="120" spans="1:7" hidden="1" outlineLevel="1">
      <c r="A120" s="154" t="s">
        <v>32</v>
      </c>
      <c r="B120" s="342">
        <f t="shared" si="28"/>
        <v>-26.688096160510199</v>
      </c>
      <c r="C120" s="86">
        <f t="shared" si="28"/>
        <v>-30.987664131603481</v>
      </c>
      <c r="D120" s="86">
        <f t="shared" si="29"/>
        <v>-24.484880515536517</v>
      </c>
      <c r="E120" s="86">
        <f t="shared" si="29"/>
        <v>-15.639776311122503</v>
      </c>
      <c r="F120" s="86"/>
      <c r="G120" s="162"/>
    </row>
    <row r="121" spans="1:7" hidden="1" outlineLevel="1">
      <c r="A121" s="154" t="s">
        <v>33</v>
      </c>
      <c r="B121" s="342">
        <f t="shared" si="28"/>
        <v>-19.006197208708102</v>
      </c>
      <c r="C121" s="86">
        <f t="shared" si="28"/>
        <v>-22.749755896505249</v>
      </c>
      <c r="D121" s="86">
        <f t="shared" si="29"/>
        <v>-27.666057013719907</v>
      </c>
      <c r="E121" s="86">
        <f t="shared" si="29"/>
        <v>-20.51612811705337</v>
      </c>
      <c r="F121" s="86"/>
      <c r="G121" s="162"/>
    </row>
    <row r="122" spans="1:7" hidden="1" outlineLevel="1">
      <c r="A122" s="154" t="s">
        <v>34</v>
      </c>
      <c r="B122" s="278">
        <f t="shared" si="28"/>
        <v>-1.9421657994641492</v>
      </c>
      <c r="C122" s="86">
        <f t="shared" si="28"/>
        <v>-9.1494072333996144</v>
      </c>
      <c r="D122" s="86">
        <f t="shared" si="29"/>
        <v>-29.855133141128903</v>
      </c>
      <c r="E122" s="86">
        <f t="shared" si="29"/>
        <v>-21.586848676722653</v>
      </c>
      <c r="F122" s="84"/>
      <c r="G122" s="155"/>
    </row>
    <row r="123" spans="1:7" hidden="1" outlineLevel="1">
      <c r="A123" s="154" t="s">
        <v>35</v>
      </c>
      <c r="B123" s="342">
        <f t="shared" si="28"/>
        <v>17.043751711522816</v>
      </c>
      <c r="C123" s="86">
        <f t="shared" si="28"/>
        <v>9.1022259342304466</v>
      </c>
      <c r="D123" s="86">
        <f t="shared" si="29"/>
        <v>-0.92788102543929085</v>
      </c>
      <c r="E123" s="86">
        <f t="shared" si="29"/>
        <v>-5.2744062320917777</v>
      </c>
      <c r="F123" s="84"/>
      <c r="G123" s="155"/>
    </row>
    <row r="124" spans="1:7" hidden="1" outlineLevel="1">
      <c r="A124" s="154" t="s">
        <v>36</v>
      </c>
      <c r="B124" s="342">
        <f t="shared" si="28"/>
        <v>24.689490876574524</v>
      </c>
      <c r="C124" s="86">
        <f t="shared" si="28"/>
        <v>24.182812243901594</v>
      </c>
      <c r="D124" s="86">
        <f t="shared" si="29"/>
        <v>-5.4577881745809265</v>
      </c>
      <c r="E124" s="86">
        <f t="shared" si="29"/>
        <v>-5.1928950097421307</v>
      </c>
      <c r="F124" s="84"/>
      <c r="G124" s="155"/>
    </row>
    <row r="125" spans="1:7" hidden="1" outlineLevel="1">
      <c r="A125" s="154" t="s">
        <v>37</v>
      </c>
      <c r="B125" s="342">
        <f t="shared" si="28"/>
        <v>21.560088019416938</v>
      </c>
      <c r="C125" s="86">
        <f t="shared" si="28"/>
        <v>29.565235192997903</v>
      </c>
      <c r="D125" s="86">
        <f t="shared" si="29"/>
        <v>1.6418635549762826</v>
      </c>
      <c r="E125" s="86">
        <f t="shared" si="29"/>
        <v>-2.2742213519489951</v>
      </c>
      <c r="F125" s="84"/>
      <c r="G125" s="155"/>
    </row>
    <row r="126" spans="1:7" hidden="1" outlineLevel="1">
      <c r="A126" s="532" t="s">
        <v>38</v>
      </c>
      <c r="B126" s="400">
        <f t="shared" si="28"/>
        <v>22.376914542711532</v>
      </c>
      <c r="C126" s="247">
        <f t="shared" si="28"/>
        <v>26.231454306897419</v>
      </c>
      <c r="D126" s="247">
        <f t="shared" si="29"/>
        <v>9.7162448249593609</v>
      </c>
      <c r="E126" s="247">
        <f t="shared" si="29"/>
        <v>-4.1660332962242137</v>
      </c>
      <c r="F126" s="84"/>
      <c r="G126" s="155"/>
    </row>
    <row r="127" spans="1:7" hidden="1" outlineLevel="1">
      <c r="A127" s="154" t="s">
        <v>667</v>
      </c>
      <c r="B127" s="278">
        <f t="shared" si="28"/>
        <v>28.752855089203223</v>
      </c>
      <c r="C127" s="86">
        <f t="shared" si="28"/>
        <v>30.343673113649686</v>
      </c>
      <c r="D127" s="86">
        <f t="shared" si="29"/>
        <v>8.3864191469232878</v>
      </c>
      <c r="E127" s="86">
        <f t="shared" si="29"/>
        <v>-5.1907196484052918</v>
      </c>
      <c r="F127" s="84"/>
      <c r="G127" s="155"/>
    </row>
    <row r="128" spans="1:7" hidden="1" outlineLevel="1">
      <c r="A128" s="154" t="s">
        <v>670</v>
      </c>
      <c r="B128" s="342">
        <f t="shared" si="28"/>
        <v>19.191990369754322</v>
      </c>
      <c r="C128" s="86">
        <f t="shared" si="28"/>
        <v>25.329207564695039</v>
      </c>
      <c r="D128" s="86">
        <f t="shared" si="29"/>
        <v>9.8565263385235653</v>
      </c>
      <c r="E128" s="86">
        <f t="shared" si="29"/>
        <v>3.4575362869265263</v>
      </c>
      <c r="F128" s="84"/>
      <c r="G128" s="155"/>
    </row>
    <row r="129" spans="1:7" hidden="1" outlineLevel="1">
      <c r="A129" s="154" t="s">
        <v>671</v>
      </c>
      <c r="B129" s="278">
        <f t="shared" si="28"/>
        <v>14.78831945358823</v>
      </c>
      <c r="C129" s="86">
        <f t="shared" si="28"/>
        <v>10.963175308197663</v>
      </c>
      <c r="D129" s="86">
        <f t="shared" si="29"/>
        <v>6.8072724510561216</v>
      </c>
      <c r="E129" s="86">
        <f t="shared" si="29"/>
        <v>3.1331640259173668</v>
      </c>
      <c r="F129" s="84"/>
      <c r="G129" s="155"/>
    </row>
    <row r="130" spans="1:7" hidden="1" outlineLevel="1">
      <c r="A130" s="532" t="s">
        <v>672</v>
      </c>
      <c r="B130" s="401">
        <f t="shared" si="28"/>
        <v>10.267884124571935</v>
      </c>
      <c r="C130" s="247">
        <f t="shared" si="28"/>
        <v>7.1542501910407452</v>
      </c>
      <c r="D130" s="247">
        <f t="shared" si="29"/>
        <v>7.2539078976387827</v>
      </c>
      <c r="E130" s="247">
        <f t="shared" si="29"/>
        <v>-3.0263480465877421</v>
      </c>
      <c r="F130" s="84"/>
      <c r="G130" s="155"/>
    </row>
    <row r="131" spans="1:7" collapsed="1">
      <c r="A131" s="641" t="s">
        <v>741</v>
      </c>
      <c r="B131" s="278">
        <f t="shared" si="28"/>
        <v>9.7381777447265421</v>
      </c>
      <c r="C131" s="86">
        <f t="shared" si="28"/>
        <v>6.4141790351534667</v>
      </c>
      <c r="D131" s="86">
        <f t="shared" si="29"/>
        <v>17.508154825541467</v>
      </c>
      <c r="E131" s="86">
        <f t="shared" si="29"/>
        <v>-0.1281546209333726</v>
      </c>
      <c r="F131" s="84"/>
      <c r="G131" s="155"/>
    </row>
    <row r="132" spans="1:7">
      <c r="A132" s="154" t="s">
        <v>742</v>
      </c>
      <c r="B132" s="278">
        <f t="shared" si="28"/>
        <v>11.790018175641848</v>
      </c>
      <c r="C132" s="278">
        <f t="shared" si="28"/>
        <v>4.0653534183963274</v>
      </c>
      <c r="D132" s="278">
        <f t="shared" si="29"/>
        <v>18.650504680914182</v>
      </c>
      <c r="E132" s="278">
        <f t="shared" si="29"/>
        <v>-0.43999408682412877</v>
      </c>
      <c r="F132" s="84"/>
      <c r="G132" s="155"/>
    </row>
    <row r="133" spans="1:7">
      <c r="A133" s="4" t="s">
        <v>739</v>
      </c>
      <c r="B133" s="342">
        <f t="shared" si="28"/>
        <v>12.869127443598558</v>
      </c>
      <c r="C133" s="278">
        <f t="shared" si="28"/>
        <v>9.1392249764885634</v>
      </c>
      <c r="D133" s="278">
        <f t="shared" si="29"/>
        <v>17.143530248185868</v>
      </c>
      <c r="E133" s="278">
        <f t="shared" si="29"/>
        <v>-0.46709766266279473</v>
      </c>
      <c r="F133" s="84"/>
      <c r="G133" s="155"/>
    </row>
    <row r="134" spans="1:7">
      <c r="A134" s="54" t="s">
        <v>740</v>
      </c>
      <c r="B134" s="710">
        <f t="shared" si="28"/>
        <v>7.8175187730067819</v>
      </c>
      <c r="C134" s="458">
        <f t="shared" si="28"/>
        <v>4.5737279760445801</v>
      </c>
      <c r="D134" s="458">
        <f t="shared" si="29"/>
        <v>15.879828434162818</v>
      </c>
      <c r="E134" s="458">
        <f t="shared" si="29"/>
        <v>14.301068546082135</v>
      </c>
      <c r="F134" s="84"/>
      <c r="G134" s="155"/>
    </row>
    <row r="135" spans="1:7" hidden="1" outlineLevel="1">
      <c r="A135" s="154" t="s">
        <v>419</v>
      </c>
      <c r="B135" s="342">
        <f t="shared" ref="B135:C137" si="30">B38/B26*100-100</f>
        <v>-61.440313969713422</v>
      </c>
      <c r="C135" s="86">
        <f t="shared" si="30"/>
        <v>-57.728915247971017</v>
      </c>
      <c r="D135" s="86">
        <f t="shared" ref="D135:E137" si="31">E38/E26*100-100</f>
        <v>-53.321437016155919</v>
      </c>
      <c r="E135" s="86">
        <f t="shared" si="31"/>
        <v>-65.07290831571089</v>
      </c>
      <c r="F135" s="84"/>
      <c r="G135" s="155"/>
    </row>
    <row r="136" spans="1:7" hidden="1" outlineLevel="1">
      <c r="A136" s="154" t="s">
        <v>420</v>
      </c>
      <c r="B136" s="342">
        <f t="shared" si="30"/>
        <v>-69.839630562560814</v>
      </c>
      <c r="C136" s="86">
        <f t="shared" si="30"/>
        <v>-67.035373976790922</v>
      </c>
      <c r="D136" s="86">
        <f t="shared" si="31"/>
        <v>-51.080334062017101</v>
      </c>
      <c r="E136" s="86">
        <f t="shared" si="31"/>
        <v>-61.908982201291948</v>
      </c>
      <c r="F136" s="84"/>
      <c r="G136" s="155"/>
    </row>
    <row r="137" spans="1:7" hidden="1" outlineLevel="1">
      <c r="A137" s="154" t="s">
        <v>421</v>
      </c>
      <c r="B137" s="342">
        <f t="shared" si="30"/>
        <v>-69.794790285659616</v>
      </c>
      <c r="C137" s="86">
        <f t="shared" si="30"/>
        <v>-70.144692231252179</v>
      </c>
      <c r="D137" s="86">
        <f t="shared" si="31"/>
        <v>-61.122676741674539</v>
      </c>
      <c r="E137" s="86">
        <f t="shared" si="31"/>
        <v>-61.772377398158717</v>
      </c>
      <c r="F137" s="84"/>
      <c r="G137" s="155"/>
    </row>
    <row r="138" spans="1:7" hidden="1" outlineLevel="1">
      <c r="A138" s="154" t="s">
        <v>422</v>
      </c>
      <c r="B138" s="342">
        <f t="shared" ref="B138:B146" si="32">B41/B37*100-100</f>
        <v>-8.0448073238933233</v>
      </c>
      <c r="C138" s="86">
        <f t="shared" ref="C138:C146" si="33">C41/C37*100-100</f>
        <v>-7.9069459648643914</v>
      </c>
      <c r="D138" s="86">
        <f t="shared" ref="D138:D146" si="34">E41/E37*100-100</f>
        <v>-2.1052227803067751</v>
      </c>
      <c r="E138" s="86">
        <f t="shared" ref="E138:E146" si="35">F41/F37*100-100</f>
        <v>-0.35769713578621065</v>
      </c>
      <c r="F138" s="84"/>
      <c r="G138" s="155"/>
    </row>
    <row r="139" spans="1:7" hidden="1" outlineLevel="1">
      <c r="A139" s="154" t="s">
        <v>423</v>
      </c>
      <c r="B139" s="342">
        <f t="shared" si="32"/>
        <v>-9.0730855748197001</v>
      </c>
      <c r="C139" s="86">
        <f t="shared" si="33"/>
        <v>-11.302163049354718</v>
      </c>
      <c r="D139" s="86">
        <f t="shared" si="34"/>
        <v>-7.32446100118419</v>
      </c>
      <c r="E139" s="86">
        <f t="shared" si="35"/>
        <v>4.0522985172472374</v>
      </c>
      <c r="F139" s="84"/>
      <c r="G139" s="155"/>
    </row>
    <row r="140" spans="1:7" hidden="1" outlineLevel="1">
      <c r="A140" s="154" t="s">
        <v>424</v>
      </c>
      <c r="B140" s="342">
        <f t="shared" si="32"/>
        <v>23.233527559346712</v>
      </c>
      <c r="C140" s="86">
        <f t="shared" si="33"/>
        <v>16.249776021653545</v>
      </c>
      <c r="D140" s="86">
        <f t="shared" si="34"/>
        <v>-11.780906952396464</v>
      </c>
      <c r="E140" s="86">
        <f t="shared" si="35"/>
        <v>8.3203826157103151</v>
      </c>
      <c r="F140" s="84"/>
      <c r="G140" s="155"/>
    </row>
    <row r="141" spans="1:7" hidden="1" outlineLevel="1">
      <c r="A141" s="154" t="s">
        <v>291</v>
      </c>
      <c r="B141" s="342">
        <f t="shared" si="32"/>
        <v>2.7574294291200516</v>
      </c>
      <c r="C141" s="86">
        <f t="shared" si="33"/>
        <v>1.381368786387597</v>
      </c>
      <c r="D141" s="86">
        <f t="shared" si="34"/>
        <v>2.697853038426274</v>
      </c>
      <c r="E141" s="86">
        <f t="shared" si="35"/>
        <v>4.6896292977349958</v>
      </c>
      <c r="F141" s="84"/>
      <c r="G141" s="155"/>
    </row>
    <row r="142" spans="1:7" hidden="1" outlineLevel="1">
      <c r="A142" s="154" t="s">
        <v>239</v>
      </c>
      <c r="B142" s="342">
        <f t="shared" si="32"/>
        <v>-0.64984224144448888</v>
      </c>
      <c r="C142" s="86">
        <f t="shared" si="33"/>
        <v>1.5620989367046434</v>
      </c>
      <c r="D142" s="86">
        <f t="shared" si="34"/>
        <v>12.439900788448881</v>
      </c>
      <c r="E142" s="86">
        <f t="shared" si="35"/>
        <v>3.6075822692399413</v>
      </c>
      <c r="F142" s="84"/>
      <c r="G142" s="155"/>
    </row>
    <row r="143" spans="1:7" hidden="1" outlineLevel="1">
      <c r="A143" s="154" t="s">
        <v>240</v>
      </c>
      <c r="B143" s="342">
        <f t="shared" si="32"/>
        <v>-1.9933201409460253</v>
      </c>
      <c r="C143" s="86">
        <f t="shared" si="33"/>
        <v>-0.81498895455573006</v>
      </c>
      <c r="D143" s="86">
        <f t="shared" si="34"/>
        <v>33.162839588550895</v>
      </c>
      <c r="E143" s="86">
        <f t="shared" si="35"/>
        <v>30.886795521001432</v>
      </c>
      <c r="F143" s="163"/>
      <c r="G143" s="159"/>
    </row>
    <row r="144" spans="1:7" hidden="1" outlineLevel="1">
      <c r="A144" s="154" t="s">
        <v>334</v>
      </c>
      <c r="B144" s="342">
        <f t="shared" si="32"/>
        <v>-17.543822555637746</v>
      </c>
      <c r="C144" s="86">
        <f t="shared" si="33"/>
        <v>-23.050869506223592</v>
      </c>
      <c r="D144" s="86">
        <f t="shared" si="34"/>
        <v>12.054923740212871</v>
      </c>
      <c r="E144" s="86">
        <f t="shared" si="35"/>
        <v>-8.603395616941981</v>
      </c>
      <c r="F144" s="163"/>
      <c r="G144" s="159"/>
    </row>
    <row r="145" spans="1:7" hidden="1" outlineLevel="1">
      <c r="A145" s="154" t="s">
        <v>335</v>
      </c>
      <c r="B145" s="342">
        <f t="shared" si="32"/>
        <v>3.9896723630415778</v>
      </c>
      <c r="C145" s="86">
        <f t="shared" si="33"/>
        <v>6.819444653939513</v>
      </c>
      <c r="D145" s="86">
        <f t="shared" si="34"/>
        <v>-21.223248605202556</v>
      </c>
      <c r="E145" s="86">
        <f t="shared" si="35"/>
        <v>8.8491581411091857</v>
      </c>
      <c r="F145" s="163"/>
      <c r="G145" s="159"/>
    </row>
    <row r="146" spans="1:7" hidden="1" outlineLevel="1">
      <c r="A146" s="154" t="s">
        <v>336</v>
      </c>
      <c r="B146" s="342">
        <f t="shared" si="32"/>
        <v>6.957896107650015</v>
      </c>
      <c r="C146" s="86">
        <f t="shared" si="33"/>
        <v>3.6036214669094022</v>
      </c>
      <c r="D146" s="86">
        <f t="shared" si="34"/>
        <v>6.4391045985583446</v>
      </c>
      <c r="E146" s="86">
        <f t="shared" si="35"/>
        <v>11.534451551183395</v>
      </c>
      <c r="F146" s="163"/>
      <c r="G146" s="159"/>
    </row>
    <row r="147" spans="1:7" hidden="1" outlineLevel="1">
      <c r="A147" s="154" t="s">
        <v>337</v>
      </c>
      <c r="B147" s="163">
        <f>B50/B38*100-100</f>
        <v>-15.734298158911187</v>
      </c>
      <c r="C147" s="163">
        <f>C50/C38*100-100</f>
        <v>-15.0142225377583</v>
      </c>
      <c r="D147" s="163">
        <f>E50/E38*100-100</f>
        <v>-4.3205106572897165</v>
      </c>
      <c r="E147" s="163">
        <f>F50/F38*100-100</f>
        <v>15.486202650116326</v>
      </c>
      <c r="F147" s="84"/>
      <c r="G147" s="155"/>
    </row>
    <row r="148" spans="1:7" hidden="1" outlineLevel="1">
      <c r="A148" s="154" t="s">
        <v>338</v>
      </c>
      <c r="B148" s="163">
        <f>B51/B39*100-100</f>
        <v>-20.012212479084894</v>
      </c>
      <c r="C148" s="163">
        <f>C51/C39*100-100</f>
        <v>-19.308692986304379</v>
      </c>
      <c r="D148" s="163">
        <f>E51/E39*100-100</f>
        <v>0.73132654162941435</v>
      </c>
      <c r="E148" s="163">
        <f>F51/F39*100-100</f>
        <v>28.660801067744103</v>
      </c>
      <c r="F148" s="84"/>
      <c r="G148" s="155"/>
    </row>
    <row r="149" spans="1:7" hidden="1" outlineLevel="1">
      <c r="A149" s="154" t="s">
        <v>339</v>
      </c>
      <c r="B149" s="163">
        <f t="shared" ref="B149:C152" si="36">B52/B40*100-100</f>
        <v>-34.591389590302342</v>
      </c>
      <c r="C149" s="163">
        <f t="shared" si="36"/>
        <v>-27.17729641851416</v>
      </c>
      <c r="D149" s="163">
        <f t="shared" ref="D149:E151" si="37">E52/E40*100-100</f>
        <v>-28.062764156356963</v>
      </c>
      <c r="E149" s="163">
        <f t="shared" si="37"/>
        <v>-17.179224189635605</v>
      </c>
      <c r="F149" s="84"/>
      <c r="G149" s="155"/>
    </row>
    <row r="150" spans="1:7" hidden="1" outlineLevel="1">
      <c r="A150" s="154" t="s">
        <v>425</v>
      </c>
      <c r="B150" s="163">
        <f t="shared" si="36"/>
        <v>-33.627587516044684</v>
      </c>
      <c r="C150" s="163">
        <f t="shared" si="36"/>
        <v>-33.392115858958533</v>
      </c>
      <c r="D150" s="163">
        <f t="shared" si="37"/>
        <v>-30.484593926563193</v>
      </c>
      <c r="E150" s="163">
        <f t="shared" si="37"/>
        <v>-12.346239997279483</v>
      </c>
      <c r="F150" s="84"/>
      <c r="G150" s="155"/>
    </row>
    <row r="151" spans="1:7" hidden="1" outlineLevel="1">
      <c r="A151" s="154" t="s">
        <v>426</v>
      </c>
      <c r="B151" s="163">
        <f t="shared" si="36"/>
        <v>-20.187383126993055</v>
      </c>
      <c r="C151" s="163">
        <f t="shared" si="36"/>
        <v>-21.622667493942643</v>
      </c>
      <c r="D151" s="163">
        <f t="shared" si="37"/>
        <v>-27.078815606705788</v>
      </c>
      <c r="E151" s="163">
        <f t="shared" si="37"/>
        <v>-0.55143037729004618</v>
      </c>
      <c r="F151" s="84"/>
      <c r="G151" s="155"/>
    </row>
    <row r="152" spans="1:7" hidden="1" outlineLevel="1">
      <c r="A152" s="154" t="s">
        <v>427</v>
      </c>
      <c r="B152" s="163">
        <f t="shared" si="36"/>
        <v>-26.199226415408333</v>
      </c>
      <c r="C152" s="163">
        <f t="shared" si="36"/>
        <v>-36.087820945353222</v>
      </c>
      <c r="D152" s="163">
        <f t="shared" ref="D152:E155" si="38">E55/E43*100-100</f>
        <v>-31.466404780526034</v>
      </c>
      <c r="E152" s="163">
        <f t="shared" si="38"/>
        <v>-12.611992590098481</v>
      </c>
      <c r="F152" s="84"/>
      <c r="G152" s="155"/>
    </row>
    <row r="153" spans="1:7" hidden="1" outlineLevel="1">
      <c r="A153" s="154" t="s">
        <v>14</v>
      </c>
      <c r="B153" s="163">
        <f t="shared" ref="B153:C171" si="39">B56/B44*100-100</f>
        <v>-29.078899414298021</v>
      </c>
      <c r="C153" s="163">
        <f t="shared" si="39"/>
        <v>-30.479409789034747</v>
      </c>
      <c r="D153" s="163">
        <f t="shared" si="38"/>
        <v>-29.069380000323974</v>
      </c>
      <c r="E153" s="163">
        <f t="shared" si="38"/>
        <v>-17.256600122935396</v>
      </c>
      <c r="F153" s="84"/>
      <c r="G153" s="155"/>
    </row>
    <row r="154" spans="1:7" hidden="1" outlineLevel="1">
      <c r="A154" s="154" t="s">
        <v>15</v>
      </c>
      <c r="B154" s="163">
        <f t="shared" si="39"/>
        <v>-24.847756747540757</v>
      </c>
      <c r="C154" s="163">
        <f t="shared" si="39"/>
        <v>-26.029310338167576</v>
      </c>
      <c r="D154" s="163">
        <f t="shared" si="38"/>
        <v>-13.487140785605106</v>
      </c>
      <c r="E154" s="163">
        <f t="shared" si="38"/>
        <v>-17.073993573665064</v>
      </c>
      <c r="F154" s="84"/>
      <c r="G154" s="155"/>
    </row>
    <row r="155" spans="1:7" hidden="1" outlineLevel="1">
      <c r="A155" s="154" t="s">
        <v>16</v>
      </c>
      <c r="B155" s="163">
        <f t="shared" si="39"/>
        <v>-25.686073651319788</v>
      </c>
      <c r="C155" s="163">
        <f t="shared" si="39"/>
        <v>-28.200086393525893</v>
      </c>
      <c r="D155" s="163">
        <f t="shared" si="38"/>
        <v>-34.605495958547039</v>
      </c>
      <c r="E155" s="163">
        <f t="shared" si="38"/>
        <v>-16.197202346192597</v>
      </c>
      <c r="F155" s="84"/>
      <c r="G155" s="155"/>
    </row>
    <row r="156" spans="1:7" hidden="1" outlineLevel="1">
      <c r="A156" s="154" t="s">
        <v>428</v>
      </c>
      <c r="B156" s="163">
        <f t="shared" si="39"/>
        <v>-14.822628565144029</v>
      </c>
      <c r="C156" s="163">
        <f t="shared" si="39"/>
        <v>-18.654848945368798</v>
      </c>
      <c r="D156" s="163">
        <f t="shared" ref="D156:E158" si="40">E59/E47*100-100</f>
        <v>-27.368013138740238</v>
      </c>
      <c r="E156" s="163">
        <f t="shared" si="40"/>
        <v>-19.943829482769942</v>
      </c>
      <c r="F156" s="84"/>
      <c r="G156" s="155"/>
    </row>
    <row r="157" spans="1:7" hidden="1" outlineLevel="1">
      <c r="A157" s="154" t="s">
        <v>429</v>
      </c>
      <c r="B157" s="163">
        <f t="shared" si="39"/>
        <v>-16.295307810149126</v>
      </c>
      <c r="C157" s="163">
        <f t="shared" si="39"/>
        <v>-20.893515892022435</v>
      </c>
      <c r="D157" s="163">
        <f t="shared" si="40"/>
        <v>-16.986812815311239</v>
      </c>
      <c r="E157" s="163">
        <f t="shared" si="40"/>
        <v>-25.589031420111723</v>
      </c>
      <c r="F157" s="84"/>
      <c r="G157" s="155"/>
    </row>
    <row r="158" spans="1:7" hidden="1" outlineLevel="1">
      <c r="A158" s="154" t="s">
        <v>430</v>
      </c>
      <c r="B158" s="163">
        <f t="shared" si="39"/>
        <v>-13.041947564809433</v>
      </c>
      <c r="C158" s="163">
        <f t="shared" si="39"/>
        <v>-18.498854941600143</v>
      </c>
      <c r="D158" s="163">
        <f t="shared" si="40"/>
        <v>-31.281445437455403</v>
      </c>
      <c r="E158" s="163">
        <f t="shared" si="40"/>
        <v>-28.415447286477274</v>
      </c>
      <c r="F158" s="84"/>
      <c r="G158" s="155"/>
    </row>
    <row r="159" spans="1:7" hidden="1" outlineLevel="1">
      <c r="A159" s="154" t="s">
        <v>431</v>
      </c>
      <c r="B159" s="163">
        <f t="shared" si="39"/>
        <v>0.47526811956220172</v>
      </c>
      <c r="C159" s="163">
        <f t="shared" si="39"/>
        <v>-7.4522797409708517</v>
      </c>
      <c r="D159" s="163">
        <f t="shared" ref="D159:E161" si="41">E62/E50*100-100</f>
        <v>-32.31483116294234</v>
      </c>
      <c r="E159" s="163">
        <f t="shared" si="41"/>
        <v>-24.581616294701647</v>
      </c>
      <c r="F159" s="84"/>
      <c r="G159" s="155"/>
    </row>
    <row r="160" spans="1:7" hidden="1" outlineLevel="1">
      <c r="A160" s="154" t="s">
        <v>432</v>
      </c>
      <c r="B160" s="163">
        <f t="shared" si="39"/>
        <v>12.58618255913558</v>
      </c>
      <c r="C160" s="163">
        <f t="shared" si="39"/>
        <v>1.8250744067443065</v>
      </c>
      <c r="D160" s="163">
        <f t="shared" si="41"/>
        <v>-26.37379968980656</v>
      </c>
      <c r="E160" s="163">
        <f t="shared" si="41"/>
        <v>-12.728750794006544</v>
      </c>
      <c r="F160" s="84"/>
      <c r="G160" s="155"/>
    </row>
    <row r="161" spans="1:7" hidden="1" outlineLevel="1">
      <c r="A161" s="154" t="s">
        <v>433</v>
      </c>
      <c r="B161" s="163">
        <f t="shared" si="39"/>
        <v>11.413396237325273</v>
      </c>
      <c r="C161" s="163">
        <f t="shared" si="39"/>
        <v>-1.2002758376854814</v>
      </c>
      <c r="D161" s="163">
        <f t="shared" si="41"/>
        <v>-3.8006161681354484</v>
      </c>
      <c r="E161" s="163">
        <f t="shared" si="41"/>
        <v>-9.7064176548648788</v>
      </c>
      <c r="F161" s="84"/>
      <c r="G161" s="155"/>
    </row>
    <row r="162" spans="1:7" hidden="1" outlineLevel="1">
      <c r="A162" s="154" t="s">
        <v>434</v>
      </c>
      <c r="B162" s="163">
        <f t="shared" si="39"/>
        <v>17.088926948650624</v>
      </c>
      <c r="C162" s="163">
        <f t="shared" si="39"/>
        <v>13.081667027095548</v>
      </c>
      <c r="D162" s="163">
        <f t="shared" ref="D162:E164" si="42">E65/E53*100-100</f>
        <v>-4.3373754227448416</v>
      </c>
      <c r="E162" s="163">
        <f t="shared" si="42"/>
        <v>-4.5379422633009625</v>
      </c>
      <c r="F162" s="84"/>
      <c r="G162" s="155"/>
    </row>
    <row r="163" spans="1:7" hidden="1" outlineLevel="1">
      <c r="A163" s="154" t="s">
        <v>435</v>
      </c>
      <c r="B163" s="163">
        <f t="shared" si="39"/>
        <v>21.567499577649514</v>
      </c>
      <c r="C163" s="163">
        <f t="shared" si="39"/>
        <v>14.822956824054614</v>
      </c>
      <c r="D163" s="163">
        <f t="shared" si="42"/>
        <v>5.2139248865598091</v>
      </c>
      <c r="E163" s="163">
        <f t="shared" si="42"/>
        <v>-2.0040752179432815</v>
      </c>
      <c r="F163" s="84"/>
      <c r="G163" s="155"/>
    </row>
    <row r="164" spans="1:7" hidden="1" outlineLevel="1">
      <c r="A164" s="154" t="s">
        <v>436</v>
      </c>
      <c r="B164" s="163">
        <f t="shared" si="39"/>
        <v>16.930220100242963</v>
      </c>
      <c r="C164" s="163">
        <f t="shared" si="39"/>
        <v>20.120079340840306</v>
      </c>
      <c r="D164" s="163">
        <f t="shared" si="42"/>
        <v>5.2064305891906599</v>
      </c>
      <c r="E164" s="163">
        <f t="shared" si="42"/>
        <v>-5.602197524775022</v>
      </c>
      <c r="F164" s="84"/>
      <c r="G164" s="155"/>
    </row>
    <row r="165" spans="1:7" hidden="1" outlineLevel="1">
      <c r="A165" s="154" t="s">
        <v>21</v>
      </c>
      <c r="B165" s="163">
        <f t="shared" si="39"/>
        <v>30.936973112380997</v>
      </c>
      <c r="C165" s="163">
        <f t="shared" si="39"/>
        <v>32.646274465494542</v>
      </c>
      <c r="D165" s="163">
        <f t="shared" ref="D165:E167" si="43">E68/E56*100-100</f>
        <v>-0.24848126696539907</v>
      </c>
      <c r="E165" s="163">
        <f t="shared" si="43"/>
        <v>-5.8896150806454983</v>
      </c>
      <c r="F165" s="84"/>
      <c r="G165" s="155"/>
    </row>
    <row r="166" spans="1:7" hidden="1" outlineLevel="1">
      <c r="A166" s="154" t="s">
        <v>22</v>
      </c>
      <c r="B166" s="163">
        <f t="shared" si="39"/>
        <v>26.756346264468434</v>
      </c>
      <c r="C166" s="163">
        <f t="shared" si="39"/>
        <v>20.467905942797742</v>
      </c>
      <c r="D166" s="163">
        <f t="shared" si="43"/>
        <v>-17.558132755465621</v>
      </c>
      <c r="E166" s="163">
        <f t="shared" si="43"/>
        <v>-4.0810258031679467</v>
      </c>
      <c r="F166" s="84"/>
      <c r="G166" s="155"/>
    </row>
    <row r="167" spans="1:7" hidden="1" outlineLevel="1">
      <c r="A167" s="154" t="s">
        <v>437</v>
      </c>
      <c r="B167" s="163">
        <f t="shared" si="39"/>
        <v>23.255057374191225</v>
      </c>
      <c r="C167" s="163">
        <f t="shared" si="39"/>
        <v>26.83136725883017</v>
      </c>
      <c r="D167" s="163">
        <f t="shared" si="43"/>
        <v>-6.9846750607605088</v>
      </c>
      <c r="E167" s="163">
        <f t="shared" si="43"/>
        <v>-6.5488901332898166</v>
      </c>
      <c r="F167" s="84"/>
      <c r="G167" s="155"/>
    </row>
    <row r="168" spans="1:7" hidden="1" outlineLevel="1">
      <c r="A168" s="154" t="s">
        <v>438</v>
      </c>
      <c r="B168" s="163">
        <f t="shared" si="39"/>
        <v>20.456501896597686</v>
      </c>
      <c r="C168" s="163">
        <f t="shared" si="39"/>
        <v>35.339125433946208</v>
      </c>
      <c r="D168" s="163">
        <f t="shared" ref="D168:E170" si="44">E71/E59*100-100</f>
        <v>2.1156915357254604</v>
      </c>
      <c r="E168" s="163">
        <f t="shared" si="44"/>
        <v>7.7700428588062493</v>
      </c>
      <c r="F168" s="84"/>
      <c r="G168" s="155"/>
    </row>
    <row r="169" spans="1:7" hidden="1" outlineLevel="1">
      <c r="A169" s="154" t="s">
        <v>439</v>
      </c>
      <c r="B169" s="163">
        <f t="shared" si="39"/>
        <v>21.099772979527231</v>
      </c>
      <c r="C169" s="163">
        <f t="shared" si="39"/>
        <v>27.074593301258034</v>
      </c>
      <c r="D169" s="163">
        <f t="shared" si="44"/>
        <v>11.923775998506287</v>
      </c>
      <c r="E169" s="163">
        <f t="shared" si="44"/>
        <v>-6.3927211078263753</v>
      </c>
      <c r="F169" s="84"/>
      <c r="G169" s="155"/>
    </row>
    <row r="170" spans="1:7" hidden="1" outlineLevel="1">
      <c r="A170" s="154" t="s">
        <v>440</v>
      </c>
      <c r="B170" s="163">
        <f t="shared" si="39"/>
        <v>18.886345532764508</v>
      </c>
      <c r="C170" s="163">
        <f t="shared" si="39"/>
        <v>25.852318852169859</v>
      </c>
      <c r="D170" s="163">
        <f t="shared" si="44"/>
        <v>0.55332308393528251</v>
      </c>
      <c r="E170" s="163">
        <f t="shared" si="44"/>
        <v>4.1964515830493951</v>
      </c>
      <c r="F170" s="84"/>
      <c r="G170" s="155"/>
    </row>
    <row r="171" spans="1:7" hidden="1" outlineLevel="1">
      <c r="A171" s="154" t="s">
        <v>441</v>
      </c>
      <c r="B171" s="163">
        <f t="shared" si="39"/>
        <v>24.995516484618577</v>
      </c>
      <c r="C171" s="163">
        <f t="shared" si="39"/>
        <v>25.655339767385883</v>
      </c>
      <c r="D171" s="163">
        <f t="shared" ref="D171:E173" si="45">E74/E62*100-100</f>
        <v>11.839347750334355</v>
      </c>
      <c r="E171" s="163">
        <f t="shared" si="45"/>
        <v>2.9732396920883843</v>
      </c>
      <c r="F171" s="84"/>
      <c r="G171" s="155"/>
    </row>
    <row r="172" spans="1:7" hidden="1" outlineLevel="1">
      <c r="A172" s="532" t="s">
        <v>442</v>
      </c>
      <c r="B172" s="534">
        <f t="shared" ref="B172:C196" si="46">B75/B63*100-100</f>
        <v>23.5651751350658</v>
      </c>
      <c r="C172" s="534">
        <f t="shared" si="46"/>
        <v>27.311009931118775</v>
      </c>
      <c r="D172" s="534">
        <f t="shared" si="45"/>
        <v>16.41524523735167</v>
      </c>
      <c r="E172" s="534">
        <f t="shared" si="45"/>
        <v>-15.627869774431105</v>
      </c>
      <c r="F172" s="84"/>
      <c r="G172" s="155"/>
    </row>
    <row r="173" spans="1:7" hidden="1" outlineLevel="1">
      <c r="A173" s="154" t="s">
        <v>650</v>
      </c>
      <c r="B173" s="163">
        <f t="shared" si="46"/>
        <v>35.175081455284158</v>
      </c>
      <c r="C173" s="163">
        <f t="shared" si="46"/>
        <v>32.939452497067151</v>
      </c>
      <c r="D173" s="163">
        <f t="shared" si="45"/>
        <v>8.5783026342333812</v>
      </c>
      <c r="E173" s="163">
        <f t="shared" si="45"/>
        <v>-1.4269665974143635</v>
      </c>
      <c r="F173" s="84"/>
      <c r="G173" s="155"/>
    </row>
    <row r="174" spans="1:7" hidden="1" outlineLevel="1">
      <c r="A174" s="154" t="s">
        <v>653</v>
      </c>
      <c r="B174" s="163">
        <f t="shared" si="46"/>
        <v>28.926576066759537</v>
      </c>
      <c r="C174" s="163">
        <f t="shared" si="46"/>
        <v>30.474649061365966</v>
      </c>
      <c r="D174" s="163">
        <f t="shared" ref="D174:E176" si="47">E77/E65*100-100</f>
        <v>13.151226514042364</v>
      </c>
      <c r="E174" s="163">
        <f t="shared" si="47"/>
        <v>-6.5841388916947921</v>
      </c>
      <c r="F174" s="84"/>
      <c r="G174" s="155"/>
    </row>
    <row r="175" spans="1:7" hidden="1" outlineLevel="1">
      <c r="A175" s="154" t="s">
        <v>654</v>
      </c>
      <c r="B175" s="163">
        <f t="shared" si="46"/>
        <v>23.837720894875787</v>
      </c>
      <c r="C175" s="163">
        <f t="shared" si="46"/>
        <v>28.243420742580497</v>
      </c>
      <c r="D175" s="163">
        <f t="shared" si="47"/>
        <v>4.1075715813213378</v>
      </c>
      <c r="E175" s="163">
        <f t="shared" si="47"/>
        <v>-6.9819555771978798</v>
      </c>
      <c r="F175" s="84"/>
      <c r="G175" s="155"/>
    </row>
    <row r="176" spans="1:7" hidden="1" outlineLevel="1">
      <c r="A176" s="154" t="s">
        <v>655</v>
      </c>
      <c r="B176" s="163">
        <f t="shared" si="46"/>
        <v>16.991416831636499</v>
      </c>
      <c r="C176" s="163">
        <f t="shared" si="46"/>
        <v>25.893828961811423</v>
      </c>
      <c r="D176" s="163">
        <f t="shared" si="47"/>
        <v>4.7517095307932209</v>
      </c>
      <c r="E176" s="163">
        <f t="shared" si="47"/>
        <v>-4.193843155056328</v>
      </c>
      <c r="F176" s="84"/>
      <c r="G176" s="155"/>
    </row>
    <row r="177" spans="1:7" hidden="1" outlineLevel="1">
      <c r="A177" s="154" t="s">
        <v>656</v>
      </c>
      <c r="B177" s="163">
        <f t="shared" si="46"/>
        <v>24.649723865139379</v>
      </c>
      <c r="C177" s="163">
        <f t="shared" si="46"/>
        <v>30.69550265059641</v>
      </c>
      <c r="D177" s="163">
        <f t="shared" ref="D177:E179" si="48">E80/E68*100-100</f>
        <v>17.857612967745212</v>
      </c>
      <c r="E177" s="163">
        <f t="shared" si="48"/>
        <v>16.420091117717092</v>
      </c>
      <c r="F177" s="84"/>
      <c r="G177" s="155"/>
    </row>
    <row r="178" spans="1:7" hidden="1" outlineLevel="1">
      <c r="A178" s="154" t="s">
        <v>657</v>
      </c>
      <c r="B178" s="163">
        <f t="shared" si="46"/>
        <v>16.02917174151419</v>
      </c>
      <c r="C178" s="163">
        <f t="shared" si="46"/>
        <v>19.60580724873617</v>
      </c>
      <c r="D178" s="163">
        <f t="shared" si="48"/>
        <v>7.2719655721186456</v>
      </c>
      <c r="E178" s="163">
        <f t="shared" si="48"/>
        <v>-1.0724498696601472</v>
      </c>
      <c r="F178" s="84"/>
      <c r="G178" s="155"/>
    </row>
    <row r="179" spans="1:7" hidden="1" outlineLevel="1">
      <c r="A179" s="154" t="s">
        <v>717</v>
      </c>
      <c r="B179" s="163">
        <f t="shared" si="46"/>
        <v>13.347870963592385</v>
      </c>
      <c r="C179" s="163">
        <f t="shared" si="46"/>
        <v>12.763481491064638</v>
      </c>
      <c r="D179" s="163">
        <f t="shared" si="48"/>
        <v>8.6536392344487467</v>
      </c>
      <c r="E179" s="163">
        <f t="shared" si="48"/>
        <v>-3.4019576976664894</v>
      </c>
      <c r="F179" s="84"/>
      <c r="G179" s="155"/>
    </row>
    <row r="180" spans="1:7" hidden="1" outlineLevel="1">
      <c r="A180" s="154" t="s">
        <v>658</v>
      </c>
      <c r="B180" s="163">
        <f t="shared" si="46"/>
        <v>17.543681535799237</v>
      </c>
      <c r="C180" s="163">
        <f t="shared" si="46"/>
        <v>10.732657154335826</v>
      </c>
      <c r="D180" s="163">
        <f t="shared" ref="D180:E182" si="49">E83/E71*100-100</f>
        <v>3.7171701023394093</v>
      </c>
      <c r="E180" s="163">
        <f t="shared" si="49"/>
        <v>11.004129183893625</v>
      </c>
      <c r="F180" s="84"/>
      <c r="G180" s="155"/>
    </row>
    <row r="181" spans="1:7" hidden="1" outlineLevel="1">
      <c r="A181" s="154" t="s">
        <v>659</v>
      </c>
      <c r="B181" s="163">
        <f t="shared" si="46"/>
        <v>13.672562931500408</v>
      </c>
      <c r="C181" s="163">
        <f t="shared" si="46"/>
        <v>9.6109823229765539</v>
      </c>
      <c r="D181" s="163">
        <f t="shared" si="49"/>
        <v>8.4116210564262275</v>
      </c>
      <c r="E181" s="163">
        <f t="shared" si="49"/>
        <v>2.6063557572947076</v>
      </c>
      <c r="F181" s="84"/>
      <c r="G181" s="155"/>
    </row>
    <row r="182" spans="1:7" hidden="1" outlineLevel="1">
      <c r="A182" s="154" t="s">
        <v>652</v>
      </c>
      <c r="B182" s="163">
        <f t="shared" si="46"/>
        <v>11.841212097728146</v>
      </c>
      <c r="C182" s="163">
        <f t="shared" si="46"/>
        <v>5.7793639683164457</v>
      </c>
      <c r="D182" s="163">
        <f t="shared" si="49"/>
        <v>-2.2217756961746176</v>
      </c>
      <c r="E182" s="163">
        <f t="shared" si="49"/>
        <v>-8.395373948170942</v>
      </c>
      <c r="F182" s="84"/>
      <c r="G182" s="155"/>
    </row>
    <row r="183" spans="1:7" hidden="1" outlineLevel="1">
      <c r="A183" s="154" t="s">
        <v>651</v>
      </c>
      <c r="B183" s="163">
        <f t="shared" si="46"/>
        <v>9.5238309694350818</v>
      </c>
      <c r="C183" s="163">
        <f t="shared" si="46"/>
        <v>10.020010111608201</v>
      </c>
      <c r="D183" s="163">
        <f t="shared" ref="D183:E185" si="50">E86/E74*100-100</f>
        <v>12.208707768409212</v>
      </c>
      <c r="E183" s="163">
        <f t="shared" si="50"/>
        <v>-3.2660596326926878</v>
      </c>
      <c r="F183" s="84"/>
      <c r="G183" s="155"/>
    </row>
    <row r="184" spans="1:7" hidden="1" outlineLevel="1">
      <c r="A184" s="532" t="s">
        <v>660</v>
      </c>
      <c r="B184" s="534">
        <f t="shared" si="46"/>
        <v>9.2954415268155799</v>
      </c>
      <c r="C184" s="534">
        <f t="shared" si="46"/>
        <v>5.4646927927860958</v>
      </c>
      <c r="D184" s="534">
        <f t="shared" si="50"/>
        <v>11.003144376780966</v>
      </c>
      <c r="E184" s="534">
        <f t="shared" si="50"/>
        <v>2.2994608628825262</v>
      </c>
      <c r="F184" s="84"/>
      <c r="G184" s="155"/>
    </row>
    <row r="185" spans="1:7" collapsed="1">
      <c r="A185" s="154" t="s">
        <v>738</v>
      </c>
      <c r="B185" s="163">
        <f t="shared" si="46"/>
        <v>9.8417147889343397</v>
      </c>
      <c r="C185" s="163">
        <f t="shared" si="46"/>
        <v>7.0796159705003276</v>
      </c>
      <c r="D185" s="163">
        <f t="shared" si="50"/>
        <v>23.679295565561546</v>
      </c>
      <c r="E185" s="163">
        <f t="shared" si="50"/>
        <v>14.167668020446598</v>
      </c>
      <c r="F185" s="84"/>
      <c r="G185" s="155"/>
    </row>
    <row r="186" spans="1:7">
      <c r="A186" s="154" t="s">
        <v>744</v>
      </c>
      <c r="B186" s="163">
        <f t="shared" si="46"/>
        <v>11.089379907342106</v>
      </c>
      <c r="C186" s="163">
        <f t="shared" si="46"/>
        <v>7.093789724208392</v>
      </c>
      <c r="D186" s="163">
        <f t="shared" ref="D186:E188" si="51">E89/E77*100-100</f>
        <v>11.047280423573298</v>
      </c>
      <c r="E186" s="163">
        <f t="shared" si="51"/>
        <v>-5.6235390769529801</v>
      </c>
      <c r="F186" s="84"/>
      <c r="G186" s="155"/>
    </row>
    <row r="187" spans="1:7">
      <c r="A187" s="154" t="s">
        <v>745</v>
      </c>
      <c r="B187" s="163">
        <f t="shared" si="46"/>
        <v>8.4786781677214833</v>
      </c>
      <c r="C187" s="163">
        <f t="shared" si="46"/>
        <v>5.2952630016704063</v>
      </c>
      <c r="D187" s="163">
        <f t="shared" si="51"/>
        <v>17.581670490896784</v>
      </c>
      <c r="E187" s="163">
        <f t="shared" si="51"/>
        <v>-7.4240658573613558</v>
      </c>
      <c r="F187" s="84"/>
      <c r="G187" s="155"/>
    </row>
    <row r="188" spans="1:7">
      <c r="A188" s="154" t="s">
        <v>746</v>
      </c>
      <c r="B188" s="163">
        <f t="shared" si="46"/>
        <v>12.716178341177226</v>
      </c>
      <c r="C188" s="163">
        <f t="shared" si="46"/>
        <v>5.8885413906513406</v>
      </c>
      <c r="D188" s="163">
        <f t="shared" si="51"/>
        <v>13.092703143487199</v>
      </c>
      <c r="E188" s="163">
        <f t="shared" si="51"/>
        <v>2.0492181307346016</v>
      </c>
      <c r="F188" s="84"/>
      <c r="G188" s="155"/>
    </row>
    <row r="189" spans="1:7">
      <c r="A189" s="154" t="s">
        <v>747</v>
      </c>
      <c r="B189" s="163">
        <f t="shared" si="46"/>
        <v>10.336878389759633</v>
      </c>
      <c r="C189" s="163">
        <f t="shared" si="46"/>
        <v>0.60829776078685427</v>
      </c>
      <c r="D189" s="163">
        <f t="shared" ref="D189:E191" si="52">E92/E80*100-100</f>
        <v>22.13489163036985</v>
      </c>
      <c r="E189" s="163">
        <f t="shared" si="52"/>
        <v>-6.9219377115296084</v>
      </c>
      <c r="F189" s="84"/>
      <c r="G189" s="155"/>
    </row>
    <row r="190" spans="1:7">
      <c r="A190" s="154" t="s">
        <v>748</v>
      </c>
      <c r="B190" s="163">
        <f t="shared" si="46"/>
        <v>12.410731805761372</v>
      </c>
      <c r="C190" s="163">
        <f t="shared" si="46"/>
        <v>5.9676776919994126</v>
      </c>
      <c r="D190" s="163">
        <f t="shared" si="52"/>
        <v>20.292741142329689</v>
      </c>
      <c r="E190" s="163">
        <f t="shared" si="52"/>
        <v>4.3895076006088516</v>
      </c>
      <c r="F190" s="84"/>
      <c r="G190" s="155"/>
    </row>
    <row r="191" spans="1:7">
      <c r="A191" s="154" t="s">
        <v>749</v>
      </c>
      <c r="B191" s="163">
        <f t="shared" si="46"/>
        <v>17.995409886668853</v>
      </c>
      <c r="C191" s="163">
        <f t="shared" si="46"/>
        <v>7.6066307024448747</v>
      </c>
      <c r="D191" s="163">
        <f t="shared" si="52"/>
        <v>17.146898514108287</v>
      </c>
      <c r="E191" s="163">
        <f t="shared" si="52"/>
        <v>-1.3060883257353879</v>
      </c>
      <c r="F191" s="84"/>
      <c r="G191" s="155"/>
    </row>
    <row r="192" spans="1:7">
      <c r="A192" s="154" t="s">
        <v>750</v>
      </c>
      <c r="B192" s="163">
        <f t="shared" si="46"/>
        <v>11.054901745112574</v>
      </c>
      <c r="C192" s="163">
        <f t="shared" si="46"/>
        <v>11.42208430627069</v>
      </c>
      <c r="D192" s="163">
        <f t="shared" ref="D192:E194" si="53">E95/E83*100-100</f>
        <v>15.203030995019915</v>
      </c>
      <c r="E192" s="163">
        <f t="shared" si="53"/>
        <v>-3.1265051025922759</v>
      </c>
      <c r="F192" s="84"/>
      <c r="G192" s="155"/>
    </row>
    <row r="193" spans="1:7">
      <c r="A193" s="154" t="s">
        <v>751</v>
      </c>
      <c r="B193" s="163">
        <f t="shared" si="46"/>
        <v>10.166753012124815</v>
      </c>
      <c r="C193" s="163">
        <f t="shared" si="46"/>
        <v>8.4360029745870264</v>
      </c>
      <c r="D193" s="163">
        <f t="shared" si="53"/>
        <v>19.266174756053147</v>
      </c>
      <c r="E193" s="163">
        <f t="shared" si="53"/>
        <v>3.5188125554613521</v>
      </c>
      <c r="F193" s="84"/>
      <c r="G193" s="155"/>
    </row>
    <row r="194" spans="1:7">
      <c r="A194" s="154" t="s">
        <v>752</v>
      </c>
      <c r="B194" s="163">
        <f t="shared" si="46"/>
        <v>13.507957276238969</v>
      </c>
      <c r="C194" s="163">
        <f t="shared" si="46"/>
        <v>12.117030565145171</v>
      </c>
      <c r="D194" s="163">
        <f t="shared" si="53"/>
        <v>39.429142587938799</v>
      </c>
      <c r="E194" s="163">
        <f t="shared" si="53"/>
        <v>19.422948137625511</v>
      </c>
      <c r="F194" s="84"/>
      <c r="G194" s="155"/>
    </row>
    <row r="195" spans="1:7">
      <c r="A195" s="4" t="s">
        <v>753</v>
      </c>
      <c r="B195" s="163">
        <f t="shared" si="46"/>
        <v>9.1904531898842521</v>
      </c>
      <c r="C195" s="163">
        <f t="shared" si="46"/>
        <v>5.5264245862547199</v>
      </c>
      <c r="D195" s="163">
        <f>E98/E86*100-100</f>
        <v>9.6061242964266427</v>
      </c>
      <c r="E195" s="163">
        <f>F98/F86*100-100</f>
        <v>15.212932104074255</v>
      </c>
    </row>
    <row r="196" spans="1:7">
      <c r="A196" s="4" t="s">
        <v>743</v>
      </c>
      <c r="B196" s="163">
        <f t="shared" si="46"/>
        <v>-0.76823967735251131</v>
      </c>
      <c r="C196" s="163">
        <f t="shared" si="46"/>
        <v>-4.925690847800567</v>
      </c>
      <c r="D196" s="163">
        <f>E99/E87*100-100</f>
        <v>4.2951393658221804</v>
      </c>
      <c r="E196" s="163">
        <f>F99/F87*100-100</f>
        <v>9.1891905077102507</v>
      </c>
    </row>
    <row r="198" spans="1:7">
      <c r="A198" s="966" t="s">
        <v>446</v>
      </c>
      <c r="B198" s="967"/>
    </row>
  </sheetData>
  <mergeCells count="5">
    <mergeCell ref="A198:B198"/>
    <mergeCell ref="B5:D5"/>
    <mergeCell ref="E5:G5"/>
    <mergeCell ref="B103:C103"/>
    <mergeCell ref="D103:E103"/>
  </mergeCells>
  <phoneticPr fontId="2" type="noConversion"/>
  <pageMargins left="0.4" right="0.17" top="0.48" bottom="0.52" header="0.5" footer="0.5"/>
  <pageSetup paperSize="9" scale="7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L57"/>
  <sheetViews>
    <sheetView topLeftCell="A28" workbookViewId="0">
      <selection activeCell="L46" sqref="L46"/>
    </sheetView>
  </sheetViews>
  <sheetFormatPr defaultRowHeight="12.75"/>
  <cols>
    <col min="1" max="1" width="10.5" style="72" customWidth="1"/>
    <col min="2" max="2" width="16.875" style="72" customWidth="1"/>
    <col min="3" max="3" width="8.25" style="72" customWidth="1"/>
    <col min="4" max="4" width="14.875" style="72" customWidth="1"/>
    <col min="5" max="5" width="8.25" style="72" customWidth="1"/>
    <col min="6" max="6" width="17.5" style="72" customWidth="1"/>
    <col min="7" max="7" width="7.75" style="72" customWidth="1"/>
    <col min="8" max="8" width="17.875" style="72" customWidth="1"/>
    <col min="9" max="9" width="8.5" style="72" customWidth="1"/>
    <col min="10" max="16384" width="9" style="72"/>
  </cols>
  <sheetData>
    <row r="1" spans="1:12" ht="15">
      <c r="A1" s="76" t="s">
        <v>300</v>
      </c>
    </row>
    <row r="2" spans="1:12" ht="15.75">
      <c r="A2" s="50" t="s">
        <v>371</v>
      </c>
    </row>
    <row r="3" spans="1:12" ht="9" customHeight="1">
      <c r="A3" s="50"/>
    </row>
    <row r="4" spans="1:12">
      <c r="A4" s="1" t="s">
        <v>372</v>
      </c>
    </row>
    <row r="6" spans="1:12" ht="12.75" customHeight="1">
      <c r="A6" s="779" t="s">
        <v>87</v>
      </c>
      <c r="B6" s="775" t="s">
        <v>90</v>
      </c>
      <c r="C6" s="781" t="s">
        <v>708</v>
      </c>
      <c r="D6" s="778" t="s">
        <v>89</v>
      </c>
      <c r="E6" s="782"/>
      <c r="F6" s="782"/>
      <c r="G6" s="779"/>
      <c r="H6" s="775" t="s">
        <v>88</v>
      </c>
      <c r="I6" s="777" t="s">
        <v>710</v>
      </c>
    </row>
    <row r="7" spans="1:12" ht="25.5">
      <c r="A7" s="780"/>
      <c r="B7" s="776"/>
      <c r="C7" s="781"/>
      <c r="D7" s="118" t="s">
        <v>91</v>
      </c>
      <c r="E7" s="118"/>
      <c r="F7" s="118" t="s">
        <v>92</v>
      </c>
      <c r="G7" s="118"/>
      <c r="H7" s="776"/>
      <c r="I7" s="777"/>
    </row>
    <row r="8" spans="1:12" ht="25.5">
      <c r="A8" s="780"/>
      <c r="B8" s="776"/>
      <c r="C8" s="775"/>
      <c r="D8" s="118" t="s">
        <v>93</v>
      </c>
      <c r="E8" s="118" t="s">
        <v>709</v>
      </c>
      <c r="F8" s="118" t="s">
        <v>94</v>
      </c>
      <c r="G8" s="118" t="s">
        <v>707</v>
      </c>
      <c r="H8" s="776"/>
      <c r="I8" s="778"/>
    </row>
    <row r="9" spans="1:12" ht="14.25">
      <c r="A9" s="119">
        <v>36161</v>
      </c>
      <c r="B9" s="74">
        <v>2</v>
      </c>
      <c r="C9" s="172" t="s">
        <v>470</v>
      </c>
      <c r="D9" s="75">
        <v>3</v>
      </c>
      <c r="E9" s="172" t="s">
        <v>470</v>
      </c>
      <c r="F9" s="172" t="s">
        <v>470</v>
      </c>
      <c r="G9" s="172" t="s">
        <v>470</v>
      </c>
      <c r="H9" s="75">
        <v>4.5</v>
      </c>
      <c r="I9" s="172" t="s">
        <v>470</v>
      </c>
      <c r="L9" s="71"/>
    </row>
    <row r="10" spans="1:12" ht="14.25">
      <c r="A10" s="120" t="s">
        <v>328</v>
      </c>
      <c r="B10" s="67">
        <v>2.75</v>
      </c>
      <c r="C10" s="68">
        <f>B10-B9</f>
        <v>0.75</v>
      </c>
      <c r="D10" s="68">
        <v>3</v>
      </c>
      <c r="E10" s="68">
        <f>D10-D9</f>
        <v>0</v>
      </c>
      <c r="F10" s="130" t="s">
        <v>470</v>
      </c>
      <c r="G10" s="130" t="s">
        <v>470</v>
      </c>
      <c r="H10" s="68">
        <v>3.25</v>
      </c>
      <c r="I10" s="68">
        <f>H10-H9</f>
        <v>-1.25</v>
      </c>
      <c r="L10" s="71"/>
    </row>
    <row r="11" spans="1:12" ht="14.25">
      <c r="A11" s="121">
        <v>36182</v>
      </c>
      <c r="B11" s="67">
        <v>2</v>
      </c>
      <c r="C11" s="68">
        <f t="shared" ref="C11:C44" si="0">B11-B10</f>
        <v>-0.75</v>
      </c>
      <c r="D11" s="68">
        <v>3</v>
      </c>
      <c r="E11" s="68">
        <f t="shared" ref="E11:E17" si="1">D11-D10</f>
        <v>0</v>
      </c>
      <c r="F11" s="130" t="s">
        <v>470</v>
      </c>
      <c r="G11" s="130" t="s">
        <v>470</v>
      </c>
      <c r="H11" s="68">
        <v>4.5</v>
      </c>
      <c r="I11" s="68">
        <f t="shared" ref="I11:I44" si="2">H11-H10</f>
        <v>1.25</v>
      </c>
      <c r="L11" s="71"/>
    </row>
    <row r="12" spans="1:12" ht="14.25">
      <c r="A12" s="121">
        <v>36259</v>
      </c>
      <c r="B12" s="67">
        <v>1.5</v>
      </c>
      <c r="C12" s="68">
        <f t="shared" si="0"/>
        <v>-0.5</v>
      </c>
      <c r="D12" s="68">
        <v>2.5</v>
      </c>
      <c r="E12" s="68">
        <f t="shared" si="1"/>
        <v>-0.5</v>
      </c>
      <c r="F12" s="130" t="s">
        <v>470</v>
      </c>
      <c r="G12" s="130" t="s">
        <v>470</v>
      </c>
      <c r="H12" s="68">
        <v>3.5</v>
      </c>
      <c r="I12" s="68">
        <f t="shared" si="2"/>
        <v>-1</v>
      </c>
      <c r="L12" s="71"/>
    </row>
    <row r="13" spans="1:12" ht="14.25">
      <c r="A13" s="123">
        <v>36469</v>
      </c>
      <c r="B13" s="69">
        <v>2</v>
      </c>
      <c r="C13" s="70">
        <f t="shared" si="0"/>
        <v>0.5</v>
      </c>
      <c r="D13" s="70">
        <v>3</v>
      </c>
      <c r="E13" s="70">
        <f t="shared" si="1"/>
        <v>0.5</v>
      </c>
      <c r="F13" s="131" t="s">
        <v>470</v>
      </c>
      <c r="G13" s="131" t="s">
        <v>470</v>
      </c>
      <c r="H13" s="70">
        <v>4</v>
      </c>
      <c r="I13" s="70">
        <f t="shared" si="2"/>
        <v>0.5</v>
      </c>
      <c r="L13" s="71"/>
    </row>
    <row r="14" spans="1:12" ht="14.25">
      <c r="A14" s="121">
        <v>36560</v>
      </c>
      <c r="B14" s="67">
        <v>2.25</v>
      </c>
      <c r="C14" s="68">
        <f t="shared" si="0"/>
        <v>0.25</v>
      </c>
      <c r="D14" s="68">
        <v>3.25</v>
      </c>
      <c r="E14" s="68">
        <f t="shared" si="1"/>
        <v>0.25</v>
      </c>
      <c r="F14" s="130" t="s">
        <v>470</v>
      </c>
      <c r="G14" s="130" t="s">
        <v>470</v>
      </c>
      <c r="H14" s="68">
        <v>4.25</v>
      </c>
      <c r="I14" s="68">
        <f t="shared" si="2"/>
        <v>0.25</v>
      </c>
      <c r="L14" s="71"/>
    </row>
    <row r="15" spans="1:12" ht="14.25">
      <c r="A15" s="121">
        <v>36602</v>
      </c>
      <c r="B15" s="67">
        <v>2.5</v>
      </c>
      <c r="C15" s="68">
        <f t="shared" si="0"/>
        <v>0.25</v>
      </c>
      <c r="D15" s="68">
        <v>3.5</v>
      </c>
      <c r="E15" s="68">
        <f t="shared" si="1"/>
        <v>0.25</v>
      </c>
      <c r="F15" s="130" t="s">
        <v>470</v>
      </c>
      <c r="G15" s="130" t="s">
        <v>470</v>
      </c>
      <c r="H15" s="68">
        <v>4.5</v>
      </c>
      <c r="I15" s="68">
        <f t="shared" si="2"/>
        <v>0.25</v>
      </c>
      <c r="L15" s="71"/>
    </row>
    <row r="16" spans="1:12" ht="14.25">
      <c r="A16" s="121">
        <v>36644</v>
      </c>
      <c r="B16" s="67">
        <v>2.75</v>
      </c>
      <c r="C16" s="68">
        <f t="shared" si="0"/>
        <v>0.25</v>
      </c>
      <c r="D16" s="68">
        <v>3.75</v>
      </c>
      <c r="E16" s="68">
        <f t="shared" si="1"/>
        <v>0.25</v>
      </c>
      <c r="F16" s="130" t="s">
        <v>470</v>
      </c>
      <c r="G16" s="130" t="s">
        <v>470</v>
      </c>
      <c r="H16" s="68">
        <v>4.75</v>
      </c>
      <c r="I16" s="68">
        <f t="shared" si="2"/>
        <v>0.25</v>
      </c>
      <c r="L16" s="71"/>
    </row>
    <row r="17" spans="1:12" ht="14.25">
      <c r="A17" s="121">
        <v>36686</v>
      </c>
      <c r="B17" s="67">
        <v>3.25</v>
      </c>
      <c r="C17" s="68">
        <f t="shared" si="0"/>
        <v>0.5</v>
      </c>
      <c r="D17" s="68">
        <v>4.25</v>
      </c>
      <c r="E17" s="68">
        <f t="shared" si="1"/>
        <v>0.5</v>
      </c>
      <c r="F17" s="130" t="s">
        <v>470</v>
      </c>
      <c r="G17" s="130" t="s">
        <v>470</v>
      </c>
      <c r="H17" s="68">
        <v>5.25</v>
      </c>
      <c r="I17" s="68">
        <f t="shared" si="2"/>
        <v>0.5</v>
      </c>
      <c r="L17" s="71"/>
    </row>
    <row r="18" spans="1:12" ht="14.25">
      <c r="A18" s="120" t="s">
        <v>329</v>
      </c>
      <c r="B18" s="67">
        <v>3.25</v>
      </c>
      <c r="C18" s="68">
        <f t="shared" si="0"/>
        <v>0</v>
      </c>
      <c r="D18" s="130" t="s">
        <v>470</v>
      </c>
      <c r="E18" s="130" t="s">
        <v>470</v>
      </c>
      <c r="F18" s="68">
        <v>4.25</v>
      </c>
      <c r="G18" s="68">
        <f>F18-D17</f>
        <v>0</v>
      </c>
      <c r="H18" s="68">
        <v>5.25</v>
      </c>
      <c r="I18" s="68">
        <f t="shared" si="2"/>
        <v>0</v>
      </c>
      <c r="L18" s="71"/>
    </row>
    <row r="19" spans="1:12">
      <c r="A19" s="121">
        <v>36770</v>
      </c>
      <c r="B19" s="67">
        <v>3.5</v>
      </c>
      <c r="C19" s="68">
        <f t="shared" si="0"/>
        <v>0.25</v>
      </c>
      <c r="D19" s="130" t="s">
        <v>470</v>
      </c>
      <c r="E19" s="130" t="s">
        <v>470</v>
      </c>
      <c r="F19" s="68">
        <v>4.5</v>
      </c>
      <c r="G19" s="68">
        <f>F19-F18</f>
        <v>0.25</v>
      </c>
      <c r="H19" s="68">
        <v>5.5</v>
      </c>
      <c r="I19" s="68">
        <f t="shared" si="2"/>
        <v>0.25</v>
      </c>
    </row>
    <row r="20" spans="1:12">
      <c r="A20" s="123">
        <v>36805</v>
      </c>
      <c r="B20" s="69">
        <v>3.75</v>
      </c>
      <c r="C20" s="70">
        <f t="shared" si="0"/>
        <v>0.25</v>
      </c>
      <c r="D20" s="131" t="s">
        <v>470</v>
      </c>
      <c r="E20" s="131" t="s">
        <v>470</v>
      </c>
      <c r="F20" s="70">
        <v>4.75</v>
      </c>
      <c r="G20" s="70">
        <f t="shared" ref="G20:G36" si="3">F20-F19</f>
        <v>0.25</v>
      </c>
      <c r="H20" s="70">
        <v>5.75</v>
      </c>
      <c r="I20" s="70">
        <f t="shared" si="2"/>
        <v>0.25</v>
      </c>
    </row>
    <row r="21" spans="1:12">
      <c r="A21" s="121">
        <v>37022</v>
      </c>
      <c r="B21" s="67">
        <v>3.5</v>
      </c>
      <c r="C21" s="68">
        <f t="shared" si="0"/>
        <v>-0.25</v>
      </c>
      <c r="D21" s="130" t="s">
        <v>470</v>
      </c>
      <c r="E21" s="130" t="s">
        <v>470</v>
      </c>
      <c r="F21" s="68">
        <v>4.5</v>
      </c>
      <c r="G21" s="68">
        <f t="shared" si="3"/>
        <v>-0.25</v>
      </c>
      <c r="H21" s="68">
        <v>5.5</v>
      </c>
      <c r="I21" s="68">
        <f t="shared" si="2"/>
        <v>-0.25</v>
      </c>
    </row>
    <row r="22" spans="1:12">
      <c r="A22" s="121">
        <v>37134</v>
      </c>
      <c r="B22" s="67">
        <v>3.25</v>
      </c>
      <c r="C22" s="68">
        <f t="shared" si="0"/>
        <v>-0.25</v>
      </c>
      <c r="D22" s="130" t="s">
        <v>470</v>
      </c>
      <c r="E22" s="130" t="s">
        <v>470</v>
      </c>
      <c r="F22" s="68">
        <v>4.25</v>
      </c>
      <c r="G22" s="68">
        <f t="shared" si="3"/>
        <v>-0.25</v>
      </c>
      <c r="H22" s="68">
        <v>5.25</v>
      </c>
      <c r="I22" s="68">
        <f t="shared" si="2"/>
        <v>-0.25</v>
      </c>
    </row>
    <row r="23" spans="1:12" ht="14.25">
      <c r="A23" s="120" t="s">
        <v>330</v>
      </c>
      <c r="B23" s="67">
        <v>2.75</v>
      </c>
      <c r="C23" s="68">
        <f t="shared" si="0"/>
        <v>-0.5</v>
      </c>
      <c r="D23" s="130" t="s">
        <v>470</v>
      </c>
      <c r="E23" s="130" t="s">
        <v>470</v>
      </c>
      <c r="F23" s="68">
        <v>3.75</v>
      </c>
      <c r="G23" s="68">
        <f t="shared" si="3"/>
        <v>-0.5</v>
      </c>
      <c r="H23" s="68">
        <v>4.75</v>
      </c>
      <c r="I23" s="68">
        <f t="shared" si="2"/>
        <v>-0.5</v>
      </c>
      <c r="K23" s="71"/>
      <c r="L23" s="71"/>
    </row>
    <row r="24" spans="1:12" ht="14.25">
      <c r="A24" s="123">
        <v>37204</v>
      </c>
      <c r="B24" s="69">
        <v>2.25</v>
      </c>
      <c r="C24" s="70">
        <f t="shared" si="0"/>
        <v>-0.5</v>
      </c>
      <c r="D24" s="131" t="s">
        <v>470</v>
      </c>
      <c r="E24" s="131" t="s">
        <v>470</v>
      </c>
      <c r="F24" s="70">
        <v>3.25</v>
      </c>
      <c r="G24" s="70">
        <f t="shared" si="3"/>
        <v>-0.5</v>
      </c>
      <c r="H24" s="70">
        <v>4.25</v>
      </c>
      <c r="I24" s="70">
        <f t="shared" si="2"/>
        <v>-0.5</v>
      </c>
      <c r="K24" s="71"/>
      <c r="L24" s="71"/>
    </row>
    <row r="25" spans="1:12" ht="14.25">
      <c r="A25" s="124">
        <v>37596</v>
      </c>
      <c r="B25" s="125">
        <v>1.75</v>
      </c>
      <c r="C25" s="126">
        <f t="shared" si="0"/>
        <v>-0.5</v>
      </c>
      <c r="D25" s="173" t="s">
        <v>470</v>
      </c>
      <c r="E25" s="173" t="s">
        <v>470</v>
      </c>
      <c r="F25" s="126">
        <v>2.75</v>
      </c>
      <c r="G25" s="126">
        <f t="shared" si="3"/>
        <v>-0.5</v>
      </c>
      <c r="H25" s="126">
        <v>3.75</v>
      </c>
      <c r="I25" s="126">
        <f t="shared" si="2"/>
        <v>-0.5</v>
      </c>
      <c r="K25" s="71"/>
      <c r="L25" s="71"/>
    </row>
    <row r="26" spans="1:12" ht="14.25">
      <c r="A26" s="121">
        <v>37687</v>
      </c>
      <c r="B26" s="67">
        <v>1.5</v>
      </c>
      <c r="C26" s="68">
        <f t="shared" si="0"/>
        <v>-0.25</v>
      </c>
      <c r="D26" s="130" t="s">
        <v>470</v>
      </c>
      <c r="E26" s="172" t="s">
        <v>470</v>
      </c>
      <c r="F26" s="68">
        <v>2.5</v>
      </c>
      <c r="G26" s="68">
        <f t="shared" si="3"/>
        <v>-0.25</v>
      </c>
      <c r="H26" s="68">
        <v>3.5</v>
      </c>
      <c r="I26" s="68">
        <f t="shared" si="2"/>
        <v>-0.25</v>
      </c>
      <c r="K26" s="71"/>
      <c r="L26" s="71"/>
    </row>
    <row r="27" spans="1:12" ht="14.25">
      <c r="A27" s="123">
        <v>37778</v>
      </c>
      <c r="B27" s="69">
        <v>1</v>
      </c>
      <c r="C27" s="70">
        <f t="shared" si="0"/>
        <v>-0.5</v>
      </c>
      <c r="D27" s="131" t="s">
        <v>470</v>
      </c>
      <c r="E27" s="131" t="s">
        <v>470</v>
      </c>
      <c r="F27" s="70">
        <v>2</v>
      </c>
      <c r="G27" s="70">
        <f t="shared" si="3"/>
        <v>-0.5</v>
      </c>
      <c r="H27" s="70">
        <v>3</v>
      </c>
      <c r="I27" s="70">
        <f t="shared" si="2"/>
        <v>-0.5</v>
      </c>
      <c r="K27" s="71"/>
      <c r="L27" s="71"/>
    </row>
    <row r="28" spans="1:12" ht="14.25">
      <c r="A28" s="124">
        <v>38692</v>
      </c>
      <c r="B28" s="125">
        <v>1.25</v>
      </c>
      <c r="C28" s="126">
        <f t="shared" si="0"/>
        <v>0.25</v>
      </c>
      <c r="D28" s="173" t="s">
        <v>470</v>
      </c>
      <c r="E28" s="173" t="s">
        <v>470</v>
      </c>
      <c r="F28" s="126">
        <v>2.25</v>
      </c>
      <c r="G28" s="126">
        <f t="shared" si="3"/>
        <v>0.25</v>
      </c>
      <c r="H28" s="126">
        <v>3.25</v>
      </c>
      <c r="I28" s="126">
        <f t="shared" si="2"/>
        <v>0.25</v>
      </c>
      <c r="K28" s="71"/>
      <c r="L28" s="71"/>
    </row>
    <row r="29" spans="1:12" ht="14.25">
      <c r="A29" s="121">
        <v>38784</v>
      </c>
      <c r="B29" s="67">
        <v>1.5</v>
      </c>
      <c r="C29" s="68">
        <f t="shared" si="0"/>
        <v>0.25</v>
      </c>
      <c r="D29" s="130" t="s">
        <v>470</v>
      </c>
      <c r="E29" s="130" t="s">
        <v>470</v>
      </c>
      <c r="F29" s="68">
        <v>2.5</v>
      </c>
      <c r="G29" s="68">
        <f t="shared" si="3"/>
        <v>0.25</v>
      </c>
      <c r="H29" s="68">
        <v>3.5</v>
      </c>
      <c r="I29" s="68">
        <f t="shared" si="2"/>
        <v>0.25</v>
      </c>
      <c r="K29" s="71"/>
      <c r="L29" s="71"/>
    </row>
    <row r="30" spans="1:12" ht="14.25">
      <c r="A30" s="121">
        <v>38883</v>
      </c>
      <c r="B30" s="67">
        <v>1.75</v>
      </c>
      <c r="C30" s="68">
        <f t="shared" si="0"/>
        <v>0.25</v>
      </c>
      <c r="D30" s="130" t="s">
        <v>470</v>
      </c>
      <c r="E30" s="130" t="s">
        <v>470</v>
      </c>
      <c r="F30" s="68">
        <v>2.75</v>
      </c>
      <c r="G30" s="68">
        <f t="shared" si="3"/>
        <v>0.25</v>
      </c>
      <c r="H30" s="68">
        <v>3.75</v>
      </c>
      <c r="I30" s="68">
        <f t="shared" si="2"/>
        <v>0.25</v>
      </c>
      <c r="K30" s="71"/>
      <c r="L30" s="71"/>
    </row>
    <row r="31" spans="1:12" ht="14.25">
      <c r="A31" s="121">
        <v>38938</v>
      </c>
      <c r="B31" s="67">
        <v>2</v>
      </c>
      <c r="C31" s="68">
        <f t="shared" si="0"/>
        <v>0.25</v>
      </c>
      <c r="D31" s="130" t="s">
        <v>470</v>
      </c>
      <c r="E31" s="130" t="s">
        <v>470</v>
      </c>
      <c r="F31" s="68">
        <v>3</v>
      </c>
      <c r="G31" s="68">
        <f t="shared" si="3"/>
        <v>0.25</v>
      </c>
      <c r="H31" s="68">
        <v>4</v>
      </c>
      <c r="I31" s="68">
        <f t="shared" si="2"/>
        <v>0.25</v>
      </c>
      <c r="K31" s="71"/>
      <c r="L31" s="71"/>
    </row>
    <row r="32" spans="1:12" ht="14.25">
      <c r="A32" s="121">
        <v>39001</v>
      </c>
      <c r="B32" s="67">
        <v>2.25</v>
      </c>
      <c r="C32" s="68">
        <f t="shared" si="0"/>
        <v>0.25</v>
      </c>
      <c r="D32" s="130" t="s">
        <v>470</v>
      </c>
      <c r="E32" s="130" t="s">
        <v>470</v>
      </c>
      <c r="F32" s="68">
        <v>3.25</v>
      </c>
      <c r="G32" s="68">
        <f t="shared" si="3"/>
        <v>0.25</v>
      </c>
      <c r="H32" s="68">
        <v>4.25</v>
      </c>
      <c r="I32" s="68">
        <f t="shared" si="2"/>
        <v>0.25</v>
      </c>
      <c r="K32" s="71"/>
      <c r="L32" s="71"/>
    </row>
    <row r="33" spans="1:12" ht="14.25">
      <c r="A33" s="123">
        <v>39064</v>
      </c>
      <c r="B33" s="69">
        <v>2.5</v>
      </c>
      <c r="C33" s="70">
        <f t="shared" si="0"/>
        <v>0.25</v>
      </c>
      <c r="D33" s="131" t="s">
        <v>470</v>
      </c>
      <c r="E33" s="131" t="s">
        <v>470</v>
      </c>
      <c r="F33" s="70">
        <v>3.5</v>
      </c>
      <c r="G33" s="70">
        <f t="shared" si="3"/>
        <v>0.25</v>
      </c>
      <c r="H33" s="70">
        <v>4.5</v>
      </c>
      <c r="I33" s="70">
        <f t="shared" si="2"/>
        <v>0.25</v>
      </c>
      <c r="K33" s="71"/>
      <c r="L33" s="71"/>
    </row>
    <row r="34" spans="1:12" ht="14.25">
      <c r="A34" s="121">
        <v>39155</v>
      </c>
      <c r="B34" s="67">
        <v>2.75</v>
      </c>
      <c r="C34" s="68">
        <f t="shared" si="0"/>
        <v>0.25</v>
      </c>
      <c r="D34" s="130" t="s">
        <v>470</v>
      </c>
      <c r="E34" s="130" t="s">
        <v>470</v>
      </c>
      <c r="F34" s="68">
        <v>3.75</v>
      </c>
      <c r="G34" s="68">
        <f t="shared" si="3"/>
        <v>0.25</v>
      </c>
      <c r="H34" s="68">
        <v>4.75</v>
      </c>
      <c r="I34" s="68">
        <f t="shared" si="2"/>
        <v>0.25</v>
      </c>
      <c r="K34" s="71"/>
      <c r="L34" s="71"/>
    </row>
    <row r="35" spans="1:12" ht="14.25">
      <c r="A35" s="123">
        <v>39246</v>
      </c>
      <c r="B35" s="69">
        <v>3</v>
      </c>
      <c r="C35" s="70">
        <f t="shared" si="0"/>
        <v>0.25</v>
      </c>
      <c r="D35" s="131" t="s">
        <v>470</v>
      </c>
      <c r="E35" s="131" t="s">
        <v>470</v>
      </c>
      <c r="F35" s="70">
        <v>4</v>
      </c>
      <c r="G35" s="70">
        <f t="shared" si="3"/>
        <v>0.25</v>
      </c>
      <c r="H35" s="70">
        <v>5</v>
      </c>
      <c r="I35" s="70">
        <f t="shared" si="2"/>
        <v>0.25</v>
      </c>
      <c r="K35" s="71"/>
      <c r="L35" s="71"/>
    </row>
    <row r="36" spans="1:12">
      <c r="A36" s="121">
        <v>39638</v>
      </c>
      <c r="B36" s="67">
        <v>3.25</v>
      </c>
      <c r="C36" s="68">
        <f t="shared" si="0"/>
        <v>0.25</v>
      </c>
      <c r="D36" s="130" t="s">
        <v>470</v>
      </c>
      <c r="E36" s="130" t="s">
        <v>470</v>
      </c>
      <c r="F36" s="68">
        <v>4.25</v>
      </c>
      <c r="G36" s="68">
        <f t="shared" si="3"/>
        <v>0.25</v>
      </c>
      <c r="H36" s="68">
        <v>5.25</v>
      </c>
      <c r="I36" s="68">
        <f t="shared" si="2"/>
        <v>0.25</v>
      </c>
    </row>
    <row r="37" spans="1:12">
      <c r="A37" s="121">
        <v>39729</v>
      </c>
      <c r="B37" s="67">
        <v>2.75</v>
      </c>
      <c r="C37" s="68">
        <f t="shared" si="0"/>
        <v>-0.5</v>
      </c>
      <c r="D37" s="130" t="s">
        <v>470</v>
      </c>
      <c r="E37" s="130" t="s">
        <v>470</v>
      </c>
      <c r="F37" s="130" t="s">
        <v>470</v>
      </c>
      <c r="G37" s="130" t="s">
        <v>470</v>
      </c>
      <c r="H37" s="68">
        <v>4.75</v>
      </c>
      <c r="I37" s="68">
        <f t="shared" si="2"/>
        <v>-0.5</v>
      </c>
    </row>
    <row r="38" spans="1:12" ht="14.25">
      <c r="A38" s="120" t="s">
        <v>331</v>
      </c>
      <c r="B38" s="67">
        <v>3.25</v>
      </c>
      <c r="C38" s="68">
        <f t="shared" si="0"/>
        <v>0.5</v>
      </c>
      <c r="D38" s="130" t="s">
        <v>470</v>
      </c>
      <c r="E38" s="130" t="s">
        <v>470</v>
      </c>
      <c r="F38" s="130" t="s">
        <v>470</v>
      </c>
      <c r="G38" s="130" t="s">
        <v>470</v>
      </c>
      <c r="H38" s="68">
        <v>4.25</v>
      </c>
      <c r="I38" s="68">
        <f t="shared" si="2"/>
        <v>-0.5</v>
      </c>
    </row>
    <row r="39" spans="1:12" ht="14.25">
      <c r="A39" s="120" t="s">
        <v>332</v>
      </c>
      <c r="B39" s="67">
        <v>3.25</v>
      </c>
      <c r="C39" s="68">
        <f t="shared" si="0"/>
        <v>0</v>
      </c>
      <c r="D39" s="68">
        <v>3.75</v>
      </c>
      <c r="E39" s="68">
        <f>D39-F36</f>
        <v>-0.5</v>
      </c>
      <c r="F39" s="130" t="s">
        <v>470</v>
      </c>
      <c r="G39" s="130" t="s">
        <v>470</v>
      </c>
      <c r="H39" s="68">
        <v>4.25</v>
      </c>
      <c r="I39" s="68">
        <f t="shared" si="2"/>
        <v>0</v>
      </c>
    </row>
    <row r="40" spans="1:12">
      <c r="A40" s="121">
        <v>39764</v>
      </c>
      <c r="B40" s="67">
        <v>2.75</v>
      </c>
      <c r="C40" s="68">
        <f t="shared" si="0"/>
        <v>-0.5</v>
      </c>
      <c r="D40" s="68">
        <v>3.25</v>
      </c>
      <c r="E40" s="68">
        <f t="shared" ref="E40:E50" si="4">D40-D39</f>
        <v>-0.5</v>
      </c>
      <c r="F40" s="130" t="s">
        <v>470</v>
      </c>
      <c r="G40" s="130" t="s">
        <v>470</v>
      </c>
      <c r="H40" s="68">
        <v>3.75</v>
      </c>
      <c r="I40" s="68">
        <f t="shared" si="2"/>
        <v>-0.5</v>
      </c>
    </row>
    <row r="41" spans="1:12">
      <c r="A41" s="280">
        <v>39792</v>
      </c>
      <c r="B41" s="69">
        <v>2</v>
      </c>
      <c r="C41" s="70">
        <f t="shared" si="0"/>
        <v>-0.75</v>
      </c>
      <c r="D41" s="70">
        <v>2.5</v>
      </c>
      <c r="E41" s="70">
        <f t="shared" si="4"/>
        <v>-0.75</v>
      </c>
      <c r="F41" s="131" t="s">
        <v>470</v>
      </c>
      <c r="G41" s="131" t="s">
        <v>470</v>
      </c>
      <c r="H41" s="70">
        <v>3</v>
      </c>
      <c r="I41" s="70">
        <f t="shared" si="2"/>
        <v>-0.75</v>
      </c>
    </row>
    <row r="42" spans="1:12">
      <c r="A42" s="122">
        <v>39834</v>
      </c>
      <c r="B42" s="67">
        <v>1</v>
      </c>
      <c r="C42" s="68">
        <f t="shared" si="0"/>
        <v>-1</v>
      </c>
      <c r="D42" s="68">
        <v>2</v>
      </c>
      <c r="E42" s="68">
        <f t="shared" si="4"/>
        <v>-0.5</v>
      </c>
      <c r="F42" s="130" t="s">
        <v>470</v>
      </c>
      <c r="G42" s="130" t="s">
        <v>470</v>
      </c>
      <c r="H42" s="68">
        <v>3</v>
      </c>
      <c r="I42" s="68">
        <f t="shared" si="2"/>
        <v>0</v>
      </c>
    </row>
    <row r="43" spans="1:12">
      <c r="A43" s="122">
        <v>39883</v>
      </c>
      <c r="B43" s="68">
        <v>0.5</v>
      </c>
      <c r="C43" s="68">
        <f t="shared" si="0"/>
        <v>-0.5</v>
      </c>
      <c r="D43" s="68">
        <v>1.5</v>
      </c>
      <c r="E43" s="68">
        <f t="shared" si="4"/>
        <v>-0.5</v>
      </c>
      <c r="F43" s="130" t="s">
        <v>470</v>
      </c>
      <c r="G43" s="130" t="s">
        <v>470</v>
      </c>
      <c r="H43" s="68">
        <v>2.5</v>
      </c>
      <c r="I43" s="68">
        <f t="shared" si="2"/>
        <v>-0.5</v>
      </c>
    </row>
    <row r="44" spans="1:12">
      <c r="A44" s="122">
        <v>39911</v>
      </c>
      <c r="B44" s="68">
        <v>0.25</v>
      </c>
      <c r="C44" s="68">
        <f t="shared" si="0"/>
        <v>-0.25</v>
      </c>
      <c r="D44" s="68">
        <v>1.25</v>
      </c>
      <c r="E44" s="68">
        <f t="shared" si="4"/>
        <v>-0.25</v>
      </c>
      <c r="F44" s="130" t="s">
        <v>470</v>
      </c>
      <c r="G44" s="130" t="s">
        <v>470</v>
      </c>
      <c r="H44" s="68">
        <v>2.25</v>
      </c>
      <c r="I44" s="68">
        <f t="shared" si="2"/>
        <v>-0.25</v>
      </c>
    </row>
    <row r="45" spans="1:12">
      <c r="A45" s="280">
        <v>39946</v>
      </c>
      <c r="B45" s="70">
        <v>0.25</v>
      </c>
      <c r="C45" s="70">
        <f t="shared" ref="C45:C50" si="5">B45-B44</f>
        <v>0</v>
      </c>
      <c r="D45" s="70">
        <v>1</v>
      </c>
      <c r="E45" s="70">
        <f t="shared" si="4"/>
        <v>-0.25</v>
      </c>
      <c r="F45" s="131" t="s">
        <v>470</v>
      </c>
      <c r="G45" s="131" t="s">
        <v>470</v>
      </c>
      <c r="H45" s="70">
        <v>1.75</v>
      </c>
      <c r="I45" s="70">
        <f t="shared" ref="I45:I50" si="6">H45-H44</f>
        <v>-0.5</v>
      </c>
    </row>
    <row r="46" spans="1:12">
      <c r="A46" s="122">
        <v>40646</v>
      </c>
      <c r="B46" s="68">
        <v>0.5</v>
      </c>
      <c r="C46" s="68">
        <f t="shared" si="5"/>
        <v>0.25</v>
      </c>
      <c r="D46" s="68">
        <v>1.25</v>
      </c>
      <c r="E46" s="68">
        <f t="shared" si="4"/>
        <v>0.25</v>
      </c>
      <c r="F46" s="130" t="s">
        <v>470</v>
      </c>
      <c r="G46" s="130" t="s">
        <v>470</v>
      </c>
      <c r="H46" s="68">
        <v>2</v>
      </c>
      <c r="I46" s="68">
        <f t="shared" si="6"/>
        <v>0.25</v>
      </c>
    </row>
    <row r="47" spans="1:12">
      <c r="A47" s="122">
        <v>40737</v>
      </c>
      <c r="B47" s="68">
        <v>0.75</v>
      </c>
      <c r="C47" s="68">
        <f t="shared" si="5"/>
        <v>0.25</v>
      </c>
      <c r="D47" s="68">
        <v>1.5</v>
      </c>
      <c r="E47" s="68">
        <v>0.25</v>
      </c>
      <c r="F47" s="130" t="s">
        <v>470</v>
      </c>
      <c r="G47" s="130" t="s">
        <v>470</v>
      </c>
      <c r="H47" s="68">
        <v>2.25</v>
      </c>
      <c r="I47" s="68">
        <f t="shared" si="6"/>
        <v>0.25</v>
      </c>
    </row>
    <row r="48" spans="1:12">
      <c r="A48" s="122">
        <v>40856</v>
      </c>
      <c r="B48" s="68">
        <v>0.5</v>
      </c>
      <c r="C48" s="68">
        <f t="shared" si="5"/>
        <v>-0.25</v>
      </c>
      <c r="D48" s="68">
        <v>1.25</v>
      </c>
      <c r="E48" s="68">
        <f t="shared" si="4"/>
        <v>-0.25</v>
      </c>
      <c r="F48" s="130" t="s">
        <v>470</v>
      </c>
      <c r="G48" s="130" t="s">
        <v>470</v>
      </c>
      <c r="H48" s="68">
        <v>2</v>
      </c>
      <c r="I48" s="68">
        <f t="shared" si="6"/>
        <v>-0.25</v>
      </c>
    </row>
    <row r="49" spans="1:9">
      <c r="A49" s="280">
        <v>40891</v>
      </c>
      <c r="B49" s="70">
        <v>0.25</v>
      </c>
      <c r="C49" s="70">
        <f t="shared" si="5"/>
        <v>-0.25</v>
      </c>
      <c r="D49" s="70">
        <v>1</v>
      </c>
      <c r="E49" s="70">
        <f t="shared" si="4"/>
        <v>-0.25</v>
      </c>
      <c r="F49" s="131" t="s">
        <v>470</v>
      </c>
      <c r="G49" s="131" t="s">
        <v>470</v>
      </c>
      <c r="H49" s="70">
        <v>1.75</v>
      </c>
      <c r="I49" s="70">
        <f t="shared" si="6"/>
        <v>-0.25</v>
      </c>
    </row>
    <row r="50" spans="1:9">
      <c r="A50" s="122">
        <v>41101</v>
      </c>
      <c r="B50" s="68">
        <v>0</v>
      </c>
      <c r="C50" s="68">
        <f t="shared" si="5"/>
        <v>-0.25</v>
      </c>
      <c r="D50" s="68">
        <v>0.75</v>
      </c>
      <c r="E50" s="68">
        <f t="shared" si="4"/>
        <v>-0.25</v>
      </c>
      <c r="F50" s="130" t="s">
        <v>470</v>
      </c>
      <c r="G50" s="130" t="s">
        <v>470</v>
      </c>
      <c r="H50" s="68">
        <v>1.5</v>
      </c>
      <c r="I50" s="68">
        <f t="shared" si="6"/>
        <v>-0.25</v>
      </c>
    </row>
    <row r="51" spans="1:9">
      <c r="A51" s="127"/>
      <c r="B51" s="128"/>
      <c r="C51" s="128"/>
      <c r="D51" s="128"/>
      <c r="E51" s="128"/>
      <c r="F51" s="40"/>
      <c r="G51" s="40"/>
      <c r="H51" s="128"/>
      <c r="I51" s="128"/>
    </row>
    <row r="52" spans="1:9">
      <c r="A52" s="129" t="s">
        <v>408</v>
      </c>
      <c r="B52" s="128"/>
      <c r="C52" s="128"/>
      <c r="D52" s="128"/>
      <c r="E52" s="128"/>
      <c r="F52" s="40"/>
      <c r="G52" s="40"/>
      <c r="H52" s="128"/>
      <c r="I52" s="128"/>
    </row>
    <row r="53" spans="1:9" ht="42" customHeight="1">
      <c r="A53" s="774" t="s">
        <v>373</v>
      </c>
      <c r="B53" s="774"/>
      <c r="C53" s="774"/>
      <c r="D53" s="774"/>
      <c r="E53" s="774"/>
      <c r="F53" s="774"/>
      <c r="G53" s="774"/>
      <c r="H53" s="774"/>
      <c r="I53" s="774"/>
    </row>
    <row r="54" spans="1:9" ht="42" customHeight="1">
      <c r="A54" s="774" t="s">
        <v>95</v>
      </c>
      <c r="B54" s="774"/>
      <c r="C54" s="774"/>
      <c r="D54" s="774"/>
      <c r="E54" s="774"/>
      <c r="F54" s="774"/>
      <c r="G54" s="774"/>
      <c r="H54" s="774"/>
      <c r="I54" s="774"/>
    </row>
    <row r="55" spans="1:9" ht="16.5" customHeight="1">
      <c r="A55" s="774" t="s">
        <v>96</v>
      </c>
      <c r="B55" s="774"/>
      <c r="C55" s="774"/>
      <c r="D55" s="774"/>
      <c r="E55" s="774"/>
      <c r="F55" s="774"/>
      <c r="G55" s="774"/>
      <c r="H55" s="774"/>
      <c r="I55" s="774"/>
    </row>
    <row r="56" spans="1:9" ht="27.75" customHeight="1">
      <c r="A56" s="774" t="s">
        <v>97</v>
      </c>
      <c r="B56" s="774"/>
      <c r="C56" s="774"/>
      <c r="D56" s="774"/>
      <c r="E56" s="774"/>
      <c r="F56" s="774"/>
      <c r="G56" s="774"/>
      <c r="H56" s="774"/>
      <c r="I56" s="774"/>
    </row>
    <row r="57" spans="1:9" ht="63.75" customHeight="1">
      <c r="A57" s="774" t="s">
        <v>374</v>
      </c>
      <c r="B57" s="774"/>
      <c r="C57" s="774"/>
      <c r="D57" s="774"/>
      <c r="E57" s="774"/>
      <c r="F57" s="774"/>
      <c r="G57" s="774"/>
      <c r="H57" s="774"/>
      <c r="I57" s="774"/>
    </row>
  </sheetData>
  <mergeCells count="11">
    <mergeCell ref="A55:I55"/>
    <mergeCell ref="A56:I56"/>
    <mergeCell ref="A57:I57"/>
    <mergeCell ref="H6:H8"/>
    <mergeCell ref="I6:I8"/>
    <mergeCell ref="A53:I53"/>
    <mergeCell ref="A54:I54"/>
    <mergeCell ref="A6:A8"/>
    <mergeCell ref="B6:B8"/>
    <mergeCell ref="C6:C8"/>
    <mergeCell ref="D6:G6"/>
  </mergeCells>
  <phoneticPr fontId="2" type="noConversion"/>
  <pageMargins left="0.38" right="0.32" top="0.53" bottom="0.46" header="0.5" footer="0.5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50"/>
  <sheetViews>
    <sheetView topLeftCell="A685" workbookViewId="0">
      <selection activeCell="K832" sqref="K832"/>
    </sheetView>
  </sheetViews>
  <sheetFormatPr defaultRowHeight="12.75" outlineLevelRow="1"/>
  <cols>
    <col min="1" max="1" width="8.75" style="734" customWidth="1"/>
    <col min="2" max="4" width="7.875" style="734" customWidth="1"/>
    <col min="5" max="5" width="9.375" style="734" customWidth="1"/>
    <col min="6" max="6" width="10.375" style="735" customWidth="1"/>
    <col min="7" max="7" width="10.375" style="734" customWidth="1"/>
    <col min="8" max="8" width="13.625" style="734" customWidth="1"/>
    <col min="9" max="9" width="12.5" style="734" customWidth="1"/>
    <col min="10" max="256" width="9" style="734"/>
    <col min="257" max="263" width="9.375" style="734" customWidth="1"/>
    <col min="264" max="264" width="11" style="734" customWidth="1"/>
    <col min="265" max="265" width="12.5" style="734" customWidth="1"/>
    <col min="266" max="512" width="9" style="734"/>
    <col min="513" max="519" width="9.375" style="734" customWidth="1"/>
    <col min="520" max="520" width="11" style="734" customWidth="1"/>
    <col min="521" max="521" width="12.5" style="734" customWidth="1"/>
    <col min="522" max="768" width="9" style="734"/>
    <col min="769" max="775" width="9.375" style="734" customWidth="1"/>
    <col min="776" max="776" width="11" style="734" customWidth="1"/>
    <col min="777" max="777" width="12.5" style="734" customWidth="1"/>
    <col min="778" max="1024" width="9" style="734"/>
    <col min="1025" max="1031" width="9.375" style="734" customWidth="1"/>
    <col min="1032" max="1032" width="11" style="734" customWidth="1"/>
    <col min="1033" max="1033" width="12.5" style="734" customWidth="1"/>
    <col min="1034" max="1280" width="9" style="734"/>
    <col min="1281" max="1287" width="9.375" style="734" customWidth="1"/>
    <col min="1288" max="1288" width="11" style="734" customWidth="1"/>
    <col min="1289" max="1289" width="12.5" style="734" customWidth="1"/>
    <col min="1290" max="1536" width="9" style="734"/>
    <col min="1537" max="1543" width="9.375" style="734" customWidth="1"/>
    <col min="1544" max="1544" width="11" style="734" customWidth="1"/>
    <col min="1545" max="1545" width="12.5" style="734" customWidth="1"/>
    <col min="1546" max="1792" width="9" style="734"/>
    <col min="1793" max="1799" width="9.375" style="734" customWidth="1"/>
    <col min="1800" max="1800" width="11" style="734" customWidth="1"/>
    <col min="1801" max="1801" width="12.5" style="734" customWidth="1"/>
    <col min="1802" max="2048" width="9" style="734"/>
    <col min="2049" max="2055" width="9.375" style="734" customWidth="1"/>
    <col min="2056" max="2056" width="11" style="734" customWidth="1"/>
    <col min="2057" max="2057" width="12.5" style="734" customWidth="1"/>
    <col min="2058" max="2304" width="9" style="734"/>
    <col min="2305" max="2311" width="9.375" style="734" customWidth="1"/>
    <col min="2312" max="2312" width="11" style="734" customWidth="1"/>
    <col min="2313" max="2313" width="12.5" style="734" customWidth="1"/>
    <col min="2314" max="2560" width="9" style="734"/>
    <col min="2561" max="2567" width="9.375" style="734" customWidth="1"/>
    <col min="2568" max="2568" width="11" style="734" customWidth="1"/>
    <col min="2569" max="2569" width="12.5" style="734" customWidth="1"/>
    <col min="2570" max="2816" width="9" style="734"/>
    <col min="2817" max="2823" width="9.375" style="734" customWidth="1"/>
    <col min="2824" max="2824" width="11" style="734" customWidth="1"/>
    <col min="2825" max="2825" width="12.5" style="734" customWidth="1"/>
    <col min="2826" max="3072" width="9" style="734"/>
    <col min="3073" max="3079" width="9.375" style="734" customWidth="1"/>
    <col min="3080" max="3080" width="11" style="734" customWidth="1"/>
    <col min="3081" max="3081" width="12.5" style="734" customWidth="1"/>
    <col min="3082" max="3328" width="9" style="734"/>
    <col min="3329" max="3335" width="9.375" style="734" customWidth="1"/>
    <col min="3336" max="3336" width="11" style="734" customWidth="1"/>
    <col min="3337" max="3337" width="12.5" style="734" customWidth="1"/>
    <col min="3338" max="3584" width="9" style="734"/>
    <col min="3585" max="3591" width="9.375" style="734" customWidth="1"/>
    <col min="3592" max="3592" width="11" style="734" customWidth="1"/>
    <col min="3593" max="3593" width="12.5" style="734" customWidth="1"/>
    <col min="3594" max="3840" width="9" style="734"/>
    <col min="3841" max="3847" width="9.375" style="734" customWidth="1"/>
    <col min="3848" max="3848" width="11" style="734" customWidth="1"/>
    <col min="3849" max="3849" width="12.5" style="734" customWidth="1"/>
    <col min="3850" max="4096" width="9" style="734"/>
    <col min="4097" max="4103" width="9.375" style="734" customWidth="1"/>
    <col min="4104" max="4104" width="11" style="734" customWidth="1"/>
    <col min="4105" max="4105" width="12.5" style="734" customWidth="1"/>
    <col min="4106" max="4352" width="9" style="734"/>
    <col min="4353" max="4359" width="9.375" style="734" customWidth="1"/>
    <col min="4360" max="4360" width="11" style="734" customWidth="1"/>
    <col min="4361" max="4361" width="12.5" style="734" customWidth="1"/>
    <col min="4362" max="4608" width="9" style="734"/>
    <col min="4609" max="4615" width="9.375" style="734" customWidth="1"/>
    <col min="4616" max="4616" width="11" style="734" customWidth="1"/>
    <col min="4617" max="4617" width="12.5" style="734" customWidth="1"/>
    <col min="4618" max="4864" width="9" style="734"/>
    <col min="4865" max="4871" width="9.375" style="734" customWidth="1"/>
    <col min="4872" max="4872" width="11" style="734" customWidth="1"/>
    <col min="4873" max="4873" width="12.5" style="734" customWidth="1"/>
    <col min="4874" max="5120" width="9" style="734"/>
    <col min="5121" max="5127" width="9.375" style="734" customWidth="1"/>
    <col min="5128" max="5128" width="11" style="734" customWidth="1"/>
    <col min="5129" max="5129" width="12.5" style="734" customWidth="1"/>
    <col min="5130" max="5376" width="9" style="734"/>
    <col min="5377" max="5383" width="9.375" style="734" customWidth="1"/>
    <col min="5384" max="5384" width="11" style="734" customWidth="1"/>
    <col min="5385" max="5385" width="12.5" style="734" customWidth="1"/>
    <col min="5386" max="5632" width="9" style="734"/>
    <col min="5633" max="5639" width="9.375" style="734" customWidth="1"/>
    <col min="5640" max="5640" width="11" style="734" customWidth="1"/>
    <col min="5641" max="5641" width="12.5" style="734" customWidth="1"/>
    <col min="5642" max="5888" width="9" style="734"/>
    <col min="5889" max="5895" width="9.375" style="734" customWidth="1"/>
    <col min="5896" max="5896" width="11" style="734" customWidth="1"/>
    <col min="5897" max="5897" width="12.5" style="734" customWidth="1"/>
    <col min="5898" max="6144" width="9" style="734"/>
    <col min="6145" max="6151" width="9.375" style="734" customWidth="1"/>
    <col min="6152" max="6152" width="11" style="734" customWidth="1"/>
    <col min="6153" max="6153" width="12.5" style="734" customWidth="1"/>
    <col min="6154" max="6400" width="9" style="734"/>
    <col min="6401" max="6407" width="9.375" style="734" customWidth="1"/>
    <col min="6408" max="6408" width="11" style="734" customWidth="1"/>
    <col min="6409" max="6409" width="12.5" style="734" customWidth="1"/>
    <col min="6410" max="6656" width="9" style="734"/>
    <col min="6657" max="6663" width="9.375" style="734" customWidth="1"/>
    <col min="6664" max="6664" width="11" style="734" customWidth="1"/>
    <col min="6665" max="6665" width="12.5" style="734" customWidth="1"/>
    <col min="6666" max="6912" width="9" style="734"/>
    <col min="6913" max="6919" width="9.375" style="734" customWidth="1"/>
    <col min="6920" max="6920" width="11" style="734" customWidth="1"/>
    <col min="6921" max="6921" width="12.5" style="734" customWidth="1"/>
    <col min="6922" max="7168" width="9" style="734"/>
    <col min="7169" max="7175" width="9.375" style="734" customWidth="1"/>
    <col min="7176" max="7176" width="11" style="734" customWidth="1"/>
    <col min="7177" max="7177" width="12.5" style="734" customWidth="1"/>
    <col min="7178" max="7424" width="9" style="734"/>
    <col min="7425" max="7431" width="9.375" style="734" customWidth="1"/>
    <col min="7432" max="7432" width="11" style="734" customWidth="1"/>
    <col min="7433" max="7433" width="12.5" style="734" customWidth="1"/>
    <col min="7434" max="7680" width="9" style="734"/>
    <col min="7681" max="7687" width="9.375" style="734" customWidth="1"/>
    <col min="7688" max="7688" width="11" style="734" customWidth="1"/>
    <col min="7689" max="7689" width="12.5" style="734" customWidth="1"/>
    <col min="7690" max="7936" width="9" style="734"/>
    <col min="7937" max="7943" width="9.375" style="734" customWidth="1"/>
    <col min="7944" max="7944" width="11" style="734" customWidth="1"/>
    <col min="7945" max="7945" width="12.5" style="734" customWidth="1"/>
    <col min="7946" max="8192" width="9" style="734"/>
    <col min="8193" max="8199" width="9.375" style="734" customWidth="1"/>
    <col min="8200" max="8200" width="11" style="734" customWidth="1"/>
    <col min="8201" max="8201" width="12.5" style="734" customWidth="1"/>
    <col min="8202" max="8448" width="9" style="734"/>
    <col min="8449" max="8455" width="9.375" style="734" customWidth="1"/>
    <col min="8456" max="8456" width="11" style="734" customWidth="1"/>
    <col min="8457" max="8457" width="12.5" style="734" customWidth="1"/>
    <col min="8458" max="8704" width="9" style="734"/>
    <col min="8705" max="8711" width="9.375" style="734" customWidth="1"/>
    <col min="8712" max="8712" width="11" style="734" customWidth="1"/>
    <col min="8713" max="8713" width="12.5" style="734" customWidth="1"/>
    <col min="8714" max="8960" width="9" style="734"/>
    <col min="8961" max="8967" width="9.375" style="734" customWidth="1"/>
    <col min="8968" max="8968" width="11" style="734" customWidth="1"/>
    <col min="8969" max="8969" width="12.5" style="734" customWidth="1"/>
    <col min="8970" max="9216" width="9" style="734"/>
    <col min="9217" max="9223" width="9.375" style="734" customWidth="1"/>
    <col min="9224" max="9224" width="11" style="734" customWidth="1"/>
    <col min="9225" max="9225" width="12.5" style="734" customWidth="1"/>
    <col min="9226" max="9472" width="9" style="734"/>
    <col min="9473" max="9479" width="9.375" style="734" customWidth="1"/>
    <col min="9480" max="9480" width="11" style="734" customWidth="1"/>
    <col min="9481" max="9481" width="12.5" style="734" customWidth="1"/>
    <col min="9482" max="9728" width="9" style="734"/>
    <col min="9729" max="9735" width="9.375" style="734" customWidth="1"/>
    <col min="9736" max="9736" width="11" style="734" customWidth="1"/>
    <col min="9737" max="9737" width="12.5" style="734" customWidth="1"/>
    <col min="9738" max="9984" width="9" style="734"/>
    <col min="9985" max="9991" width="9.375" style="734" customWidth="1"/>
    <col min="9992" max="9992" width="11" style="734" customWidth="1"/>
    <col min="9993" max="9993" width="12.5" style="734" customWidth="1"/>
    <col min="9994" max="10240" width="9" style="734"/>
    <col min="10241" max="10247" width="9.375" style="734" customWidth="1"/>
    <col min="10248" max="10248" width="11" style="734" customWidth="1"/>
    <col min="10249" max="10249" width="12.5" style="734" customWidth="1"/>
    <col min="10250" max="10496" width="9" style="734"/>
    <col min="10497" max="10503" width="9.375" style="734" customWidth="1"/>
    <col min="10504" max="10504" width="11" style="734" customWidth="1"/>
    <col min="10505" max="10505" width="12.5" style="734" customWidth="1"/>
    <col min="10506" max="10752" width="9" style="734"/>
    <col min="10753" max="10759" width="9.375" style="734" customWidth="1"/>
    <col min="10760" max="10760" width="11" style="734" customWidth="1"/>
    <col min="10761" max="10761" width="12.5" style="734" customWidth="1"/>
    <col min="10762" max="11008" width="9" style="734"/>
    <col min="11009" max="11015" width="9.375" style="734" customWidth="1"/>
    <col min="11016" max="11016" width="11" style="734" customWidth="1"/>
    <col min="11017" max="11017" width="12.5" style="734" customWidth="1"/>
    <col min="11018" max="11264" width="9" style="734"/>
    <col min="11265" max="11271" width="9.375" style="734" customWidth="1"/>
    <col min="11272" max="11272" width="11" style="734" customWidth="1"/>
    <col min="11273" max="11273" width="12.5" style="734" customWidth="1"/>
    <col min="11274" max="11520" width="9" style="734"/>
    <col min="11521" max="11527" width="9.375" style="734" customWidth="1"/>
    <col min="11528" max="11528" width="11" style="734" customWidth="1"/>
    <col min="11529" max="11529" width="12.5" style="734" customWidth="1"/>
    <col min="11530" max="11776" width="9" style="734"/>
    <col min="11777" max="11783" width="9.375" style="734" customWidth="1"/>
    <col min="11784" max="11784" width="11" style="734" customWidth="1"/>
    <col min="11785" max="11785" width="12.5" style="734" customWidth="1"/>
    <col min="11786" max="12032" width="9" style="734"/>
    <col min="12033" max="12039" width="9.375" style="734" customWidth="1"/>
    <col min="12040" max="12040" width="11" style="734" customWidth="1"/>
    <col min="12041" max="12041" width="12.5" style="734" customWidth="1"/>
    <col min="12042" max="12288" width="9" style="734"/>
    <col min="12289" max="12295" width="9.375" style="734" customWidth="1"/>
    <col min="12296" max="12296" width="11" style="734" customWidth="1"/>
    <col min="12297" max="12297" width="12.5" style="734" customWidth="1"/>
    <col min="12298" max="12544" width="9" style="734"/>
    <col min="12545" max="12551" width="9.375" style="734" customWidth="1"/>
    <col min="12552" max="12552" width="11" style="734" customWidth="1"/>
    <col min="12553" max="12553" width="12.5" style="734" customWidth="1"/>
    <col min="12554" max="12800" width="9" style="734"/>
    <col min="12801" max="12807" width="9.375" style="734" customWidth="1"/>
    <col min="12808" max="12808" width="11" style="734" customWidth="1"/>
    <col min="12809" max="12809" width="12.5" style="734" customWidth="1"/>
    <col min="12810" max="13056" width="9" style="734"/>
    <col min="13057" max="13063" width="9.375" style="734" customWidth="1"/>
    <col min="13064" max="13064" width="11" style="734" customWidth="1"/>
    <col min="13065" max="13065" width="12.5" style="734" customWidth="1"/>
    <col min="13066" max="13312" width="9" style="734"/>
    <col min="13313" max="13319" width="9.375" style="734" customWidth="1"/>
    <col min="13320" max="13320" width="11" style="734" customWidth="1"/>
    <col min="13321" max="13321" width="12.5" style="734" customWidth="1"/>
    <col min="13322" max="13568" width="9" style="734"/>
    <col min="13569" max="13575" width="9.375" style="734" customWidth="1"/>
    <col min="13576" max="13576" width="11" style="734" customWidth="1"/>
    <col min="13577" max="13577" width="12.5" style="734" customWidth="1"/>
    <col min="13578" max="13824" width="9" style="734"/>
    <col min="13825" max="13831" width="9.375" style="734" customWidth="1"/>
    <col min="13832" max="13832" width="11" style="734" customWidth="1"/>
    <col min="13833" max="13833" width="12.5" style="734" customWidth="1"/>
    <col min="13834" max="14080" width="9" style="734"/>
    <col min="14081" max="14087" width="9.375" style="734" customWidth="1"/>
    <col min="14088" max="14088" width="11" style="734" customWidth="1"/>
    <col min="14089" max="14089" width="12.5" style="734" customWidth="1"/>
    <col min="14090" max="14336" width="9" style="734"/>
    <col min="14337" max="14343" width="9.375" style="734" customWidth="1"/>
    <col min="14344" max="14344" width="11" style="734" customWidth="1"/>
    <col min="14345" max="14345" width="12.5" style="734" customWidth="1"/>
    <col min="14346" max="14592" width="9" style="734"/>
    <col min="14593" max="14599" width="9.375" style="734" customWidth="1"/>
    <col min="14600" max="14600" width="11" style="734" customWidth="1"/>
    <col min="14601" max="14601" width="12.5" style="734" customWidth="1"/>
    <col min="14602" max="14848" width="9" style="734"/>
    <col min="14849" max="14855" width="9.375" style="734" customWidth="1"/>
    <col min="14856" max="14856" width="11" style="734" customWidth="1"/>
    <col min="14857" max="14857" width="12.5" style="734" customWidth="1"/>
    <col min="14858" max="15104" width="9" style="734"/>
    <col min="15105" max="15111" width="9.375" style="734" customWidth="1"/>
    <col min="15112" max="15112" width="11" style="734" customWidth="1"/>
    <col min="15113" max="15113" width="12.5" style="734" customWidth="1"/>
    <col min="15114" max="15360" width="9" style="734"/>
    <col min="15361" max="15367" width="9.375" style="734" customWidth="1"/>
    <col min="15368" max="15368" width="11" style="734" customWidth="1"/>
    <col min="15369" max="15369" width="12.5" style="734" customWidth="1"/>
    <col min="15370" max="15616" width="9" style="734"/>
    <col min="15617" max="15623" width="9.375" style="734" customWidth="1"/>
    <col min="15624" max="15624" width="11" style="734" customWidth="1"/>
    <col min="15625" max="15625" width="12.5" style="734" customWidth="1"/>
    <col min="15626" max="15872" width="9" style="734"/>
    <col min="15873" max="15879" width="9.375" style="734" customWidth="1"/>
    <col min="15880" max="15880" width="11" style="734" customWidth="1"/>
    <col min="15881" max="15881" width="12.5" style="734" customWidth="1"/>
    <col min="15882" max="16128" width="9" style="734"/>
    <col min="16129" max="16135" width="9.375" style="734" customWidth="1"/>
    <col min="16136" max="16136" width="11" style="734" customWidth="1"/>
    <col min="16137" max="16137" width="12.5" style="734" customWidth="1"/>
    <col min="16138" max="16384" width="9" style="734"/>
  </cols>
  <sheetData>
    <row r="1" spans="1:16" ht="15.75">
      <c r="A1" s="733" t="s">
        <v>876</v>
      </c>
      <c r="B1" s="733"/>
      <c r="C1" s="733"/>
    </row>
    <row r="2" spans="1:16" ht="15.75">
      <c r="A2" s="733" t="s">
        <v>877</v>
      </c>
      <c r="B2" s="733"/>
      <c r="C2" s="733"/>
    </row>
    <row r="3" spans="1:16" ht="15.75">
      <c r="A3" s="733"/>
      <c r="B3" s="733"/>
      <c r="C3" s="733"/>
    </row>
    <row r="4" spans="1:16">
      <c r="A4" s="734" t="s">
        <v>455</v>
      </c>
    </row>
    <row r="6" spans="1:16" ht="15.75">
      <c r="A6" s="736" t="s">
        <v>878</v>
      </c>
      <c r="C6" s="112"/>
      <c r="D6" s="182"/>
      <c r="E6" s="182"/>
      <c r="F6" s="182"/>
      <c r="G6" s="182"/>
      <c r="H6" s="182"/>
      <c r="I6" s="182"/>
      <c r="N6" s="737"/>
    </row>
    <row r="7" spans="1:16">
      <c r="A7" s="738"/>
      <c r="B7" s="968" t="s">
        <v>879</v>
      </c>
      <c r="C7" s="969"/>
      <c r="D7" s="970"/>
      <c r="E7" s="968" t="s">
        <v>880</v>
      </c>
      <c r="F7" s="969"/>
      <c r="G7" s="969"/>
      <c r="H7" s="970"/>
      <c r="I7" s="739" t="s">
        <v>881</v>
      </c>
      <c r="N7" s="740"/>
    </row>
    <row r="8" spans="1:16" ht="51">
      <c r="A8" s="741"/>
      <c r="B8" s="742" t="s">
        <v>313</v>
      </c>
      <c r="C8" s="732" t="s">
        <v>882</v>
      </c>
      <c r="D8" s="732" t="s">
        <v>883</v>
      </c>
      <c r="E8" s="732" t="s">
        <v>884</v>
      </c>
      <c r="F8" s="351" t="s">
        <v>885</v>
      </c>
      <c r="G8" s="732" t="s">
        <v>886</v>
      </c>
      <c r="H8" s="732" t="s">
        <v>887</v>
      </c>
      <c r="I8" s="731" t="s">
        <v>888</v>
      </c>
      <c r="J8" s="2"/>
      <c r="K8" s="740"/>
      <c r="L8" s="740"/>
      <c r="M8" s="740"/>
      <c r="N8" s="740"/>
    </row>
    <row r="9" spans="1:16" ht="14.25">
      <c r="A9" s="743"/>
      <c r="B9" s="744">
        <v>1</v>
      </c>
      <c r="C9" s="745">
        <v>2</v>
      </c>
      <c r="D9" s="745">
        <v>3</v>
      </c>
      <c r="E9" s="745">
        <v>4</v>
      </c>
      <c r="F9" s="746">
        <v>5</v>
      </c>
      <c r="G9" s="745">
        <v>6</v>
      </c>
      <c r="H9" s="745">
        <v>7</v>
      </c>
      <c r="I9" s="747">
        <v>8</v>
      </c>
      <c r="J9" s="2"/>
      <c r="K9" s="740"/>
      <c r="L9" s="740"/>
      <c r="M9" s="740"/>
      <c r="N9" s="740"/>
    </row>
    <row r="10" spans="1:16" hidden="1" outlineLevel="1">
      <c r="A10" s="748">
        <v>2004</v>
      </c>
      <c r="B10" s="597">
        <v>2.1396513933827208</v>
      </c>
      <c r="C10" s="53">
        <v>2.0613217319245933</v>
      </c>
      <c r="D10" s="53">
        <v>2.3337595907928232</v>
      </c>
      <c r="E10" s="53">
        <v>2.2039728726132637</v>
      </c>
      <c r="F10" s="284">
        <v>2.1664766248574665</v>
      </c>
      <c r="G10" s="53">
        <v>1.5426027539082696</v>
      </c>
      <c r="H10" s="53">
        <v>9.3000000000000007</v>
      </c>
      <c r="I10" s="599">
        <v>4.1379999999999999</v>
      </c>
      <c r="K10" s="740"/>
      <c r="L10" s="740"/>
      <c r="M10" s="740"/>
    </row>
    <row r="11" spans="1:16" hidden="1" outlineLevel="1">
      <c r="A11" s="748">
        <v>2005</v>
      </c>
      <c r="B11" s="597">
        <v>2.1867974657674267</v>
      </c>
      <c r="C11" s="53">
        <v>1.4919313914543864</v>
      </c>
      <c r="D11" s="53">
        <v>4.1341247526814442</v>
      </c>
      <c r="E11" s="53">
        <v>1.7070670060717106</v>
      </c>
      <c r="F11" s="284">
        <v>1.4610389610389518</v>
      </c>
      <c r="G11" s="53">
        <v>1.9575856443719459</v>
      </c>
      <c r="H11" s="53">
        <v>9.1999999999999993</v>
      </c>
      <c r="I11" s="599">
        <v>3.44</v>
      </c>
      <c r="K11" s="740"/>
      <c r="L11" s="740"/>
      <c r="M11" s="740"/>
    </row>
    <row r="12" spans="1:16" hidden="1" outlineLevel="1">
      <c r="A12" s="748">
        <v>2006</v>
      </c>
      <c r="B12" s="597">
        <v>2.1800000000000068</v>
      </c>
      <c r="C12" s="53">
        <v>1.5199999999999818</v>
      </c>
      <c r="D12" s="53">
        <v>5.0899999999999892</v>
      </c>
      <c r="E12" s="53">
        <v>3.2494863935054354</v>
      </c>
      <c r="F12" s="284">
        <v>4.1599999999999824</v>
      </c>
      <c r="G12" s="53">
        <v>2.1500000000000057</v>
      </c>
      <c r="H12" s="53">
        <v>8.5</v>
      </c>
      <c r="I12" s="599">
        <v>3.8603999999999998</v>
      </c>
      <c r="K12" s="740"/>
      <c r="L12" s="740"/>
      <c r="M12" s="740"/>
      <c r="P12" s="740"/>
    </row>
    <row r="13" spans="1:16" hidden="1" outlineLevel="1">
      <c r="A13" s="748">
        <v>2007</v>
      </c>
      <c r="B13" s="597">
        <v>2.133489919749465</v>
      </c>
      <c r="C13" s="53">
        <v>1.9996059889676872</v>
      </c>
      <c r="D13" s="53">
        <v>2.6738985631363619</v>
      </c>
      <c r="E13" s="53">
        <v>2.9991051350021252</v>
      </c>
      <c r="F13" s="284">
        <v>3.8882488479262634</v>
      </c>
      <c r="G13" s="53">
        <v>1.6446402349485965</v>
      </c>
      <c r="H13" s="53">
        <v>7.6</v>
      </c>
      <c r="I13" s="599">
        <v>4.3318000000000003</v>
      </c>
      <c r="K13" s="740"/>
      <c r="L13" s="740"/>
      <c r="M13" s="740"/>
      <c r="N13" s="740"/>
    </row>
    <row r="14" spans="1:16" hidden="1" outlineLevel="1">
      <c r="A14" s="748">
        <v>2008</v>
      </c>
      <c r="B14" s="597">
        <v>3.277117669605218</v>
      </c>
      <c r="C14" s="53">
        <v>2.4239497827136773</v>
      </c>
      <c r="D14" s="53">
        <v>6.051899907321598</v>
      </c>
      <c r="E14" s="53">
        <v>0.37621393296547012</v>
      </c>
      <c r="F14" s="284">
        <v>-1.7373625358099929</v>
      </c>
      <c r="G14" s="53">
        <v>-0.75122796879514908</v>
      </c>
      <c r="H14" s="53">
        <v>7.7</v>
      </c>
      <c r="I14" s="599">
        <v>4.3566000000000003</v>
      </c>
      <c r="K14" s="740"/>
      <c r="L14" s="740"/>
      <c r="M14" s="740"/>
      <c r="N14" s="740"/>
    </row>
    <row r="15" spans="1:16" collapsed="1">
      <c r="A15" s="748">
        <v>2009</v>
      </c>
      <c r="B15" s="597">
        <v>0.2876229356095763</v>
      </c>
      <c r="C15" s="53">
        <v>1.3388647935131104</v>
      </c>
      <c r="D15" s="53">
        <v>-5.1122957266451152</v>
      </c>
      <c r="E15" s="53">
        <v>-4.3862886835362644</v>
      </c>
      <c r="F15" s="284">
        <v>-14.906423398852624</v>
      </c>
      <c r="G15" s="53">
        <v>-2.4260067928190239</v>
      </c>
      <c r="H15" s="53">
        <v>9.6</v>
      </c>
      <c r="I15" s="599">
        <v>4.0281000000000002</v>
      </c>
      <c r="K15" s="740"/>
      <c r="L15" s="740"/>
      <c r="M15" s="740"/>
      <c r="N15" s="740"/>
    </row>
    <row r="16" spans="1:16">
      <c r="A16" s="748">
        <v>2010</v>
      </c>
      <c r="B16" s="597">
        <v>1.6190211860486698</v>
      </c>
      <c r="C16" s="53">
        <v>0.98622999627838226</v>
      </c>
      <c r="D16" s="53">
        <v>2.8826671578559484</v>
      </c>
      <c r="E16" s="53">
        <v>2.0054173387317462</v>
      </c>
      <c r="F16" s="284">
        <v>7.3165340406719679</v>
      </c>
      <c r="G16" s="53">
        <v>0.90502237692689391</v>
      </c>
      <c r="H16" s="53">
        <v>10.1</v>
      </c>
      <c r="I16" s="599">
        <v>3.7856999999999998</v>
      </c>
      <c r="K16" s="740"/>
      <c r="L16" s="740"/>
      <c r="M16" s="740"/>
      <c r="N16" s="740"/>
    </row>
    <row r="17" spans="1:14">
      <c r="A17" s="748">
        <v>2011</v>
      </c>
      <c r="B17" s="597">
        <v>2.7221412964311611</v>
      </c>
      <c r="C17" s="53">
        <v>1.6768011792887449</v>
      </c>
      <c r="D17" s="53">
        <v>5.9260585444454392</v>
      </c>
      <c r="E17" s="53">
        <v>1.4451681649231318</v>
      </c>
      <c r="F17" s="284">
        <v>3.3676622039135111</v>
      </c>
      <c r="G17" s="53">
        <v>-0.58150995466192512</v>
      </c>
      <c r="H17" s="53">
        <v>10.199999999999999</v>
      </c>
      <c r="I17" s="599">
        <v>4.3112000000000004</v>
      </c>
      <c r="K17" s="740"/>
      <c r="L17" s="740"/>
      <c r="M17" s="740"/>
      <c r="N17" s="740"/>
    </row>
    <row r="18" spans="1:14">
      <c r="A18" s="749">
        <v>2012</v>
      </c>
      <c r="B18" s="595">
        <v>2.4993352831693727</v>
      </c>
      <c r="C18" s="55">
        <v>1.7669445451250425</v>
      </c>
      <c r="D18" s="55">
        <v>2.6451449336601058</v>
      </c>
      <c r="E18" s="750" t="s">
        <v>889</v>
      </c>
      <c r="F18" s="55">
        <v>-2.3811895984856051</v>
      </c>
      <c r="G18" s="55">
        <v>-1.6754238128283987</v>
      </c>
      <c r="H18" s="55">
        <v>11.4</v>
      </c>
      <c r="I18" s="750">
        <v>3.0550000000000002</v>
      </c>
      <c r="K18" s="740"/>
      <c r="L18" s="740"/>
      <c r="M18" s="740"/>
      <c r="N18" s="740"/>
    </row>
    <row r="19" spans="1:14" hidden="1" outlineLevel="1">
      <c r="A19" s="748" t="s">
        <v>154</v>
      </c>
      <c r="B19" s="330">
        <v>1.723594324750394</v>
      </c>
      <c r="C19" s="284">
        <v>2.0184061911733977</v>
      </c>
      <c r="D19" s="284">
        <v>8.4916675512161532E-2</v>
      </c>
      <c r="E19" s="284">
        <v>1.763465233731381</v>
      </c>
      <c r="F19" s="284">
        <v>1.178882624295241</v>
      </c>
      <c r="G19" s="284">
        <v>1.466340813152641</v>
      </c>
      <c r="H19" s="284">
        <v>9.1999999999999993</v>
      </c>
      <c r="I19" s="751">
        <v>4.1501000000000001</v>
      </c>
      <c r="J19" s="740"/>
      <c r="K19" s="740"/>
    </row>
    <row r="20" spans="1:14" hidden="1" outlineLevel="1">
      <c r="A20" s="748" t="s">
        <v>155</v>
      </c>
      <c r="B20" s="330">
        <v>2.2978901190724912</v>
      </c>
      <c r="C20" s="284">
        <v>2.1230323115161553</v>
      </c>
      <c r="D20" s="284">
        <v>2.1356113187399899</v>
      </c>
      <c r="E20" s="284">
        <v>2.2450413834507401</v>
      </c>
      <c r="F20" s="284">
        <v>3.2201283909712117</v>
      </c>
      <c r="G20" s="284">
        <v>1.4344047743691561</v>
      </c>
      <c r="H20" s="284">
        <v>9.1999999999999993</v>
      </c>
      <c r="I20" s="751">
        <v>4.3566000000000003</v>
      </c>
    </row>
    <row r="21" spans="1:14" hidden="1" outlineLevel="1">
      <c r="A21" s="748" t="s">
        <v>156</v>
      </c>
      <c r="B21" s="330">
        <v>2.2312584714836845</v>
      </c>
      <c r="C21" s="284">
        <v>2.1104903786468157</v>
      </c>
      <c r="D21" s="284">
        <v>3.1913758138542079</v>
      </c>
      <c r="E21" s="284">
        <v>2.1531645631568779</v>
      </c>
      <c r="F21" s="284">
        <v>3.1017097764138413</v>
      </c>
      <c r="G21" s="284">
        <v>1.3866836032602805</v>
      </c>
      <c r="H21" s="284">
        <v>9.3000000000000007</v>
      </c>
      <c r="I21" s="751">
        <v>4.2070999999999996</v>
      </c>
    </row>
    <row r="22" spans="1:14" hidden="1" outlineLevel="1">
      <c r="A22" s="748" t="s">
        <v>157</v>
      </c>
      <c r="B22" s="330">
        <v>2.3127981746525705</v>
      </c>
      <c r="C22" s="284">
        <v>1.9932189458543093</v>
      </c>
      <c r="D22" s="284">
        <v>3.9441424155207443</v>
      </c>
      <c r="E22" s="284">
        <v>1.7820756894973044</v>
      </c>
      <c r="F22" s="284">
        <v>3.1192491718807389</v>
      </c>
      <c r="G22" s="284">
        <v>1.8333960135389304</v>
      </c>
      <c r="H22" s="284">
        <v>9.4</v>
      </c>
      <c r="I22" s="751">
        <v>3.8414000000000001</v>
      </c>
    </row>
    <row r="23" spans="1:14" hidden="1" outlineLevel="1">
      <c r="A23" s="748" t="s">
        <v>158</v>
      </c>
      <c r="B23" s="330">
        <v>2.0353342287426415</v>
      </c>
      <c r="C23" s="284">
        <v>1.6504356740133233</v>
      </c>
      <c r="D23" s="284">
        <v>4.2952593063951667</v>
      </c>
      <c r="E23" s="284">
        <v>1.4544034619244002</v>
      </c>
      <c r="F23" s="284">
        <v>0.97264437689969441</v>
      </c>
      <c r="G23" s="284">
        <v>1.7516969564265423</v>
      </c>
      <c r="H23" s="284">
        <v>9.3000000000000007</v>
      </c>
      <c r="I23" s="751">
        <v>3.6741999999999999</v>
      </c>
    </row>
    <row r="24" spans="1:14" hidden="1" outlineLevel="1">
      <c r="A24" s="748" t="s">
        <v>159</v>
      </c>
      <c r="B24" s="330">
        <v>2.0420665713702277</v>
      </c>
      <c r="C24" s="284">
        <v>1.4602981442044296</v>
      </c>
      <c r="D24" s="284">
        <v>3.9100888656560215</v>
      </c>
      <c r="E24" s="284">
        <v>1.6514024862621852</v>
      </c>
      <c r="F24" s="284">
        <v>0.70217674791854279</v>
      </c>
      <c r="G24" s="284">
        <v>1.3212221304706731</v>
      </c>
      <c r="H24" s="284">
        <v>9.1999999999999993</v>
      </c>
      <c r="I24" s="751">
        <v>3.4083999999999999</v>
      </c>
    </row>
    <row r="25" spans="1:14" hidden="1" outlineLevel="1">
      <c r="A25" s="748" t="s">
        <v>160</v>
      </c>
      <c r="B25" s="330">
        <v>2.3355430902600745</v>
      </c>
      <c r="C25" s="284">
        <v>1.3677811550151944</v>
      </c>
      <c r="D25" s="284">
        <v>4.1373603640877121</v>
      </c>
      <c r="E25" s="284">
        <v>1.8886969968916247</v>
      </c>
      <c r="F25" s="284">
        <v>1.6370787711278894</v>
      </c>
      <c r="G25" s="284">
        <v>3.4349551054499727</v>
      </c>
      <c r="H25" s="284">
        <v>9.1</v>
      </c>
      <c r="I25" s="751">
        <v>3.2624</v>
      </c>
    </row>
    <row r="26" spans="1:14" hidden="1" outlineLevel="1">
      <c r="A26" s="748" t="s">
        <v>161</v>
      </c>
      <c r="B26" s="330">
        <v>2.3416117587430136</v>
      </c>
      <c r="C26" s="284">
        <v>1.4808099123602432</v>
      </c>
      <c r="D26" s="284">
        <v>4.194441595733764</v>
      </c>
      <c r="E26" s="284">
        <v>2.1943934103497327</v>
      </c>
      <c r="F26" s="284">
        <v>2.5255503144653915</v>
      </c>
      <c r="G26" s="284">
        <v>1.4126119471886227</v>
      </c>
      <c r="H26" s="284">
        <v>9.1</v>
      </c>
      <c r="I26" s="751">
        <v>3.4214000000000002</v>
      </c>
      <c r="K26" s="740"/>
      <c r="L26" s="740"/>
      <c r="M26" s="740"/>
      <c r="N26" s="740"/>
    </row>
    <row r="27" spans="1:14" hidden="1" outlineLevel="1">
      <c r="A27" s="748" t="s">
        <v>162</v>
      </c>
      <c r="B27" s="330">
        <v>2.3187525313892223</v>
      </c>
      <c r="C27" s="284">
        <v>1.361436062928604</v>
      </c>
      <c r="D27" s="284">
        <v>5.3487899125482983</v>
      </c>
      <c r="E27" s="284">
        <v>2.955207561277831</v>
      </c>
      <c r="F27" s="284">
        <v>3.3814970901063504</v>
      </c>
      <c r="G27" s="284">
        <v>1.6247041101786124</v>
      </c>
      <c r="H27" s="284">
        <v>8.8000000000000007</v>
      </c>
      <c r="I27" s="751">
        <v>3.5611999999999999</v>
      </c>
      <c r="K27" s="740"/>
      <c r="L27" s="740"/>
      <c r="M27" s="740"/>
    </row>
    <row r="28" spans="1:14" hidden="1" outlineLevel="1">
      <c r="A28" s="748" t="s">
        <v>163</v>
      </c>
      <c r="B28" s="330">
        <v>2.4714828897338492</v>
      </c>
      <c r="C28" s="284">
        <v>1.5392303848076097</v>
      </c>
      <c r="D28" s="284">
        <v>5.8054130194184665</v>
      </c>
      <c r="E28" s="284">
        <v>3.2865323114389184</v>
      </c>
      <c r="F28" s="284">
        <v>4.5422850881561914</v>
      </c>
      <c r="G28" s="284">
        <v>2.1495517522412229</v>
      </c>
      <c r="H28" s="284">
        <v>8.6</v>
      </c>
      <c r="I28" s="751">
        <v>4.0503</v>
      </c>
      <c r="K28" s="740"/>
      <c r="L28" s="740"/>
      <c r="M28" s="740"/>
    </row>
    <row r="29" spans="1:14" hidden="1" outlineLevel="1">
      <c r="A29" s="748" t="s">
        <v>164</v>
      </c>
      <c r="B29" s="330">
        <v>2.1427147697827422</v>
      </c>
      <c r="C29" s="284">
        <v>1.5292353823088405</v>
      </c>
      <c r="D29" s="284">
        <v>5.3237981724275016</v>
      </c>
      <c r="E29" s="284">
        <v>3.3736598197858996</v>
      </c>
      <c r="F29" s="284">
        <v>4.6124882334483743</v>
      </c>
      <c r="G29" s="284">
        <v>2.3720601594831976</v>
      </c>
      <c r="H29" s="284">
        <v>8.4</v>
      </c>
      <c r="I29" s="751">
        <v>3.9681000000000002</v>
      </c>
      <c r="K29" s="740"/>
      <c r="L29" s="740"/>
      <c r="M29" s="740"/>
    </row>
    <row r="30" spans="1:14" hidden="1" outlineLevel="1">
      <c r="A30" s="748" t="s">
        <v>165</v>
      </c>
      <c r="B30" s="330">
        <v>1.7828843106180869</v>
      </c>
      <c r="C30" s="284">
        <v>1.6279531467143045</v>
      </c>
      <c r="D30" s="284">
        <v>3.8877952755905483</v>
      </c>
      <c r="E30" s="284">
        <v>3.7752345996202337</v>
      </c>
      <c r="F30" s="284">
        <v>4.1407073708425344</v>
      </c>
      <c r="G30" s="284">
        <v>2.4034959941733263</v>
      </c>
      <c r="H30" s="284">
        <v>8.1</v>
      </c>
      <c r="I30" s="751">
        <v>3.8620000000000001</v>
      </c>
      <c r="K30" s="740"/>
      <c r="L30" s="740"/>
      <c r="M30" s="740"/>
    </row>
    <row r="31" spans="1:14" hidden="1" outlineLevel="1">
      <c r="A31" s="748" t="s">
        <v>166</v>
      </c>
      <c r="B31" s="330">
        <v>1.8703612073231142</v>
      </c>
      <c r="C31" s="284">
        <v>1.8505621331210875</v>
      </c>
      <c r="D31" s="284">
        <v>2.4903474903475171</v>
      </c>
      <c r="E31" s="284">
        <v>3.6551640515374686</v>
      </c>
      <c r="F31" s="284">
        <v>4.5617781228768308</v>
      </c>
      <c r="G31" s="284">
        <v>2.5092641609316928</v>
      </c>
      <c r="H31" s="284">
        <v>7.8</v>
      </c>
      <c r="I31" s="751">
        <v>4.0801999999999996</v>
      </c>
      <c r="K31" s="740"/>
      <c r="L31" s="740"/>
      <c r="M31" s="740"/>
    </row>
    <row r="32" spans="1:14" hidden="1" outlineLevel="1">
      <c r="A32" s="748" t="s">
        <v>167</v>
      </c>
      <c r="B32" s="330">
        <v>1.8943462552485073</v>
      </c>
      <c r="C32" s="284">
        <v>1.9293237523378366</v>
      </c>
      <c r="D32" s="284">
        <v>2.0635222518067735</v>
      </c>
      <c r="E32" s="284">
        <v>3.0232537171212641</v>
      </c>
      <c r="F32" s="284">
        <v>3.3730347784659358</v>
      </c>
      <c r="G32" s="284">
        <v>1.8150992320734076</v>
      </c>
      <c r="H32" s="284">
        <v>7.6</v>
      </c>
      <c r="I32" s="751">
        <v>4.4249000000000001</v>
      </c>
      <c r="K32" s="740"/>
      <c r="L32" s="740"/>
      <c r="M32" s="740"/>
    </row>
    <row r="33" spans="1:14" hidden="1" outlineLevel="1">
      <c r="A33" s="748" t="s">
        <v>168</v>
      </c>
      <c r="B33" s="330">
        <v>1.8831105473704923</v>
      </c>
      <c r="C33" s="284">
        <v>1.9787359716479784</v>
      </c>
      <c r="D33" s="284">
        <v>1.9709543568464625</v>
      </c>
      <c r="E33" s="284">
        <v>2.9674730588629075</v>
      </c>
      <c r="F33" s="284">
        <v>4.1791641671665758</v>
      </c>
      <c r="G33" s="284">
        <v>1.9522776572668192</v>
      </c>
      <c r="H33" s="284">
        <v>7.6</v>
      </c>
      <c r="I33" s="751">
        <v>4.4771999999999998</v>
      </c>
      <c r="K33" s="740"/>
      <c r="L33" s="740"/>
      <c r="M33" s="740"/>
    </row>
    <row r="34" spans="1:14" hidden="1" outlineLevel="1">
      <c r="A34" s="748" t="s">
        <v>26</v>
      </c>
      <c r="B34" s="330">
        <v>2.8902296613468224</v>
      </c>
      <c r="C34" s="284">
        <v>2.2563000586052055</v>
      </c>
      <c r="D34" s="284">
        <v>4.1686404547607765</v>
      </c>
      <c r="E34" s="284">
        <v>2.3524119452199272</v>
      </c>
      <c r="F34" s="284">
        <v>3.4606534744592778</v>
      </c>
      <c r="G34" s="284">
        <v>0.47119487908962299</v>
      </c>
      <c r="H34" s="284">
        <v>7.4</v>
      </c>
      <c r="I34" s="751">
        <v>4.3448000000000002</v>
      </c>
      <c r="K34" s="740"/>
      <c r="L34" s="740"/>
      <c r="M34" s="740"/>
    </row>
    <row r="35" spans="1:14" hidden="1" outlineLevel="1">
      <c r="A35" s="748" t="s">
        <v>27</v>
      </c>
      <c r="B35" s="330">
        <v>3.3514668739071283</v>
      </c>
      <c r="C35" s="284">
        <v>2.4811956627918335</v>
      </c>
      <c r="D35" s="284">
        <v>5.4718402712375109</v>
      </c>
      <c r="E35" s="284">
        <v>2.0478185253622883</v>
      </c>
      <c r="F35" s="284">
        <v>2.9239766081871323</v>
      </c>
      <c r="G35" s="284">
        <v>0.4337946705226301</v>
      </c>
      <c r="H35" s="284">
        <v>7.3</v>
      </c>
      <c r="I35" s="751">
        <v>4.1497999999999999</v>
      </c>
      <c r="K35" s="740"/>
      <c r="L35" s="740"/>
      <c r="M35" s="740"/>
    </row>
    <row r="36" spans="1:14" hidden="1" outlineLevel="1">
      <c r="A36" s="748" t="s">
        <v>28</v>
      </c>
      <c r="B36" s="330">
        <v>3.6320076665069507</v>
      </c>
      <c r="C36" s="284">
        <v>2.4625784645099031</v>
      </c>
      <c r="D36" s="284">
        <v>7.0250628901518724</v>
      </c>
      <c r="E36" s="284">
        <v>1.2199531728316941</v>
      </c>
      <c r="F36" s="284">
        <v>1.1153101668356555</v>
      </c>
      <c r="G36" s="284">
        <v>-0.4701733764325553</v>
      </c>
      <c r="H36" s="284">
        <v>7.5</v>
      </c>
      <c r="I36" s="751">
        <v>4.5004</v>
      </c>
      <c r="K36" s="740"/>
      <c r="L36" s="740"/>
      <c r="M36" s="740"/>
    </row>
    <row r="37" spans="1:14" hidden="1" outlineLevel="1">
      <c r="A37" s="748" t="s">
        <v>29</v>
      </c>
      <c r="B37" s="330">
        <v>3.8498371959394717</v>
      </c>
      <c r="C37" s="284">
        <v>2.5195482189400451</v>
      </c>
      <c r="D37" s="284">
        <v>8.397299546841765</v>
      </c>
      <c r="E37" s="284">
        <v>-1.6708047959795636E-2</v>
      </c>
      <c r="F37" s="284">
        <v>-1.6986564299424174</v>
      </c>
      <c r="G37" s="284">
        <v>-1.0251450676982614</v>
      </c>
      <c r="H37" s="284">
        <v>7.7</v>
      </c>
      <c r="I37" s="751">
        <v>4.6097999999999999</v>
      </c>
      <c r="K37" s="740"/>
      <c r="L37" s="740"/>
      <c r="M37" s="740"/>
    </row>
    <row r="38" spans="1:14" hidden="1" outlineLevel="1">
      <c r="A38" s="748" t="s">
        <v>30</v>
      </c>
      <c r="B38" s="330">
        <v>2.2888489548850828</v>
      </c>
      <c r="C38" s="284">
        <v>2.2351705033909752</v>
      </c>
      <c r="D38" s="284">
        <v>3.3742610277398768</v>
      </c>
      <c r="E38" s="284">
        <v>-2.1423758843640286</v>
      </c>
      <c r="F38" s="284">
        <v>-9.0027577617649541</v>
      </c>
      <c r="G38" s="284">
        <v>-1.7609061145031433</v>
      </c>
      <c r="H38" s="284">
        <v>8.1</v>
      </c>
      <c r="I38" s="751">
        <v>4.1654999999999998</v>
      </c>
      <c r="K38" s="740"/>
      <c r="L38" s="740"/>
      <c r="M38" s="740"/>
      <c r="N38" s="740"/>
    </row>
    <row r="39" spans="1:14" hidden="1" outlineLevel="1">
      <c r="A39" s="748" t="s">
        <v>31</v>
      </c>
      <c r="B39" s="330">
        <v>0.95873672337624782</v>
      </c>
      <c r="C39" s="284">
        <v>1.6490325040510783</v>
      </c>
      <c r="D39" s="284">
        <v>-2.0180373247611385</v>
      </c>
      <c r="E39" s="284">
        <v>-5.3724454691272285</v>
      </c>
      <c r="F39" s="284">
        <v>-18.407287157287158</v>
      </c>
      <c r="G39" s="284">
        <v>-3.5067873303167403</v>
      </c>
      <c r="H39" s="284">
        <v>9</v>
      </c>
      <c r="I39" s="751">
        <v>4.1443000000000003</v>
      </c>
      <c r="K39" s="740"/>
      <c r="L39" s="740"/>
      <c r="M39" s="740"/>
    </row>
    <row r="40" spans="1:14" hidden="1" outlineLevel="1">
      <c r="A40" s="748" t="s">
        <v>32</v>
      </c>
      <c r="B40" s="330">
        <v>0.1664508969853955</v>
      </c>
      <c r="C40" s="284">
        <v>1.4985862393968006</v>
      </c>
      <c r="D40" s="284">
        <v>-5.7978584486811258</v>
      </c>
      <c r="E40" s="284">
        <v>-5.2906717445355298</v>
      </c>
      <c r="F40" s="284">
        <v>-18.596171376481323</v>
      </c>
      <c r="G40" s="284">
        <v>-2.8343666961913101</v>
      </c>
      <c r="H40" s="284">
        <v>9.5</v>
      </c>
      <c r="I40" s="751">
        <v>4.1833</v>
      </c>
      <c r="K40" s="740"/>
      <c r="L40" s="740"/>
      <c r="M40" s="740"/>
    </row>
    <row r="41" spans="1:14" hidden="1" outlineLevel="1">
      <c r="A41" s="748" t="s">
        <v>33</v>
      </c>
      <c r="B41" s="330">
        <v>-0.38731095536702753</v>
      </c>
      <c r="C41" s="284">
        <v>1.1864406779660897</v>
      </c>
      <c r="D41" s="284">
        <v>-7.8662230185137787</v>
      </c>
      <c r="E41" s="284">
        <v>-4.3555094755893577</v>
      </c>
      <c r="F41" s="284">
        <v>-14.575807868788445</v>
      </c>
      <c r="G41" s="284">
        <v>-2.4232948993550991</v>
      </c>
      <c r="H41" s="284">
        <v>9.8000000000000007</v>
      </c>
      <c r="I41" s="751">
        <v>3.9525000000000001</v>
      </c>
      <c r="K41" s="740"/>
      <c r="L41" s="740"/>
      <c r="M41" s="740"/>
    </row>
    <row r="42" spans="1:14" hidden="1" outlineLevel="1">
      <c r="A42" s="748" t="s">
        <v>34</v>
      </c>
      <c r="B42" s="330">
        <v>0.42533518261673464</v>
      </c>
      <c r="C42" s="284">
        <v>1.0184060543772802</v>
      </c>
      <c r="D42" s="284">
        <v>-4.6542319197606901</v>
      </c>
      <c r="E42" s="284">
        <v>-2.3131226739413933</v>
      </c>
      <c r="F42" s="284">
        <v>-7.4787369244305495</v>
      </c>
      <c r="G42" s="284">
        <v>-1.1169158710142284</v>
      </c>
      <c r="H42" s="284">
        <v>10</v>
      </c>
      <c r="I42" s="751">
        <v>3.8380999999999998</v>
      </c>
      <c r="K42" s="740"/>
      <c r="L42" s="740"/>
      <c r="M42" s="740"/>
    </row>
    <row r="43" spans="1:14" hidden="1" outlineLevel="1">
      <c r="A43" s="748" t="s">
        <v>35</v>
      </c>
      <c r="B43" s="330">
        <v>1.1265245321664565</v>
      </c>
      <c r="C43" s="284">
        <v>0.86271567891972722</v>
      </c>
      <c r="D43" s="284">
        <v>-0.13669917069169912</v>
      </c>
      <c r="E43" s="284">
        <v>0.96780556130204332</v>
      </c>
      <c r="F43" s="284">
        <v>4.9850779263844487</v>
      </c>
      <c r="G43" s="284">
        <v>0.57550889907280123</v>
      </c>
      <c r="H43" s="284">
        <v>10.1</v>
      </c>
      <c r="I43" s="751">
        <v>4.0620000000000003</v>
      </c>
      <c r="K43" s="740"/>
      <c r="L43" s="740"/>
      <c r="M43" s="740"/>
    </row>
    <row r="44" spans="1:14" hidden="1" outlineLevel="1">
      <c r="A44" s="748" t="s">
        <v>36</v>
      </c>
      <c r="B44" s="330">
        <v>1.6063515509601132</v>
      </c>
      <c r="C44" s="284">
        <v>0.91930541368745367</v>
      </c>
      <c r="D44" s="284">
        <v>3.0126605674152245</v>
      </c>
      <c r="E44" s="284">
        <v>2.2860953015978964</v>
      </c>
      <c r="F44" s="284">
        <v>9.1265397536394204</v>
      </c>
      <c r="G44" s="284">
        <v>0.76977615719637527</v>
      </c>
      <c r="H44" s="284">
        <v>10.199999999999999</v>
      </c>
      <c r="I44" s="751">
        <v>3.8494000000000002</v>
      </c>
      <c r="K44" s="740"/>
      <c r="L44" s="740"/>
      <c r="M44" s="740"/>
    </row>
    <row r="45" spans="1:14" hidden="1" outlineLevel="1">
      <c r="A45" s="748" t="s">
        <v>37</v>
      </c>
      <c r="B45" s="330">
        <v>1.7311608961303477</v>
      </c>
      <c r="C45" s="284">
        <v>1.032942490228919</v>
      </c>
      <c r="D45" s="284">
        <v>3.9540698212797452</v>
      </c>
      <c r="E45" s="284">
        <v>2.3084898162970262</v>
      </c>
      <c r="F45" s="284">
        <v>7.1428571428571388</v>
      </c>
      <c r="G45" s="284">
        <v>1.6422992189064587</v>
      </c>
      <c r="H45" s="284">
        <v>10.1</v>
      </c>
      <c r="I45" s="751">
        <v>3.5177999999999998</v>
      </c>
      <c r="K45" s="740"/>
      <c r="L45" s="740"/>
      <c r="M45" s="740"/>
    </row>
    <row r="46" spans="1:14" s="752" customFormat="1" hidden="1" outlineLevel="1">
      <c r="A46" s="748" t="s">
        <v>38</v>
      </c>
      <c r="B46" s="330">
        <v>2.0255961697817924</v>
      </c>
      <c r="C46" s="284">
        <v>1.1376248612652518</v>
      </c>
      <c r="D46" s="284">
        <v>4.7614653501891553</v>
      </c>
      <c r="E46" s="284">
        <v>2.2532342392989477</v>
      </c>
      <c r="F46" s="284">
        <v>8.0304311073541754</v>
      </c>
      <c r="G46" s="284">
        <v>0.63763891419202423</v>
      </c>
      <c r="H46" s="284">
        <v>10.1</v>
      </c>
      <c r="I46" s="751">
        <v>3.7229000000000001</v>
      </c>
      <c r="K46" s="753"/>
      <c r="L46" s="753"/>
      <c r="M46" s="753"/>
    </row>
    <row r="47" spans="1:14" s="735" customFormat="1" hidden="1" outlineLevel="1">
      <c r="A47" s="748" t="s">
        <v>667</v>
      </c>
      <c r="B47" s="330">
        <v>2.4765236604676915</v>
      </c>
      <c r="C47" s="284">
        <v>1.2644105615470522</v>
      </c>
      <c r="D47" s="284">
        <v>6.4701587881000222</v>
      </c>
      <c r="E47" s="284">
        <v>2.4323461261849531</v>
      </c>
      <c r="F47" s="284">
        <v>6.3802905874920981</v>
      </c>
      <c r="G47" s="284">
        <v>0.11656246688566796</v>
      </c>
      <c r="H47" s="284">
        <v>9.9</v>
      </c>
      <c r="I47" s="751">
        <v>4.3045999999999998</v>
      </c>
      <c r="K47" s="754"/>
      <c r="L47" s="754"/>
      <c r="M47" s="754"/>
    </row>
    <row r="48" spans="1:14" hidden="1" outlineLevel="1">
      <c r="A48" s="748" t="s">
        <v>670</v>
      </c>
      <c r="B48" s="330">
        <v>2.7530437942940154</v>
      </c>
      <c r="C48" s="284">
        <v>1.7574530732425586</v>
      </c>
      <c r="D48" s="284">
        <v>6.2797165156544423</v>
      </c>
      <c r="E48" s="284">
        <v>1.6243850476881221</v>
      </c>
      <c r="F48" s="284">
        <v>3.8686505900461725</v>
      </c>
      <c r="G48" s="284">
        <v>-0.48246054879886913</v>
      </c>
      <c r="H48" s="284">
        <v>9.9</v>
      </c>
      <c r="I48" s="751">
        <v>4.4622000000000002</v>
      </c>
      <c r="K48" s="740"/>
      <c r="L48" s="740"/>
      <c r="M48" s="740"/>
    </row>
    <row r="49" spans="1:13" hidden="1" outlineLevel="1">
      <c r="A49" s="748" t="s">
        <v>671</v>
      </c>
      <c r="B49" s="330">
        <v>2.6936026936026849</v>
      </c>
      <c r="C49" s="284">
        <v>1.6763378465506094</v>
      </c>
      <c r="D49" s="284">
        <v>5.8970247639408484</v>
      </c>
      <c r="E49" s="284">
        <v>1.3070684254596046</v>
      </c>
      <c r="F49" s="284">
        <v>3.786666666666676</v>
      </c>
      <c r="G49" s="284">
        <v>-0.52216748768472598</v>
      </c>
      <c r="H49" s="284">
        <v>10.199999999999999</v>
      </c>
      <c r="I49" s="751">
        <v>4.2765000000000004</v>
      </c>
      <c r="K49" s="740"/>
      <c r="L49" s="740"/>
      <c r="M49" s="740"/>
    </row>
    <row r="50" spans="1:13" hidden="1" outlineLevel="1">
      <c r="A50" s="755" t="s">
        <v>672</v>
      </c>
      <c r="B50" s="545">
        <v>2.941972746142028</v>
      </c>
      <c r="C50" s="482">
        <v>1.9935985368084346</v>
      </c>
      <c r="D50" s="482">
        <v>5.0735488417158479</v>
      </c>
      <c r="E50" s="482">
        <v>0.61035375957668236</v>
      </c>
      <c r="F50" s="482">
        <v>-0.31298904538340366</v>
      </c>
      <c r="G50" s="482">
        <v>-1.3396089790007295</v>
      </c>
      <c r="H50" s="482">
        <v>10.6</v>
      </c>
      <c r="I50" s="756">
        <v>4.2018000000000004</v>
      </c>
      <c r="K50" s="740"/>
      <c r="L50" s="740"/>
      <c r="M50" s="740"/>
    </row>
    <row r="51" spans="1:13" collapsed="1">
      <c r="A51" s="748" t="s">
        <v>741</v>
      </c>
      <c r="B51" s="330">
        <v>2.686191716826869</v>
      </c>
      <c r="C51" s="284">
        <v>1.9096584649283841</v>
      </c>
      <c r="D51" s="284">
        <v>3.7284649010028232</v>
      </c>
      <c r="E51" s="284">
        <v>-6.6033867331015017E-2</v>
      </c>
      <c r="F51" s="284">
        <v>-1.7319873317498065</v>
      </c>
      <c r="G51" s="284">
        <v>-0.95258255715495466</v>
      </c>
      <c r="H51" s="284">
        <v>10.9</v>
      </c>
      <c r="I51" s="751">
        <v>3.6511</v>
      </c>
      <c r="K51" s="740"/>
      <c r="L51" s="740"/>
      <c r="M51" s="740"/>
    </row>
    <row r="52" spans="1:13">
      <c r="A52" s="748" t="s">
        <v>742</v>
      </c>
      <c r="B52" s="330">
        <v>2.458219117517018</v>
      </c>
      <c r="C52" s="284">
        <v>1.8446514151369939</v>
      </c>
      <c r="D52" s="284">
        <v>2.2452941672997326</v>
      </c>
      <c r="E52" s="284">
        <v>-0.4541397817433932</v>
      </c>
      <c r="F52" s="284">
        <v>-2.2426397945069994</v>
      </c>
      <c r="G52" s="284">
        <v>-1.5553984446015647</v>
      </c>
      <c r="H52" s="284">
        <v>11.3</v>
      </c>
      <c r="I52" s="751">
        <v>3.4460000000000002</v>
      </c>
      <c r="K52" s="740"/>
      <c r="L52" s="740"/>
      <c r="M52" s="740"/>
    </row>
    <row r="53" spans="1:13">
      <c r="A53" s="748" t="s">
        <v>739</v>
      </c>
      <c r="B53" s="330">
        <v>2.5431989366415735</v>
      </c>
      <c r="C53" s="284">
        <v>1.7392879789835973</v>
      </c>
      <c r="D53" s="284">
        <v>2.3553162853297493</v>
      </c>
      <c r="E53" s="284">
        <v>-0.61517148463407523</v>
      </c>
      <c r="F53" s="284">
        <v>-2.261048304213773</v>
      </c>
      <c r="G53" s="284">
        <v>-1.2181836188967026</v>
      </c>
      <c r="H53" s="284">
        <v>11.5</v>
      </c>
      <c r="I53" s="751">
        <v>2.9129999999999998</v>
      </c>
      <c r="K53" s="740"/>
      <c r="L53" s="740"/>
      <c r="M53" s="740"/>
    </row>
    <row r="54" spans="1:13">
      <c r="A54" s="749" t="s">
        <v>740</v>
      </c>
      <c r="B54" s="757">
        <v>2.2968352765845452</v>
      </c>
      <c r="C54" s="166">
        <v>1.5959831435488354</v>
      </c>
      <c r="D54" s="166">
        <v>2.2717746667784411</v>
      </c>
      <c r="E54" s="758" t="s">
        <v>889</v>
      </c>
      <c r="F54" s="166">
        <v>-3.2868916797488339</v>
      </c>
      <c r="G54" s="166">
        <v>-2.8256880733944882</v>
      </c>
      <c r="H54" s="166">
        <v>11.7</v>
      </c>
      <c r="I54" s="758">
        <v>2.2227999999999999</v>
      </c>
      <c r="K54" s="740"/>
      <c r="L54" s="740"/>
      <c r="M54" s="740"/>
    </row>
    <row r="55" spans="1:13" s="752" customFormat="1" hidden="1" outlineLevel="1">
      <c r="A55" s="759" t="s">
        <v>890</v>
      </c>
      <c r="B55" s="597">
        <v>1.8802154853702291</v>
      </c>
      <c r="C55" s="53">
        <v>1.9311502938707008</v>
      </c>
      <c r="D55" s="53">
        <v>0.20253704295916464</v>
      </c>
      <c r="E55" s="624" t="s">
        <v>891</v>
      </c>
      <c r="F55" s="284">
        <v>0.60864922584089243</v>
      </c>
      <c r="G55" s="53">
        <v>1.8089565409221251</v>
      </c>
      <c r="H55" s="284">
        <v>9.1999999999999993</v>
      </c>
      <c r="I55" s="599">
        <v>4.2567000000000004</v>
      </c>
      <c r="K55" s="753"/>
      <c r="L55" s="753"/>
      <c r="M55" s="753"/>
    </row>
    <row r="56" spans="1:13" hidden="1" outlineLevel="1">
      <c r="A56" s="759" t="s">
        <v>892</v>
      </c>
      <c r="B56" s="597">
        <v>1.6090019981070469</v>
      </c>
      <c r="C56" s="53">
        <v>2.0412435884015423</v>
      </c>
      <c r="D56" s="53">
        <v>-0.20146325946348043</v>
      </c>
      <c r="E56" s="760" t="s">
        <v>891</v>
      </c>
      <c r="F56" s="284">
        <v>1.3226957799706014</v>
      </c>
      <c r="G56" s="53">
        <v>1.1171213546566321</v>
      </c>
      <c r="H56" s="284">
        <v>9.1999999999999993</v>
      </c>
      <c r="I56" s="599">
        <v>4.1833</v>
      </c>
      <c r="K56" s="740"/>
      <c r="L56" s="740"/>
      <c r="M56" s="740"/>
    </row>
    <row r="57" spans="1:13" hidden="1" outlineLevel="1">
      <c r="A57" s="759" t="s">
        <v>893</v>
      </c>
      <c r="B57" s="597">
        <v>1.6720660466088617</v>
      </c>
      <c r="C57" s="53">
        <v>2.0928779675135161</v>
      </c>
      <c r="D57" s="53">
        <v>0.24336049095332157</v>
      </c>
      <c r="E57" s="760" t="s">
        <v>891</v>
      </c>
      <c r="F57" s="284">
        <v>1.5810276679841877</v>
      </c>
      <c r="G57" s="53">
        <v>1.4624841034336526</v>
      </c>
      <c r="H57" s="284">
        <v>9.1999999999999993</v>
      </c>
      <c r="I57" s="599">
        <v>4.0194000000000001</v>
      </c>
      <c r="K57" s="740"/>
      <c r="L57" s="740"/>
      <c r="M57" s="740"/>
    </row>
    <row r="58" spans="1:13" hidden="1" outlineLevel="1">
      <c r="A58" s="759" t="s">
        <v>894</v>
      </c>
      <c r="B58" s="597">
        <v>2.0361282238696958</v>
      </c>
      <c r="C58" s="53">
        <v>2.1150855365474257</v>
      </c>
      <c r="D58" s="53">
        <v>1.4373935264054438</v>
      </c>
      <c r="E58" s="760" t="s">
        <v>891</v>
      </c>
      <c r="F58" s="284">
        <v>1.9960494853934847</v>
      </c>
      <c r="G58" s="53">
        <v>1.9220670097678862</v>
      </c>
      <c r="H58" s="284">
        <v>9.1999999999999993</v>
      </c>
      <c r="I58" s="599">
        <v>4.2423999999999999</v>
      </c>
      <c r="K58" s="740"/>
      <c r="L58" s="740"/>
      <c r="M58" s="740"/>
    </row>
    <row r="59" spans="1:13" hidden="1" outlineLevel="1">
      <c r="A59" s="759" t="s">
        <v>895</v>
      </c>
      <c r="B59" s="597">
        <v>2.4662974187480415</v>
      </c>
      <c r="C59" s="53">
        <v>2.1230323115161553</v>
      </c>
      <c r="D59" s="53">
        <v>2.5026737967914556</v>
      </c>
      <c r="E59" s="760" t="s">
        <v>891</v>
      </c>
      <c r="F59" s="284">
        <v>3.665086887835713</v>
      </c>
      <c r="G59" s="53">
        <v>0.26970954356846732</v>
      </c>
      <c r="H59" s="284">
        <v>9.1999999999999993</v>
      </c>
      <c r="I59" s="599">
        <v>4.3861999999999997</v>
      </c>
      <c r="K59" s="740"/>
      <c r="L59" s="740"/>
      <c r="M59" s="740"/>
    </row>
    <row r="60" spans="1:13" hidden="1" outlineLevel="1">
      <c r="A60" s="759" t="s">
        <v>896</v>
      </c>
      <c r="B60" s="597">
        <v>2.380703769447635</v>
      </c>
      <c r="C60" s="53">
        <v>2.1518725429339867</v>
      </c>
      <c r="D60" s="53">
        <v>2.4914456800684235</v>
      </c>
      <c r="E60" s="760" t="s">
        <v>891</v>
      </c>
      <c r="F60" s="284">
        <v>3.9963485140480657</v>
      </c>
      <c r="G60" s="53">
        <v>2.1173496260402231</v>
      </c>
      <c r="H60" s="284">
        <v>9.1999999999999993</v>
      </c>
      <c r="I60" s="599">
        <v>4.4425999999999997</v>
      </c>
      <c r="K60" s="740"/>
      <c r="L60" s="740"/>
      <c r="M60" s="740"/>
    </row>
    <row r="61" spans="1:13" hidden="1" outlineLevel="1">
      <c r="A61" s="759" t="s">
        <v>897</v>
      </c>
      <c r="B61" s="597">
        <v>2.2886404012958366</v>
      </c>
      <c r="C61" s="53">
        <v>2.1146470405307412</v>
      </c>
      <c r="D61" s="53">
        <v>2.9499786233432985</v>
      </c>
      <c r="E61" s="760" t="s">
        <v>891</v>
      </c>
      <c r="F61" s="284">
        <v>2.8184778184778168</v>
      </c>
      <c r="G61" s="53">
        <v>1.8706958577448916</v>
      </c>
      <c r="H61" s="284">
        <v>9.3000000000000007</v>
      </c>
      <c r="I61" s="599">
        <v>4.3395999999999999</v>
      </c>
      <c r="K61" s="740"/>
      <c r="L61" s="740"/>
      <c r="M61" s="740"/>
    </row>
    <row r="62" spans="1:13" hidden="1" outlineLevel="1">
      <c r="A62" s="759" t="s">
        <v>898</v>
      </c>
      <c r="B62" s="597">
        <v>2.2952529994783504</v>
      </c>
      <c r="C62" s="53">
        <v>2.1736880240140692</v>
      </c>
      <c r="D62" s="53">
        <v>3.1563233098741676</v>
      </c>
      <c r="E62" s="760" t="s">
        <v>891</v>
      </c>
      <c r="F62" s="284">
        <v>2.6020340774006314</v>
      </c>
      <c r="G62" s="53">
        <v>1.2692854798117992</v>
      </c>
      <c r="H62" s="284">
        <v>9.3000000000000007</v>
      </c>
      <c r="I62" s="599">
        <v>4.1679000000000004</v>
      </c>
      <c r="K62" s="740"/>
      <c r="L62" s="740"/>
      <c r="M62" s="740"/>
    </row>
    <row r="63" spans="1:13" hidden="1" outlineLevel="1">
      <c r="A63" s="759" t="s">
        <v>899</v>
      </c>
      <c r="B63" s="597">
        <v>2.1104064871608301</v>
      </c>
      <c r="C63" s="53">
        <v>2.0433436532507585</v>
      </c>
      <c r="D63" s="53">
        <v>3.4567374373199584</v>
      </c>
      <c r="E63" s="760" t="s">
        <v>891</v>
      </c>
      <c r="F63" s="284">
        <v>3.7397232805293896</v>
      </c>
      <c r="G63" s="53">
        <v>1.0027443529660047</v>
      </c>
      <c r="H63" s="284">
        <v>9.3000000000000007</v>
      </c>
      <c r="I63" s="599">
        <v>4.1139999999999999</v>
      </c>
      <c r="K63" s="740"/>
      <c r="L63" s="740"/>
      <c r="M63" s="740"/>
    </row>
    <row r="64" spans="1:13" hidden="1" outlineLevel="1">
      <c r="A64" s="759" t="s">
        <v>900</v>
      </c>
      <c r="B64" s="597">
        <v>2.3680930619027833</v>
      </c>
      <c r="C64" s="53">
        <v>1.9868231418571014</v>
      </c>
      <c r="D64" s="53">
        <v>4.2124346806014898</v>
      </c>
      <c r="E64" s="760" t="s">
        <v>891</v>
      </c>
      <c r="F64" s="284">
        <v>1.6988194644399641</v>
      </c>
      <c r="G64" s="53">
        <v>0.72499751713179705</v>
      </c>
      <c r="H64" s="284">
        <v>9.3000000000000007</v>
      </c>
      <c r="I64" s="599">
        <v>3.9794</v>
      </c>
      <c r="K64" s="740"/>
      <c r="L64" s="740"/>
      <c r="M64" s="740"/>
    </row>
    <row r="65" spans="1:13" hidden="1" outlineLevel="1">
      <c r="A65" s="759" t="s">
        <v>901</v>
      </c>
      <c r="B65" s="597">
        <v>2.2000830220008254</v>
      </c>
      <c r="C65" s="53">
        <v>1.923274709451789</v>
      </c>
      <c r="D65" s="53">
        <v>3.8879420536855633</v>
      </c>
      <c r="E65" s="760" t="s">
        <v>891</v>
      </c>
      <c r="F65" s="284">
        <v>1.0768335273573939</v>
      </c>
      <c r="G65" s="53">
        <v>2.2001637331150192</v>
      </c>
      <c r="H65" s="284">
        <v>9.4</v>
      </c>
      <c r="I65" s="599">
        <v>3.8687</v>
      </c>
      <c r="K65" s="740"/>
      <c r="L65" s="740"/>
      <c r="M65" s="740"/>
    </row>
    <row r="66" spans="1:13" hidden="1" outlineLevel="1">
      <c r="A66" s="759" t="s">
        <v>902</v>
      </c>
      <c r="B66" s="597">
        <v>2.3597598840819671</v>
      </c>
      <c r="C66" s="53">
        <v>2.0694600963015972</v>
      </c>
      <c r="D66" s="53">
        <v>3.7538658419537114</v>
      </c>
      <c r="E66" s="760" t="s">
        <v>891</v>
      </c>
      <c r="F66" s="284">
        <v>0.95500848896435286</v>
      </c>
      <c r="G66" s="53">
        <v>2.4444812727875416</v>
      </c>
      <c r="H66" s="284">
        <v>9.4</v>
      </c>
      <c r="I66" s="599">
        <v>3.6892999999999998</v>
      </c>
      <c r="K66" s="740"/>
      <c r="L66" s="740"/>
      <c r="M66" s="740"/>
    </row>
    <row r="67" spans="1:13" s="740" customFormat="1" hidden="1" outlineLevel="1">
      <c r="A67" s="759" t="s">
        <v>487</v>
      </c>
      <c r="B67" s="597">
        <v>1.9284603421461952</v>
      </c>
      <c r="C67" s="53">
        <v>1.7710049423393741</v>
      </c>
      <c r="D67" s="53">
        <v>4.2021276595744581</v>
      </c>
      <c r="E67" s="760" t="s">
        <v>891</v>
      </c>
      <c r="F67" s="284">
        <v>1.3585226066652467</v>
      </c>
      <c r="G67" s="53">
        <v>1.9501625135427787</v>
      </c>
      <c r="H67" s="284">
        <v>9.3000000000000007</v>
      </c>
      <c r="I67" s="599">
        <v>3.6335999999999999</v>
      </c>
    </row>
    <row r="68" spans="1:13" hidden="1" outlineLevel="1">
      <c r="A68" s="759" t="s">
        <v>488</v>
      </c>
      <c r="B68" s="597">
        <v>2.1010142827571912</v>
      </c>
      <c r="C68" s="53">
        <v>1.6003282724661432</v>
      </c>
      <c r="D68" s="53">
        <v>4.3242668933276605</v>
      </c>
      <c r="E68" s="760" t="s">
        <v>891</v>
      </c>
      <c r="F68" s="284">
        <v>0.46622461665977255</v>
      </c>
      <c r="G68" s="53">
        <v>1.4187696243749315</v>
      </c>
      <c r="H68" s="284">
        <v>9.3000000000000007</v>
      </c>
      <c r="I68" s="599">
        <v>3.6153</v>
      </c>
      <c r="K68" s="740"/>
      <c r="L68" s="740"/>
      <c r="M68" s="740"/>
    </row>
    <row r="69" spans="1:13" hidden="1" outlineLevel="1">
      <c r="A69" s="759" t="s">
        <v>489</v>
      </c>
      <c r="B69" s="597">
        <v>2.086545379792355</v>
      </c>
      <c r="C69" s="53">
        <v>1.5808261091279974</v>
      </c>
      <c r="D69" s="53">
        <v>4.3592991344733036</v>
      </c>
      <c r="E69" s="760" t="s">
        <v>891</v>
      </c>
      <c r="F69" s="284">
        <v>1.0913922368795568</v>
      </c>
      <c r="G69" s="53">
        <v>1.8383120952580043</v>
      </c>
      <c r="H69" s="284">
        <v>9.3000000000000007</v>
      </c>
      <c r="I69" s="599">
        <v>3.7625000000000002</v>
      </c>
      <c r="J69" s="740"/>
      <c r="K69" s="740"/>
      <c r="L69" s="740"/>
      <c r="M69" s="740"/>
    </row>
    <row r="70" spans="1:13" hidden="1" outlineLevel="1">
      <c r="A70" s="759" t="s">
        <v>490</v>
      </c>
      <c r="B70" s="597">
        <v>2.0773638968481407</v>
      </c>
      <c r="C70" s="53">
        <v>1.4113107929738931</v>
      </c>
      <c r="D70" s="53">
        <v>4.209089954865135</v>
      </c>
      <c r="E70" s="760" t="s">
        <v>891</v>
      </c>
      <c r="F70" s="284">
        <v>1.1925389868515026</v>
      </c>
      <c r="G70" s="53">
        <v>0.71104699093156398</v>
      </c>
      <c r="H70" s="284">
        <v>9.3000000000000007</v>
      </c>
      <c r="I70" s="599">
        <v>3.5709</v>
      </c>
      <c r="J70" s="740"/>
      <c r="K70" s="740"/>
      <c r="L70" s="740"/>
      <c r="M70" s="740"/>
    </row>
    <row r="71" spans="1:13" hidden="1" outlineLevel="1">
      <c r="A71" s="759" t="s">
        <v>255</v>
      </c>
      <c r="B71" s="597">
        <v>1.9887812340642483</v>
      </c>
      <c r="C71" s="53">
        <v>1.5515667782172216</v>
      </c>
      <c r="D71" s="53">
        <v>3.4536727879799685</v>
      </c>
      <c r="E71" s="760" t="s">
        <v>891</v>
      </c>
      <c r="F71" s="284">
        <v>0.12191405059431304</v>
      </c>
      <c r="G71" s="53">
        <v>1.4173391268363531</v>
      </c>
      <c r="H71" s="284">
        <v>9.1999999999999993</v>
      </c>
      <c r="I71" s="599">
        <v>3.4074</v>
      </c>
      <c r="J71" s="740"/>
      <c r="K71" s="740"/>
      <c r="L71" s="740"/>
      <c r="M71" s="740"/>
    </row>
    <row r="72" spans="1:13" hidden="1" outlineLevel="1">
      <c r="A72" s="759" t="s">
        <v>256</v>
      </c>
      <c r="B72" s="597">
        <v>2.0703722590515099</v>
      </c>
      <c r="C72" s="53">
        <v>1.4077374924043085</v>
      </c>
      <c r="D72" s="53">
        <v>4.0479916536254592</v>
      </c>
      <c r="E72" s="760" t="s">
        <v>891</v>
      </c>
      <c r="F72" s="284">
        <v>0.79001267921583462</v>
      </c>
      <c r="G72" s="53">
        <v>1.8258716731999129</v>
      </c>
      <c r="H72" s="284">
        <v>9.1999999999999993</v>
      </c>
      <c r="I72" s="599">
        <v>3.2541000000000002</v>
      </c>
      <c r="J72" s="740"/>
      <c r="K72" s="740"/>
      <c r="L72" s="740"/>
      <c r="M72" s="740"/>
    </row>
    <row r="73" spans="1:13" hidden="1" outlineLevel="1">
      <c r="A73" s="759" t="s">
        <v>257</v>
      </c>
      <c r="B73" s="597">
        <v>2.1659174499387035</v>
      </c>
      <c r="C73" s="53">
        <v>1.3298142320576432</v>
      </c>
      <c r="D73" s="284">
        <v>4.0801495016611398</v>
      </c>
      <c r="E73" s="760" t="s">
        <v>891</v>
      </c>
      <c r="F73" s="284">
        <v>0.87085601187530415</v>
      </c>
      <c r="G73" s="53">
        <v>2.5527192008879069</v>
      </c>
      <c r="H73" s="284">
        <v>9.1999999999999993</v>
      </c>
      <c r="I73" s="599">
        <v>3.3159999999999998</v>
      </c>
      <c r="J73" s="740"/>
      <c r="K73" s="740"/>
      <c r="L73" s="740"/>
      <c r="M73" s="740"/>
    </row>
    <row r="74" spans="1:13" hidden="1" outlineLevel="1">
      <c r="A74" s="759" t="s">
        <v>491</v>
      </c>
      <c r="B74" s="597">
        <v>2.243753187149423</v>
      </c>
      <c r="C74" s="53">
        <v>1.316989160166159</v>
      </c>
      <c r="D74" s="284">
        <v>4.0314244366342962</v>
      </c>
      <c r="E74" s="760" t="s">
        <v>891</v>
      </c>
      <c r="F74" s="284">
        <v>2.2785787847579684</v>
      </c>
      <c r="G74" s="53">
        <v>4.6893571042679696</v>
      </c>
      <c r="H74" s="284">
        <v>9.1</v>
      </c>
      <c r="I74" s="599">
        <v>3.3155000000000001</v>
      </c>
      <c r="J74" s="740"/>
      <c r="K74" s="740"/>
      <c r="L74" s="740"/>
      <c r="M74" s="740"/>
    </row>
    <row r="75" spans="1:13" hidden="1" outlineLevel="1">
      <c r="A75" s="759" t="s">
        <v>903</v>
      </c>
      <c r="B75" s="597">
        <v>2.5860313581755179</v>
      </c>
      <c r="C75" s="53">
        <v>1.4461974110032543</v>
      </c>
      <c r="D75" s="284">
        <v>4.3106115293389848</v>
      </c>
      <c r="E75" s="760" t="s">
        <v>891</v>
      </c>
      <c r="F75" s="284">
        <v>1.9232627814825634</v>
      </c>
      <c r="G75" s="53">
        <v>3.1142230118089742</v>
      </c>
      <c r="H75" s="284">
        <v>9.1</v>
      </c>
      <c r="I75" s="599">
        <v>3.1555</v>
      </c>
      <c r="J75" s="740"/>
      <c r="K75" s="740"/>
      <c r="L75" s="740"/>
      <c r="M75" s="740"/>
    </row>
    <row r="76" spans="1:13" hidden="1" outlineLevel="1">
      <c r="A76" s="759" t="s">
        <v>493</v>
      </c>
      <c r="B76" s="597">
        <v>2.4959415584415439</v>
      </c>
      <c r="C76" s="53">
        <v>1.5039870798425454</v>
      </c>
      <c r="D76" s="284">
        <v>4.0728612361850196</v>
      </c>
      <c r="E76" s="760" t="s">
        <v>891</v>
      </c>
      <c r="F76" s="284">
        <v>1.1419403548508882</v>
      </c>
      <c r="G76" s="53">
        <v>2.4748570301715631</v>
      </c>
      <c r="H76" s="284">
        <v>9.1</v>
      </c>
      <c r="I76" s="599">
        <v>3.3233999999999999</v>
      </c>
      <c r="J76" s="740"/>
      <c r="K76" s="740"/>
      <c r="L76" s="740"/>
      <c r="M76" s="740"/>
    </row>
    <row r="77" spans="1:13" hidden="1" outlineLevel="1">
      <c r="A77" s="759" t="s">
        <v>494</v>
      </c>
      <c r="B77" s="597">
        <v>2.3151909017059324</v>
      </c>
      <c r="C77" s="53">
        <v>1.5438950554995046</v>
      </c>
      <c r="D77" s="284">
        <v>4.0192761201681435</v>
      </c>
      <c r="E77" s="760" t="s">
        <v>891</v>
      </c>
      <c r="F77" s="284">
        <v>3.5608023802668356</v>
      </c>
      <c r="G77" s="53">
        <v>0.75097626914990201</v>
      </c>
      <c r="H77" s="284">
        <v>9.1</v>
      </c>
      <c r="I77" s="599">
        <v>3.5272999999999999</v>
      </c>
      <c r="J77" s="740"/>
      <c r="K77" s="740"/>
      <c r="L77" s="740"/>
      <c r="M77" s="740"/>
    </row>
    <row r="78" spans="1:13" hidden="1" outlineLevel="1">
      <c r="A78" s="759" t="s">
        <v>495</v>
      </c>
      <c r="B78" s="597">
        <v>2.2244691607684359</v>
      </c>
      <c r="C78" s="53">
        <v>1.4051992371775697</v>
      </c>
      <c r="D78" s="284">
        <v>4.4814472196525799</v>
      </c>
      <c r="E78" s="760" t="s">
        <v>891</v>
      </c>
      <c r="F78" s="284">
        <v>2.9325204961109961</v>
      </c>
      <c r="G78" s="53">
        <v>1.0919679689395707</v>
      </c>
      <c r="H78" s="284">
        <v>9</v>
      </c>
      <c r="I78" s="599">
        <v>3.4089999999999998</v>
      </c>
      <c r="J78" s="740"/>
      <c r="K78" s="740"/>
      <c r="L78" s="740"/>
      <c r="M78" s="740"/>
    </row>
    <row r="79" spans="1:13" hidden="1" outlineLevel="1">
      <c r="A79" s="759" t="s">
        <v>496</v>
      </c>
      <c r="B79" s="597">
        <v>2.3903977214932297</v>
      </c>
      <c r="C79" s="53">
        <v>1.3051396195872087</v>
      </c>
      <c r="D79" s="284">
        <v>5.2475752935170874</v>
      </c>
      <c r="E79" s="760" t="s">
        <v>891</v>
      </c>
      <c r="F79" s="284">
        <v>2.9633507853403103</v>
      </c>
      <c r="G79" s="53">
        <v>1.2114771519659939</v>
      </c>
      <c r="H79" s="284">
        <v>8.9</v>
      </c>
      <c r="I79" s="599">
        <v>3.3927</v>
      </c>
      <c r="J79" s="740"/>
      <c r="K79" s="740"/>
      <c r="L79" s="740"/>
      <c r="M79" s="740"/>
    </row>
    <row r="80" spans="1:13" hidden="1" outlineLevel="1">
      <c r="A80" s="759" t="s">
        <v>497</v>
      </c>
      <c r="B80" s="597">
        <v>2.3314749113025925</v>
      </c>
      <c r="C80" s="53">
        <v>1.3428917609046778</v>
      </c>
      <c r="D80" s="284">
        <v>5.5300947143293655</v>
      </c>
      <c r="E80" s="760" t="s">
        <v>891</v>
      </c>
      <c r="F80" s="284">
        <v>3.3206146230793081</v>
      </c>
      <c r="G80" s="53">
        <v>2.1213163628024461</v>
      </c>
      <c r="H80" s="284">
        <v>8.8000000000000007</v>
      </c>
      <c r="I80" s="599">
        <v>3.5510000000000002</v>
      </c>
      <c r="J80" s="740"/>
      <c r="K80" s="740"/>
      <c r="L80" s="740"/>
      <c r="M80" s="740"/>
    </row>
    <row r="81" spans="1:13" hidden="1" outlineLevel="1">
      <c r="A81" s="759" t="s">
        <v>498</v>
      </c>
      <c r="B81" s="597">
        <v>2.2251308900523554</v>
      </c>
      <c r="C81" s="53">
        <v>1.4457831325301385</v>
      </c>
      <c r="D81" s="284">
        <v>5.289774451299678</v>
      </c>
      <c r="E81" s="760" t="s">
        <v>891</v>
      </c>
      <c r="F81" s="284">
        <v>3.8021028914757835</v>
      </c>
      <c r="G81" s="53">
        <v>1.5897435897435912</v>
      </c>
      <c r="H81" s="284">
        <v>8.6999999999999993</v>
      </c>
      <c r="I81" s="599">
        <v>3.7311999999999999</v>
      </c>
      <c r="J81" s="740"/>
      <c r="K81" s="740"/>
      <c r="L81" s="740"/>
      <c r="M81" s="740"/>
    </row>
    <row r="82" spans="1:13" hidden="1" outlineLevel="1">
      <c r="A82" s="759" t="s">
        <v>536</v>
      </c>
      <c r="B82" s="597">
        <v>2.4561403508772059</v>
      </c>
      <c r="C82" s="53">
        <v>1.6019223067681168</v>
      </c>
      <c r="D82" s="284">
        <v>5.6406124093472982</v>
      </c>
      <c r="E82" s="760" t="s">
        <v>891</v>
      </c>
      <c r="F82" s="284">
        <v>2.5584206285253828</v>
      </c>
      <c r="G82" s="53">
        <v>1.8929704287322267</v>
      </c>
      <c r="H82" s="284">
        <v>8.6</v>
      </c>
      <c r="I82" s="599">
        <v>4.0115999999999996</v>
      </c>
      <c r="J82" s="740"/>
      <c r="K82" s="740"/>
      <c r="L82" s="740"/>
      <c r="M82" s="740"/>
    </row>
    <row r="83" spans="1:13" hidden="1" outlineLevel="1">
      <c r="A83" s="759" t="s">
        <v>267</v>
      </c>
      <c r="B83" s="597">
        <v>2.4799999999999898</v>
      </c>
      <c r="C83" s="53">
        <v>1.4679448771719734</v>
      </c>
      <c r="D83" s="284">
        <v>6.1018658598083704</v>
      </c>
      <c r="E83" s="760" t="s">
        <v>891</v>
      </c>
      <c r="F83" s="284">
        <v>6.1593099949264456</v>
      </c>
      <c r="G83" s="53">
        <v>2.3870243802917486</v>
      </c>
      <c r="H83" s="284">
        <v>8.6</v>
      </c>
      <c r="I83" s="599">
        <v>4.0602999999999998</v>
      </c>
      <c r="J83" s="740"/>
      <c r="K83" s="740"/>
      <c r="L83" s="740"/>
      <c r="M83" s="740"/>
    </row>
    <row r="84" spans="1:13" hidden="1" outlineLevel="1">
      <c r="A84" s="759" t="s">
        <v>268</v>
      </c>
      <c r="B84" s="597">
        <v>2.4780175859312692</v>
      </c>
      <c r="C84" s="53">
        <v>1.5579746329771353</v>
      </c>
      <c r="D84" s="284">
        <v>5.6853504462047511</v>
      </c>
      <c r="E84" s="760" t="s">
        <v>891</v>
      </c>
      <c r="F84" s="284">
        <v>4.8964582930133531</v>
      </c>
      <c r="G84" s="53">
        <v>2.1780974571978646</v>
      </c>
      <c r="H84" s="284">
        <v>8.5</v>
      </c>
      <c r="I84" s="599">
        <v>4.0963000000000003</v>
      </c>
      <c r="J84" s="740"/>
      <c r="K84" s="740"/>
      <c r="L84" s="740"/>
      <c r="M84" s="740"/>
    </row>
    <row r="85" spans="1:13" hidden="1" outlineLevel="1">
      <c r="A85" s="759" t="s">
        <v>269</v>
      </c>
      <c r="B85" s="597">
        <v>2.4299999999999926</v>
      </c>
      <c r="C85" s="53">
        <v>1.5828491284311781</v>
      </c>
      <c r="D85" s="284">
        <v>5.8753117206982637</v>
      </c>
      <c r="E85" s="760" t="s">
        <v>891</v>
      </c>
      <c r="F85" s="284">
        <v>3.9144510938879478</v>
      </c>
      <c r="G85" s="53">
        <v>2.5482093663911911</v>
      </c>
      <c r="H85" s="284">
        <v>8.4</v>
      </c>
      <c r="I85" s="599">
        <v>4.0963000000000003</v>
      </c>
      <c r="J85" s="740"/>
      <c r="K85" s="740"/>
      <c r="L85" s="740"/>
      <c r="M85" s="740"/>
    </row>
    <row r="86" spans="1:13" hidden="1" outlineLevel="1">
      <c r="A86" s="759" t="s">
        <v>499</v>
      </c>
      <c r="B86" s="597">
        <v>2.2643391521197032</v>
      </c>
      <c r="C86" s="53">
        <v>1.4898510148985196</v>
      </c>
      <c r="D86" s="284">
        <v>5.6438791732909266</v>
      </c>
      <c r="E86" s="760" t="s">
        <v>891</v>
      </c>
      <c r="F86" s="284">
        <v>6.24292007551918</v>
      </c>
      <c r="G86" s="53">
        <v>2.6008876044999454</v>
      </c>
      <c r="H86" s="284">
        <v>8.4</v>
      </c>
      <c r="I86" s="599">
        <v>3.9681999999999999</v>
      </c>
      <c r="J86" s="740"/>
      <c r="K86" s="740"/>
      <c r="L86" s="740"/>
      <c r="M86" s="740"/>
    </row>
    <row r="87" spans="1:13" hidden="1" outlineLevel="1">
      <c r="A87" s="759" t="s">
        <v>904</v>
      </c>
      <c r="B87" s="597">
        <v>1.7467248908296824</v>
      </c>
      <c r="C87" s="53">
        <v>1.5252716578606282</v>
      </c>
      <c r="D87" s="284">
        <v>4.4686109738012902</v>
      </c>
      <c r="E87" s="760" t="s">
        <v>891</v>
      </c>
      <c r="F87" s="284">
        <v>4.0489285036980931</v>
      </c>
      <c r="G87" s="53">
        <v>1.9661497922367488</v>
      </c>
      <c r="H87" s="284">
        <v>8.3000000000000007</v>
      </c>
      <c r="I87" s="599">
        <v>3.8397999999999999</v>
      </c>
      <c r="J87" s="740"/>
      <c r="K87" s="740"/>
      <c r="L87" s="740"/>
      <c r="M87" s="740"/>
    </row>
    <row r="88" spans="1:13" hidden="1" outlineLevel="1">
      <c r="A88" s="759" t="s">
        <v>501</v>
      </c>
      <c r="B88" s="597">
        <v>1.5640467234211002</v>
      </c>
      <c r="C88" s="53">
        <v>1.6308671439936262</v>
      </c>
      <c r="D88" s="284">
        <v>3.8741396263520187</v>
      </c>
      <c r="E88" s="760" t="s">
        <v>891</v>
      </c>
      <c r="F88" s="284">
        <v>4.0683026966501785</v>
      </c>
      <c r="G88" s="53">
        <v>1.8377754257673331</v>
      </c>
      <c r="H88" s="284">
        <v>8.1999999999999993</v>
      </c>
      <c r="I88" s="599">
        <v>3.8813</v>
      </c>
      <c r="J88" s="740"/>
      <c r="K88" s="740"/>
      <c r="L88" s="740"/>
      <c r="M88" s="740"/>
    </row>
    <row r="89" spans="1:13" hidden="1" outlineLevel="1">
      <c r="A89" s="759" t="s">
        <v>502</v>
      </c>
      <c r="B89" s="597">
        <v>1.8658197697498906</v>
      </c>
      <c r="C89" s="53">
        <v>1.6098578952598643</v>
      </c>
      <c r="D89" s="284">
        <v>4.021685559388871</v>
      </c>
      <c r="E89" s="760" t="s">
        <v>891</v>
      </c>
      <c r="F89" s="284">
        <v>3.2252085264133257</v>
      </c>
      <c r="G89" s="53">
        <v>2.4349035976942872</v>
      </c>
      <c r="H89" s="284">
        <v>8.1999999999999993</v>
      </c>
      <c r="I89" s="599">
        <v>3.8041</v>
      </c>
      <c r="J89" s="740"/>
      <c r="K89" s="740"/>
      <c r="L89" s="740"/>
      <c r="M89" s="740"/>
    </row>
    <row r="90" spans="1:13" hidden="1" outlineLevel="1">
      <c r="A90" s="759" t="s">
        <v>503</v>
      </c>
      <c r="B90" s="597">
        <v>1.9188921859545189</v>
      </c>
      <c r="C90" s="53">
        <v>1.63317826388203</v>
      </c>
      <c r="D90" s="284">
        <v>3.7678307919331075</v>
      </c>
      <c r="E90" s="760" t="s">
        <v>891</v>
      </c>
      <c r="F90" s="284">
        <v>5.2282242418053499</v>
      </c>
      <c r="G90" s="53">
        <v>2.8404544727156349</v>
      </c>
      <c r="H90" s="284">
        <v>8</v>
      </c>
      <c r="I90" s="599">
        <v>3.9026000000000001</v>
      </c>
      <c r="J90" s="740"/>
      <c r="K90" s="740"/>
      <c r="L90" s="740"/>
      <c r="M90" s="740"/>
    </row>
    <row r="91" spans="1:13" s="752" customFormat="1" hidden="1" outlineLevel="1">
      <c r="A91" s="759" t="s">
        <v>504</v>
      </c>
      <c r="B91" s="597">
        <v>1.8378700576197247</v>
      </c>
      <c r="C91" s="53">
        <v>1.7776890042944302</v>
      </c>
      <c r="D91" s="53">
        <v>2.6481715006304967</v>
      </c>
      <c r="E91" s="761" t="s">
        <v>891</v>
      </c>
      <c r="F91" s="284">
        <v>4.0577646699888135</v>
      </c>
      <c r="G91" s="53">
        <v>2.0684586308273794</v>
      </c>
      <c r="H91" s="284">
        <v>7.9</v>
      </c>
      <c r="I91" s="599">
        <v>4.1028000000000002</v>
      </c>
      <c r="K91" s="753"/>
      <c r="L91" s="753"/>
      <c r="M91" s="753"/>
    </row>
    <row r="92" spans="1:13" hidden="1" outlineLevel="1">
      <c r="A92" s="759" t="s">
        <v>505</v>
      </c>
      <c r="B92" s="597">
        <v>1.8424962852897409</v>
      </c>
      <c r="C92" s="53">
        <v>1.9029590515094128</v>
      </c>
      <c r="D92" s="53">
        <v>2.470565527890372</v>
      </c>
      <c r="E92" s="760" t="s">
        <v>891</v>
      </c>
      <c r="F92" s="284">
        <v>4.850783511328487</v>
      </c>
      <c r="G92" s="53">
        <v>2.0772512912643037</v>
      </c>
      <c r="H92" s="284">
        <v>7.8</v>
      </c>
      <c r="I92" s="599">
        <v>4.1174999999999997</v>
      </c>
      <c r="K92" s="740"/>
      <c r="L92" s="740"/>
      <c r="M92" s="740"/>
    </row>
    <row r="93" spans="1:13" hidden="1" outlineLevel="1">
      <c r="A93" s="759" t="s">
        <v>506</v>
      </c>
      <c r="B93" s="597">
        <v>1.9403132079188339</v>
      </c>
      <c r="C93" s="53">
        <v>1.870546318289783</v>
      </c>
      <c r="D93" s="53">
        <v>2.3342939481268132</v>
      </c>
      <c r="E93" s="760" t="s">
        <v>891</v>
      </c>
      <c r="F93" s="284">
        <v>4.7571674052636439</v>
      </c>
      <c r="G93" s="53">
        <v>3.3215547703180306</v>
      </c>
      <c r="H93" s="284">
        <v>7.7</v>
      </c>
      <c r="I93" s="599">
        <v>4.0227000000000004</v>
      </c>
      <c r="K93" s="740"/>
      <c r="L93" s="740"/>
      <c r="M93" s="740"/>
    </row>
    <row r="94" spans="1:13" hidden="1" outlineLevel="1">
      <c r="A94" s="759" t="s">
        <v>537</v>
      </c>
      <c r="B94" s="597">
        <v>1.9080234833659659</v>
      </c>
      <c r="C94" s="53">
        <v>1.9018525817894982</v>
      </c>
      <c r="D94" s="53">
        <v>2.0022883295194589</v>
      </c>
      <c r="E94" s="760" t="s">
        <v>891</v>
      </c>
      <c r="F94" s="284">
        <v>3.2901198192889467</v>
      </c>
      <c r="G94" s="53">
        <v>2.3097007431211125</v>
      </c>
      <c r="H94" s="284">
        <v>7.6</v>
      </c>
      <c r="I94" s="599">
        <v>4.2458999999999998</v>
      </c>
      <c r="K94" s="740"/>
      <c r="L94" s="740"/>
      <c r="M94" s="740"/>
    </row>
    <row r="95" spans="1:13" hidden="1" outlineLevel="1">
      <c r="A95" s="759" t="s">
        <v>279</v>
      </c>
      <c r="B95" s="597">
        <v>1.8735362997658171</v>
      </c>
      <c r="C95" s="53">
        <v>1.948627103631523</v>
      </c>
      <c r="D95" s="53">
        <v>2.129277566539912</v>
      </c>
      <c r="E95" s="760" t="s">
        <v>891</v>
      </c>
      <c r="F95" s="284">
        <v>3.6417510992162079</v>
      </c>
      <c r="G95" s="53">
        <v>1.0162399123244086</v>
      </c>
      <c r="H95" s="284">
        <v>7.6</v>
      </c>
      <c r="I95" s="599">
        <v>4.3731</v>
      </c>
      <c r="K95" s="740"/>
      <c r="L95" s="740"/>
      <c r="M95" s="740"/>
    </row>
    <row r="96" spans="1:13" hidden="1" outlineLevel="1">
      <c r="A96" s="759" t="s">
        <v>280</v>
      </c>
      <c r="B96" s="597">
        <v>1.891575663026515</v>
      </c>
      <c r="C96" s="53">
        <v>1.9175926836463759</v>
      </c>
      <c r="D96" s="53">
        <v>2.0493358633776069</v>
      </c>
      <c r="E96" s="760" t="s">
        <v>891</v>
      </c>
      <c r="F96" s="284">
        <v>3.1918819188191776</v>
      </c>
      <c r="G96" s="53">
        <v>2.1316676581399889</v>
      </c>
      <c r="H96" s="284">
        <v>7.6</v>
      </c>
      <c r="I96" s="599">
        <v>4.6608000000000001</v>
      </c>
      <c r="K96" s="740"/>
      <c r="L96" s="740"/>
      <c r="M96" s="740"/>
    </row>
    <row r="97" spans="1:13" hidden="1" outlineLevel="1">
      <c r="A97" s="759" t="s">
        <v>281</v>
      </c>
      <c r="B97" s="597">
        <v>1.7768231963291896</v>
      </c>
      <c r="C97" s="53">
        <v>1.8836291913215035</v>
      </c>
      <c r="D97" s="53">
        <v>1.6393442622950829</v>
      </c>
      <c r="E97" s="760" t="s">
        <v>891</v>
      </c>
      <c r="F97" s="284">
        <v>4.0785498489425862</v>
      </c>
      <c r="G97" s="53">
        <v>2.0339633502830026</v>
      </c>
      <c r="H97" s="284">
        <v>7.6</v>
      </c>
      <c r="I97" s="599">
        <v>4.6284000000000001</v>
      </c>
      <c r="K97" s="740"/>
      <c r="L97" s="740"/>
      <c r="M97" s="740"/>
    </row>
    <row r="98" spans="1:13" hidden="1" outlineLevel="1">
      <c r="A98" s="759" t="s">
        <v>507</v>
      </c>
      <c r="B98" s="597">
        <v>1.7460007803355495</v>
      </c>
      <c r="C98" s="53">
        <v>2.0098522167487687</v>
      </c>
      <c r="D98" s="53">
        <v>1.6177577125658473</v>
      </c>
      <c r="E98" s="760" t="s">
        <v>891</v>
      </c>
      <c r="F98" s="284">
        <v>4.7980097144887992</v>
      </c>
      <c r="G98" s="53">
        <v>1.9816919826979102</v>
      </c>
      <c r="H98" s="284">
        <v>7.6</v>
      </c>
      <c r="I98" s="599">
        <v>4.4263000000000003</v>
      </c>
      <c r="K98" s="740"/>
      <c r="L98" s="740"/>
      <c r="M98" s="740"/>
    </row>
    <row r="99" spans="1:13" hidden="1" outlineLevel="1">
      <c r="A99" s="759" t="s">
        <v>905</v>
      </c>
      <c r="B99" s="597">
        <v>2.1361685524775567</v>
      </c>
      <c r="C99" s="53">
        <v>2.0326001571091723</v>
      </c>
      <c r="D99" s="53">
        <v>2.6592221065581612</v>
      </c>
      <c r="E99" s="760" t="s">
        <v>891</v>
      </c>
      <c r="F99" s="284">
        <v>3.8093502232753167</v>
      </c>
      <c r="G99" s="53">
        <v>1.8387834211310832</v>
      </c>
      <c r="H99" s="284">
        <v>7.5</v>
      </c>
      <c r="I99" s="599">
        <v>4.3693999999999997</v>
      </c>
      <c r="K99" s="740"/>
      <c r="L99" s="740"/>
      <c r="M99" s="740"/>
    </row>
    <row r="100" spans="1:13" hidden="1" outlineLevel="1">
      <c r="A100" s="759" t="s">
        <v>418</v>
      </c>
      <c r="B100" s="597">
        <v>2.5536062378167799</v>
      </c>
      <c r="C100" s="53">
        <v>2.1428571428571388</v>
      </c>
      <c r="D100" s="53">
        <v>3.3794017417644824</v>
      </c>
      <c r="E100" s="760" t="s">
        <v>891</v>
      </c>
      <c r="F100" s="284">
        <v>5.021070563973808</v>
      </c>
      <c r="G100" s="53">
        <v>1.3227513227513299</v>
      </c>
      <c r="H100" s="284">
        <v>7.5</v>
      </c>
      <c r="I100" s="599">
        <v>4.4001999999999999</v>
      </c>
      <c r="K100" s="740"/>
      <c r="L100" s="740"/>
      <c r="M100" s="740"/>
    </row>
    <row r="101" spans="1:13" hidden="1" outlineLevel="1">
      <c r="A101" s="759" t="s">
        <v>419</v>
      </c>
      <c r="B101" s="597">
        <v>3.0592361652377349</v>
      </c>
      <c r="C101" s="53">
        <v>2.2885085574572201</v>
      </c>
      <c r="D101" s="53">
        <v>4.4347578887520029</v>
      </c>
      <c r="E101" s="760" t="s">
        <v>891</v>
      </c>
      <c r="F101" s="284">
        <v>3.3848087627940515</v>
      </c>
      <c r="G101" s="53">
        <v>0.77617153390900739</v>
      </c>
      <c r="H101" s="284">
        <v>7.4</v>
      </c>
      <c r="I101" s="599">
        <v>4.2515000000000001</v>
      </c>
      <c r="K101" s="740"/>
      <c r="L101" s="740"/>
      <c r="M101" s="740"/>
    </row>
    <row r="102" spans="1:13" hidden="1" outlineLevel="1">
      <c r="A102" s="759" t="s">
        <v>420</v>
      </c>
      <c r="B102" s="597">
        <v>3.066770186335404</v>
      </c>
      <c r="C102" s="53">
        <v>2.3470977795091414</v>
      </c>
      <c r="D102" s="53">
        <v>4.6928327645051127</v>
      </c>
      <c r="E102" s="760" t="s">
        <v>891</v>
      </c>
      <c r="F102" s="284">
        <v>1.8340611353711864</v>
      </c>
      <c r="G102" s="53">
        <v>-0.48237765502217655</v>
      </c>
      <c r="H102" s="284">
        <v>7.4</v>
      </c>
      <c r="I102" s="599">
        <v>4.3818000000000001</v>
      </c>
      <c r="K102" s="740"/>
      <c r="L102" s="740"/>
      <c r="M102" s="740"/>
    </row>
    <row r="103" spans="1:13" s="740" customFormat="1" hidden="1" outlineLevel="1">
      <c r="A103" s="759" t="s">
        <v>421</v>
      </c>
      <c r="B103" s="597">
        <v>3.2094429811725576</v>
      </c>
      <c r="C103" s="53">
        <v>2.3353939750760446</v>
      </c>
      <c r="D103" s="53">
        <v>5.1691551691551894</v>
      </c>
      <c r="E103" s="760" t="s">
        <v>891</v>
      </c>
      <c r="F103" s="284">
        <v>3.8995308835027487</v>
      </c>
      <c r="G103" s="53">
        <v>1.5224771114082927</v>
      </c>
      <c r="H103" s="284">
        <v>7.4</v>
      </c>
      <c r="I103" s="599">
        <v>4.2317</v>
      </c>
    </row>
    <row r="104" spans="1:13" hidden="1" outlineLevel="1">
      <c r="A104" s="759" t="s">
        <v>422</v>
      </c>
      <c r="B104" s="597">
        <v>3.2681645754304043</v>
      </c>
      <c r="C104" s="53">
        <v>2.4344935471255269</v>
      </c>
      <c r="D104" s="53">
        <v>5.4530043322659623</v>
      </c>
      <c r="E104" s="760" t="s">
        <v>891</v>
      </c>
      <c r="F104" s="284">
        <v>3.1223227034745378</v>
      </c>
      <c r="G104" s="53">
        <v>1.8699813001870069</v>
      </c>
      <c r="H104" s="284">
        <v>7.3</v>
      </c>
      <c r="I104" s="599">
        <v>4.1394000000000002</v>
      </c>
      <c r="K104" s="740"/>
      <c r="L104" s="740"/>
      <c r="M104" s="740"/>
    </row>
    <row r="105" spans="1:13" hidden="1" outlineLevel="1">
      <c r="A105" s="759" t="s">
        <v>423</v>
      </c>
      <c r="B105" s="597">
        <v>3.5845410628019323</v>
      </c>
      <c r="C105" s="53">
        <v>2.6717186437384584</v>
      </c>
      <c r="D105" s="53">
        <v>5.80118276541819</v>
      </c>
      <c r="E105" s="760" t="s">
        <v>891</v>
      </c>
      <c r="F105" s="284">
        <v>1.8734352067685478</v>
      </c>
      <c r="G105" s="53">
        <v>-1.8760992769200726</v>
      </c>
      <c r="H105" s="284">
        <v>7.3</v>
      </c>
      <c r="I105" s="599">
        <v>4.0705</v>
      </c>
      <c r="J105" s="740"/>
      <c r="K105" s="740"/>
      <c r="L105" s="740"/>
      <c r="M105" s="740"/>
    </row>
    <row r="106" spans="1:13" hidden="1" outlineLevel="1">
      <c r="A106" s="759" t="s">
        <v>424</v>
      </c>
      <c r="B106" s="597">
        <v>3.264522323571768</v>
      </c>
      <c r="C106" s="53">
        <v>2.3982206749830794</v>
      </c>
      <c r="D106" s="53">
        <v>6.1693774537296804</v>
      </c>
      <c r="E106" s="760" t="s">
        <v>891</v>
      </c>
      <c r="F106" s="284">
        <v>4.4879718550917573</v>
      </c>
      <c r="G106" s="53">
        <v>-0.69689831173928951</v>
      </c>
      <c r="H106" s="284">
        <v>7.4</v>
      </c>
      <c r="I106" s="599">
        <v>4.2827000000000002</v>
      </c>
      <c r="J106" s="740"/>
      <c r="K106" s="740"/>
      <c r="L106" s="740"/>
      <c r="M106" s="740"/>
    </row>
    <row r="107" spans="1:13" hidden="1" outlineLevel="1">
      <c r="A107" s="759" t="s">
        <v>291</v>
      </c>
      <c r="B107" s="597">
        <v>3.668582375478934</v>
      </c>
      <c r="C107" s="53">
        <v>2.4616275702287851</v>
      </c>
      <c r="D107" s="53">
        <v>6.9527177959791402</v>
      </c>
      <c r="E107" s="760" t="s">
        <v>891</v>
      </c>
      <c r="F107" s="284">
        <v>-0.60868763257401781</v>
      </c>
      <c r="G107" s="53">
        <v>1.0849196173192439</v>
      </c>
      <c r="H107" s="284">
        <v>7.5</v>
      </c>
      <c r="I107" s="599">
        <v>4.4233000000000002</v>
      </c>
      <c r="J107" s="740"/>
      <c r="K107" s="740"/>
      <c r="L107" s="740"/>
      <c r="M107" s="740"/>
    </row>
    <row r="108" spans="1:13" hidden="1" outlineLevel="1">
      <c r="A108" s="759" t="s">
        <v>239</v>
      </c>
      <c r="B108" s="597">
        <v>3.9617224880382764</v>
      </c>
      <c r="C108" s="53">
        <v>2.5279814743342399</v>
      </c>
      <c r="D108" s="53">
        <v>7.9676459650427631</v>
      </c>
      <c r="E108" s="760" t="s">
        <v>891</v>
      </c>
      <c r="F108" s="284">
        <v>-0.36652959055962242</v>
      </c>
      <c r="G108" s="53">
        <v>-1.7765265508203072</v>
      </c>
      <c r="H108" s="284">
        <v>7.6</v>
      </c>
      <c r="I108" s="599">
        <v>4.8093000000000004</v>
      </c>
      <c r="J108" s="740"/>
      <c r="K108" s="740"/>
      <c r="L108" s="740"/>
      <c r="M108" s="740"/>
    </row>
    <row r="109" spans="1:13" hidden="1" outlineLevel="1">
      <c r="A109" s="759" t="s">
        <v>240</v>
      </c>
      <c r="B109" s="597">
        <v>4.047961630695454</v>
      </c>
      <c r="C109" s="53">
        <v>2.487658503533055</v>
      </c>
      <c r="D109" s="284">
        <v>9.084167593622567</v>
      </c>
      <c r="E109" s="760" t="s">
        <v>891</v>
      </c>
      <c r="F109" s="284">
        <v>-0.98875181422350522</v>
      </c>
      <c r="G109" s="53">
        <v>-1.1565585331452723</v>
      </c>
      <c r="H109" s="284">
        <v>7.6</v>
      </c>
      <c r="I109" s="599">
        <v>4.8144999999999998</v>
      </c>
      <c r="J109" s="740"/>
      <c r="K109" s="740"/>
      <c r="L109" s="740"/>
      <c r="M109" s="740"/>
    </row>
    <row r="110" spans="1:13" hidden="1" outlineLevel="1">
      <c r="A110" s="759" t="s">
        <v>334</v>
      </c>
      <c r="B110" s="597">
        <v>3.84431022912473</v>
      </c>
      <c r="C110" s="53">
        <v>2.5883716438091398</v>
      </c>
      <c r="D110" s="284">
        <v>8.3672713809699957</v>
      </c>
      <c r="E110" s="760" t="s">
        <v>891</v>
      </c>
      <c r="F110" s="284">
        <v>-1.3226316979425548</v>
      </c>
      <c r="G110" s="53">
        <v>-1.4697178930755541</v>
      </c>
      <c r="H110" s="284">
        <v>7.7</v>
      </c>
      <c r="I110" s="599">
        <v>4.4960000000000004</v>
      </c>
      <c r="J110" s="740"/>
      <c r="K110" s="740"/>
      <c r="L110" s="740"/>
      <c r="M110" s="740"/>
    </row>
    <row r="111" spans="1:13" hidden="1" outlineLevel="1">
      <c r="A111" s="759" t="s">
        <v>906</v>
      </c>
      <c r="B111" s="597">
        <v>3.6386209531085854</v>
      </c>
      <c r="C111" s="53">
        <v>2.4925416225579795</v>
      </c>
      <c r="D111" s="284">
        <v>7.734144542772853</v>
      </c>
      <c r="E111" s="760" t="s">
        <v>891</v>
      </c>
      <c r="F111" s="284">
        <v>-2.6775524536915185</v>
      </c>
      <c r="G111" s="53">
        <v>-0.43919578372046431</v>
      </c>
      <c r="H111" s="284">
        <v>7.7</v>
      </c>
      <c r="I111" s="599">
        <v>4.5042999999999997</v>
      </c>
      <c r="J111" s="740"/>
      <c r="K111" s="740"/>
      <c r="L111" s="740"/>
      <c r="M111" s="740"/>
    </row>
    <row r="112" spans="1:13" hidden="1" outlineLevel="1">
      <c r="A112" s="759" t="s">
        <v>336</v>
      </c>
      <c r="B112" s="597">
        <v>3.1647975670024806</v>
      </c>
      <c r="C112" s="53">
        <v>2.3852859469297698</v>
      </c>
      <c r="D112" s="284">
        <v>6.098342642615151</v>
      </c>
      <c r="E112" s="760" t="s">
        <v>891</v>
      </c>
      <c r="F112" s="284">
        <v>-5.7713651498335139</v>
      </c>
      <c r="G112" s="53">
        <v>-1.9955240581872431</v>
      </c>
      <c r="H112" s="284">
        <v>7.9</v>
      </c>
      <c r="I112" s="599">
        <v>4.4157999999999999</v>
      </c>
      <c r="J112" s="740"/>
      <c r="K112" s="740"/>
      <c r="L112" s="740"/>
      <c r="M112" s="740"/>
    </row>
    <row r="113" spans="1:13" hidden="1" outlineLevel="1">
      <c r="A113" s="759" t="s">
        <v>337</v>
      </c>
      <c r="B113" s="597">
        <v>2.1176025713745474</v>
      </c>
      <c r="C113" s="53">
        <v>2.2277464384740284</v>
      </c>
      <c r="D113" s="284">
        <v>2.9035477724344503</v>
      </c>
      <c r="E113" s="760" t="s">
        <v>891</v>
      </c>
      <c r="F113" s="284">
        <v>-8.9361702127659584</v>
      </c>
      <c r="G113" s="53">
        <v>-1.7906999133532366</v>
      </c>
      <c r="H113" s="284">
        <v>8.1</v>
      </c>
      <c r="I113" s="599">
        <v>4.1963999999999997</v>
      </c>
      <c r="J113" s="740"/>
      <c r="K113" s="740"/>
      <c r="L113" s="740"/>
      <c r="M113" s="740"/>
    </row>
    <row r="114" spans="1:13" hidden="1" outlineLevel="1">
      <c r="A114" s="759" t="s">
        <v>338</v>
      </c>
      <c r="B114" s="597">
        <v>1.5819209039547957</v>
      </c>
      <c r="C114" s="53">
        <v>2.0934437149110181</v>
      </c>
      <c r="D114" s="284">
        <v>1.1409942950285199</v>
      </c>
      <c r="E114" s="760" t="s">
        <v>891</v>
      </c>
      <c r="F114" s="284">
        <v>-12.683438155136272</v>
      </c>
      <c r="G114" s="53">
        <v>-1.5401454147447424</v>
      </c>
      <c r="H114" s="284">
        <v>8.4</v>
      </c>
      <c r="I114" s="599">
        <v>3.8881000000000001</v>
      </c>
      <c r="J114" s="740"/>
      <c r="K114" s="740"/>
      <c r="L114" s="740"/>
      <c r="M114" s="740"/>
    </row>
    <row r="115" spans="1:13" hidden="1" outlineLevel="1">
      <c r="A115" s="759" t="s">
        <v>339</v>
      </c>
      <c r="B115" s="597">
        <v>1.1153119092627719</v>
      </c>
      <c r="C115" s="53">
        <v>1.7547224086681439</v>
      </c>
      <c r="D115" s="284">
        <v>-0.85362566268307205</v>
      </c>
      <c r="E115" s="760" t="s">
        <v>891</v>
      </c>
      <c r="F115" s="284">
        <v>-16.555356974884788</v>
      </c>
      <c r="G115" s="53">
        <v>-2.4521228087952238</v>
      </c>
      <c r="H115" s="284">
        <v>8.6999999999999993</v>
      </c>
      <c r="I115" s="599">
        <v>4.0994999999999999</v>
      </c>
      <c r="J115" s="740"/>
      <c r="K115" s="740"/>
      <c r="L115" s="740"/>
      <c r="M115" s="740"/>
    </row>
    <row r="116" spans="1:13" hidden="1" outlineLevel="1">
      <c r="A116" s="759" t="s">
        <v>425</v>
      </c>
      <c r="B116" s="597">
        <v>1.1773570688518475</v>
      </c>
      <c r="C116" s="53">
        <v>1.7180490598453844</v>
      </c>
      <c r="D116" s="284">
        <v>-1.9380191122622108</v>
      </c>
      <c r="E116" s="760" t="s">
        <v>891</v>
      </c>
      <c r="F116" s="284">
        <v>-18.960583402566229</v>
      </c>
      <c r="G116" s="53">
        <v>-4.9454702515926954</v>
      </c>
      <c r="H116" s="284">
        <v>9</v>
      </c>
      <c r="I116" s="599">
        <v>4.1962000000000002</v>
      </c>
      <c r="J116" s="740"/>
      <c r="K116" s="740"/>
      <c r="L116" s="740"/>
      <c r="M116" s="740"/>
    </row>
    <row r="117" spans="1:13" hidden="1" outlineLevel="1">
      <c r="A117" s="759" t="s">
        <v>426</v>
      </c>
      <c r="B117" s="597">
        <v>0.56897677455461348</v>
      </c>
      <c r="C117" s="53">
        <v>1.4761544284632748</v>
      </c>
      <c r="D117" s="284">
        <v>-3.2561440865939062</v>
      </c>
      <c r="E117" s="760" t="s">
        <v>891</v>
      </c>
      <c r="F117" s="284">
        <v>-19.559322033898312</v>
      </c>
      <c r="G117" s="53">
        <v>-3.2164907388966384</v>
      </c>
      <c r="H117" s="284">
        <v>9.3000000000000007</v>
      </c>
      <c r="I117" s="599">
        <v>4.1420000000000003</v>
      </c>
      <c r="J117" s="740"/>
      <c r="K117" s="740"/>
      <c r="L117" s="740"/>
      <c r="M117" s="740"/>
    </row>
    <row r="118" spans="1:13" hidden="1" outlineLevel="1">
      <c r="A118" s="759" t="s">
        <v>427</v>
      </c>
      <c r="B118" s="597">
        <v>0.61366806136679486</v>
      </c>
      <c r="C118" s="53">
        <v>1.6904334686939251</v>
      </c>
      <c r="D118" s="284">
        <v>-4.8247930973763005</v>
      </c>
      <c r="E118" s="760" t="s">
        <v>891</v>
      </c>
      <c r="F118" s="284">
        <v>-21.303121303121301</v>
      </c>
      <c r="G118" s="53">
        <v>-2.4018977957892815</v>
      </c>
      <c r="H118" s="284">
        <v>9.4</v>
      </c>
      <c r="I118" s="599">
        <v>4.0896999999999997</v>
      </c>
      <c r="J118" s="740"/>
      <c r="K118" s="740"/>
      <c r="L118" s="740"/>
      <c r="M118" s="740"/>
    </row>
    <row r="119" spans="1:13" hidden="1" outlineLevel="1">
      <c r="A119" s="759" t="s">
        <v>14</v>
      </c>
      <c r="B119" s="597">
        <v>3.6958329483496755E-2</v>
      </c>
      <c r="C119" s="53">
        <v>1.4697569248162807</v>
      </c>
      <c r="D119" s="284">
        <v>-5.9698894787224788</v>
      </c>
      <c r="E119" s="760" t="s">
        <v>891</v>
      </c>
      <c r="F119" s="284">
        <v>-17.537348056045275</v>
      </c>
      <c r="G119" s="53">
        <v>-3.7759781442091764</v>
      </c>
      <c r="H119" s="284">
        <v>9.5</v>
      </c>
      <c r="I119" s="599">
        <v>4.1322999999999999</v>
      </c>
      <c r="J119" s="740"/>
      <c r="K119" s="740"/>
      <c r="L119" s="740"/>
      <c r="M119" s="740"/>
    </row>
    <row r="120" spans="1:13" hidden="1" outlineLevel="1">
      <c r="A120" s="759" t="s">
        <v>15</v>
      </c>
      <c r="B120" s="597">
        <v>-0.14727540500736325</v>
      </c>
      <c r="C120" s="53">
        <v>1.3551665725578772</v>
      </c>
      <c r="D120" s="284">
        <v>-6.5788340652716784</v>
      </c>
      <c r="E120" s="760" t="s">
        <v>891</v>
      </c>
      <c r="F120" s="284">
        <v>-16.967249887842073</v>
      </c>
      <c r="G120" s="53">
        <v>-2.3225933979047397</v>
      </c>
      <c r="H120" s="284">
        <v>9.6</v>
      </c>
      <c r="I120" s="599">
        <v>4.0896999999999997</v>
      </c>
      <c r="J120" s="740"/>
      <c r="K120" s="740"/>
      <c r="L120" s="740"/>
      <c r="M120" s="740"/>
    </row>
    <row r="121" spans="1:13" hidden="1" outlineLevel="1">
      <c r="A121" s="759" t="s">
        <v>16</v>
      </c>
      <c r="B121" s="597">
        <v>-0.64533972526966465</v>
      </c>
      <c r="C121" s="53">
        <v>1.2278050623347241</v>
      </c>
      <c r="D121" s="284">
        <v>-8.4381373215499735</v>
      </c>
      <c r="E121" s="760" t="s">
        <v>891</v>
      </c>
      <c r="F121" s="284">
        <v>-15.98717361429226</v>
      </c>
      <c r="G121" s="53">
        <v>-1.7598934550989327</v>
      </c>
      <c r="H121" s="284">
        <v>9.8000000000000007</v>
      </c>
      <c r="I121" s="599">
        <v>4.0896999999999997</v>
      </c>
      <c r="J121" s="740"/>
      <c r="K121" s="740"/>
      <c r="L121" s="740"/>
      <c r="M121" s="740"/>
    </row>
    <row r="122" spans="1:13" hidden="1" outlineLevel="1">
      <c r="A122" s="759" t="s">
        <v>428</v>
      </c>
      <c r="B122" s="597">
        <v>-0.16617429837518216</v>
      </c>
      <c r="C122" s="53">
        <v>1.2144605535680597</v>
      </c>
      <c r="D122" s="284">
        <v>-7.4991458831568281</v>
      </c>
      <c r="E122" s="760" t="s">
        <v>891</v>
      </c>
      <c r="F122" s="284">
        <v>-15.041814640852351</v>
      </c>
      <c r="G122" s="53">
        <v>-2.2825107618380258</v>
      </c>
      <c r="H122" s="284">
        <v>9.8000000000000007</v>
      </c>
      <c r="I122" s="599">
        <v>3.8915000000000002</v>
      </c>
      <c r="J122" s="740"/>
      <c r="K122" s="740"/>
      <c r="L122" s="740"/>
      <c r="M122" s="740"/>
    </row>
    <row r="123" spans="1:13" hidden="1" outlineLevel="1">
      <c r="A123" s="759" t="s">
        <v>615</v>
      </c>
      <c r="B123" s="597">
        <v>-0.3317360855141942</v>
      </c>
      <c r="C123" s="53">
        <v>1.1173708920187835</v>
      </c>
      <c r="D123" s="284">
        <v>-7.6580816291606055</v>
      </c>
      <c r="E123" s="760" t="s">
        <v>891</v>
      </c>
      <c r="F123" s="284">
        <v>-12.817968609056464</v>
      </c>
      <c r="G123" s="53">
        <v>-3.2349769630428398</v>
      </c>
      <c r="H123" s="284">
        <v>9.9</v>
      </c>
      <c r="I123" s="599">
        <v>3.8672</v>
      </c>
      <c r="J123" s="740"/>
      <c r="K123" s="740"/>
      <c r="L123" s="740"/>
      <c r="M123" s="740"/>
    </row>
    <row r="124" spans="1:13" hidden="1" outlineLevel="1">
      <c r="A124" s="759" t="s">
        <v>430</v>
      </c>
      <c r="B124" s="597">
        <v>-0.1289728235836094</v>
      </c>
      <c r="C124" s="53">
        <v>1.0479041916167802</v>
      </c>
      <c r="D124" s="284">
        <v>-6.5935962716837935</v>
      </c>
      <c r="E124" s="760" t="s">
        <v>891</v>
      </c>
      <c r="F124" s="284">
        <v>-11.099030533659501</v>
      </c>
      <c r="G124" s="53">
        <v>-1.2464319695528019</v>
      </c>
      <c r="H124" s="284">
        <v>10</v>
      </c>
      <c r="I124" s="599">
        <v>3.8035999999999999</v>
      </c>
      <c r="J124" s="740"/>
      <c r="K124" s="740"/>
      <c r="L124" s="740"/>
      <c r="M124" s="740"/>
    </row>
    <row r="125" spans="1:13" hidden="1" outlineLevel="1">
      <c r="A125" s="759" t="s">
        <v>431</v>
      </c>
      <c r="B125" s="597">
        <v>0.48139233475284016</v>
      </c>
      <c r="C125" s="53">
        <v>0.96333707444817662</v>
      </c>
      <c r="D125" s="284">
        <v>-4.4087822943303081</v>
      </c>
      <c r="E125" s="760" t="s">
        <v>891</v>
      </c>
      <c r="F125" s="284">
        <v>-6.9711996948312134</v>
      </c>
      <c r="G125" s="53">
        <v>-2.2252720321537254</v>
      </c>
      <c r="H125" s="284">
        <v>10</v>
      </c>
      <c r="I125" s="599">
        <v>3.8363999999999998</v>
      </c>
      <c r="J125" s="740"/>
      <c r="K125" s="740"/>
      <c r="L125" s="740"/>
      <c r="M125" s="740"/>
    </row>
    <row r="126" spans="1:13" hidden="1" outlineLevel="1">
      <c r="A126" s="759" t="s">
        <v>432</v>
      </c>
      <c r="B126" s="597">
        <v>0.92695587690026571</v>
      </c>
      <c r="C126" s="53">
        <v>1.0438997110634602</v>
      </c>
      <c r="D126" s="284">
        <v>-2.8740263228579011</v>
      </c>
      <c r="E126" s="760" t="s">
        <v>891</v>
      </c>
      <c r="F126" s="284">
        <v>-3.688748226563348</v>
      </c>
      <c r="G126" s="53">
        <v>-9.5283468318257292E-2</v>
      </c>
      <c r="H126" s="284">
        <v>10.1</v>
      </c>
      <c r="I126" s="599">
        <v>3.8727</v>
      </c>
      <c r="J126" s="740"/>
      <c r="K126" s="740"/>
      <c r="L126" s="740"/>
      <c r="M126" s="740"/>
    </row>
    <row r="127" spans="1:13" hidden="1" outlineLevel="1">
      <c r="A127" s="759" t="s">
        <v>433</v>
      </c>
      <c r="B127" s="597">
        <v>0.94410170125256343</v>
      </c>
      <c r="C127" s="53">
        <v>0.78213343384847178</v>
      </c>
      <c r="D127" s="284">
        <v>-0.96972992568426264</v>
      </c>
      <c r="E127" s="760" t="s">
        <v>891</v>
      </c>
      <c r="F127" s="284">
        <v>2.3672641190395751</v>
      </c>
      <c r="G127" s="53">
        <v>-0.67518437727224523</v>
      </c>
      <c r="H127" s="284">
        <v>10.1</v>
      </c>
      <c r="I127" s="599">
        <v>4.1020000000000003</v>
      </c>
      <c r="J127" s="740"/>
      <c r="K127" s="740"/>
      <c r="L127" s="740"/>
      <c r="M127" s="740"/>
    </row>
    <row r="128" spans="1:13" hidden="1" outlineLevel="1">
      <c r="A128" s="759" t="s">
        <v>434</v>
      </c>
      <c r="B128" s="597">
        <v>0.84714205920684549</v>
      </c>
      <c r="C128" s="53">
        <v>0.73191329642487801</v>
      </c>
      <c r="D128" s="284">
        <v>-0.35519125683059372</v>
      </c>
      <c r="E128" s="760" t="s">
        <v>891</v>
      </c>
      <c r="F128" s="284">
        <v>4.6132816949538693</v>
      </c>
      <c r="G128" s="53">
        <v>0.43167102124274948</v>
      </c>
      <c r="H128" s="284">
        <v>10.1</v>
      </c>
      <c r="I128" s="599">
        <v>4.1074000000000002</v>
      </c>
      <c r="J128" s="740"/>
      <c r="K128" s="740"/>
      <c r="L128" s="740"/>
      <c r="M128" s="740"/>
    </row>
    <row r="129" spans="1:13" hidden="1" outlineLevel="1">
      <c r="A129" s="759" t="s">
        <v>435</v>
      </c>
      <c r="B129" s="597">
        <v>1.5859766277128671</v>
      </c>
      <c r="C129" s="53">
        <v>1.0630361805296502</v>
      </c>
      <c r="D129" s="284">
        <v>0.93543653705062013</v>
      </c>
      <c r="E129" s="760" t="s">
        <v>891</v>
      </c>
      <c r="F129" s="284">
        <v>7.7538980193847493</v>
      </c>
      <c r="G129" s="53">
        <v>1.9446445107521413</v>
      </c>
      <c r="H129" s="284">
        <v>10.199999999999999</v>
      </c>
      <c r="I129" s="599">
        <v>3.9860000000000002</v>
      </c>
      <c r="J129" s="740"/>
      <c r="K129" s="740"/>
      <c r="L129" s="740"/>
      <c r="M129" s="740"/>
    </row>
    <row r="130" spans="1:13" hidden="1" outlineLevel="1">
      <c r="A130" s="759" t="s">
        <v>436</v>
      </c>
      <c r="B130" s="597">
        <v>1.6357083448849608</v>
      </c>
      <c r="C130" s="53">
        <v>0.83580980683505857</v>
      </c>
      <c r="D130" s="284">
        <v>2.802960222016651</v>
      </c>
      <c r="E130" s="760" t="s">
        <v>891</v>
      </c>
      <c r="F130" s="284">
        <v>9.2622571692876789</v>
      </c>
      <c r="G130" s="53">
        <v>-0.24306258861656715</v>
      </c>
      <c r="H130" s="284">
        <v>10.199999999999999</v>
      </c>
      <c r="I130" s="599">
        <v>4.1649000000000003</v>
      </c>
      <c r="J130" s="740"/>
      <c r="K130" s="740"/>
      <c r="L130" s="740"/>
      <c r="M130" s="740"/>
    </row>
    <row r="131" spans="1:13" hidden="1" outlineLevel="1">
      <c r="A131" s="759" t="s">
        <v>21</v>
      </c>
      <c r="B131" s="597">
        <v>1.6902188972014471</v>
      </c>
      <c r="C131" s="53">
        <v>0.92850510677808984</v>
      </c>
      <c r="D131" s="284">
        <v>3.1652012956964342</v>
      </c>
      <c r="E131" s="760" t="s">
        <v>891</v>
      </c>
      <c r="F131" s="284">
        <v>9.6995611567458013</v>
      </c>
      <c r="G131" s="53">
        <v>0.90245386331373822</v>
      </c>
      <c r="H131" s="284">
        <v>10.199999999999999</v>
      </c>
      <c r="I131" s="599">
        <v>3.6802000000000001</v>
      </c>
      <c r="J131" s="740"/>
      <c r="K131" s="740"/>
      <c r="L131" s="740"/>
      <c r="M131" s="740"/>
    </row>
    <row r="132" spans="1:13" hidden="1" outlineLevel="1">
      <c r="A132" s="759" t="s">
        <v>22</v>
      </c>
      <c r="B132" s="597">
        <v>1.4933628318583914</v>
      </c>
      <c r="C132" s="53">
        <v>0.98421541318475647</v>
      </c>
      <c r="D132" s="284">
        <v>3.0694073186468813</v>
      </c>
      <c r="E132" s="760" t="s">
        <v>891</v>
      </c>
      <c r="F132" s="284">
        <v>8.4503998271017906</v>
      </c>
      <c r="G132" s="53">
        <v>1.6492967722351466</v>
      </c>
      <c r="H132" s="284">
        <v>10.1</v>
      </c>
      <c r="I132" s="599">
        <v>3.6959</v>
      </c>
      <c r="J132" s="740"/>
      <c r="K132" s="740"/>
      <c r="L132" s="740"/>
      <c r="M132" s="740"/>
    </row>
    <row r="133" spans="1:13" hidden="1" outlineLevel="1">
      <c r="A133" s="759" t="s">
        <v>437</v>
      </c>
      <c r="B133" s="597">
        <v>1.725897745198111</v>
      </c>
      <c r="C133" s="53">
        <v>0.9610001866019644</v>
      </c>
      <c r="D133" s="284">
        <v>4.0185614849187914</v>
      </c>
      <c r="E133" s="760" t="s">
        <v>891</v>
      </c>
      <c r="F133" s="284">
        <v>7.6772082878953114</v>
      </c>
      <c r="G133" s="53">
        <v>1.6945870049385121</v>
      </c>
      <c r="H133" s="284">
        <v>10.1</v>
      </c>
      <c r="I133" s="599">
        <v>3.6179000000000001</v>
      </c>
      <c r="J133" s="740"/>
      <c r="K133" s="740"/>
      <c r="L133" s="740"/>
      <c r="M133" s="740"/>
    </row>
    <row r="134" spans="1:13" hidden="1" outlineLevel="1">
      <c r="A134" s="759" t="s">
        <v>438</v>
      </c>
      <c r="B134" s="597">
        <v>1.5812835213612004</v>
      </c>
      <c r="C134" s="53">
        <v>0.97665333457352688</v>
      </c>
      <c r="D134" s="284">
        <v>3.5734072022160603</v>
      </c>
      <c r="E134" s="760" t="s">
        <v>891</v>
      </c>
      <c r="F134" s="284">
        <v>8.3468176914778951</v>
      </c>
      <c r="G134" s="53">
        <v>1.7621145374449299</v>
      </c>
      <c r="H134" s="284">
        <v>10.1</v>
      </c>
      <c r="I134" s="599">
        <v>3.4405999999999999</v>
      </c>
      <c r="J134" s="740"/>
      <c r="K134" s="740"/>
      <c r="L134" s="740"/>
      <c r="M134" s="740"/>
    </row>
    <row r="135" spans="1:13" hidden="1" outlineLevel="1">
      <c r="A135" s="759" t="s">
        <v>648</v>
      </c>
      <c r="B135" s="597">
        <v>1.8768491124260294</v>
      </c>
      <c r="C135" s="53">
        <v>1.1514532454266941</v>
      </c>
      <c r="D135" s="284">
        <v>4.2624166048925076</v>
      </c>
      <c r="E135" s="760" t="s">
        <v>891</v>
      </c>
      <c r="F135" s="284">
        <v>5.7113295395757859</v>
      </c>
      <c r="G135" s="53">
        <v>1.4588187620302051</v>
      </c>
      <c r="H135" s="284">
        <v>10.1</v>
      </c>
      <c r="I135" s="599">
        <v>3.4950000000000001</v>
      </c>
      <c r="J135" s="740"/>
      <c r="K135" s="740"/>
      <c r="L135" s="740"/>
      <c r="M135" s="740"/>
    </row>
    <row r="136" spans="1:13" hidden="1" outlineLevel="1">
      <c r="A136" s="759" t="s">
        <v>440</v>
      </c>
      <c r="B136" s="597">
        <v>1.946314915598208</v>
      </c>
      <c r="C136" s="53">
        <v>1.1481481481481381</v>
      </c>
      <c r="D136" s="284">
        <v>4.3610828790538534</v>
      </c>
      <c r="E136" s="760" t="s">
        <v>891</v>
      </c>
      <c r="F136" s="284">
        <v>7.3073787199347606</v>
      </c>
      <c r="G136" s="53">
        <v>0.89604008093265008</v>
      </c>
      <c r="H136" s="284">
        <v>10.199999999999999</v>
      </c>
      <c r="I136" s="599">
        <v>3.3353000000000002</v>
      </c>
      <c r="J136" s="740"/>
      <c r="K136" s="740"/>
      <c r="L136" s="740"/>
      <c r="M136" s="740"/>
    </row>
    <row r="137" spans="1:13" hidden="1" outlineLevel="1">
      <c r="A137" s="759" t="s">
        <v>441</v>
      </c>
      <c r="B137" s="330">
        <v>1.9163442049014066</v>
      </c>
      <c r="C137" s="284">
        <v>1.1579434923575889</v>
      </c>
      <c r="D137" s="284">
        <v>4.5567752052393615</v>
      </c>
      <c r="E137" s="760" t="s">
        <v>891</v>
      </c>
      <c r="F137" s="284">
        <v>8.0676576114812946</v>
      </c>
      <c r="G137" s="53">
        <v>1.2432324042510601</v>
      </c>
      <c r="H137" s="284">
        <v>10.1</v>
      </c>
      <c r="I137" s="599">
        <v>3.7261000000000002</v>
      </c>
      <c r="J137" s="740"/>
      <c r="K137" s="740"/>
      <c r="L137" s="740"/>
      <c r="M137" s="740"/>
    </row>
    <row r="138" spans="1:13" hidden="1" outlineLevel="1">
      <c r="A138" s="759" t="s">
        <v>442</v>
      </c>
      <c r="B138" s="330">
        <v>2.2134459955914849</v>
      </c>
      <c r="C138" s="284">
        <v>1.1161331980444658</v>
      </c>
      <c r="D138" s="284">
        <v>5.35582595870207</v>
      </c>
      <c r="E138" s="760" t="s">
        <v>891</v>
      </c>
      <c r="F138" s="284">
        <v>8.7818696883852851</v>
      </c>
      <c r="G138" s="53">
        <v>-7.1530758226018065E-2</v>
      </c>
      <c r="H138" s="284">
        <v>10.1</v>
      </c>
      <c r="I138" s="599">
        <v>4.0736999999999997</v>
      </c>
      <c r="J138" s="740"/>
      <c r="K138" s="740"/>
      <c r="L138" s="740"/>
      <c r="M138" s="740"/>
    </row>
    <row r="139" spans="1:13" hidden="1" outlineLevel="1">
      <c r="A139" s="759" t="s">
        <v>650</v>
      </c>
      <c r="B139" s="330">
        <v>2.3242892860450013</v>
      </c>
      <c r="C139" s="284">
        <v>1.1781206171108067</v>
      </c>
      <c r="D139" s="284">
        <v>5.9485677679143407</v>
      </c>
      <c r="E139" s="760" t="s">
        <v>891</v>
      </c>
      <c r="F139" s="284">
        <v>5.924457658848155</v>
      </c>
      <c r="G139" s="53">
        <v>0.65885797950218716</v>
      </c>
      <c r="H139" s="284">
        <v>10</v>
      </c>
      <c r="I139" s="599">
        <v>3.9411999999999998</v>
      </c>
      <c r="J139" s="740"/>
      <c r="K139" s="740"/>
      <c r="L139" s="740"/>
      <c r="M139" s="740"/>
    </row>
    <row r="140" spans="1:13" hidden="1" outlineLevel="1">
      <c r="A140" s="759" t="s">
        <v>653</v>
      </c>
      <c r="B140" s="330">
        <v>2.4277670082156249</v>
      </c>
      <c r="C140" s="284">
        <v>1.1457848160223705</v>
      </c>
      <c r="D140" s="284">
        <v>6.6355908966273773</v>
      </c>
      <c r="E140" s="760" t="s">
        <v>891</v>
      </c>
      <c r="F140" s="284">
        <v>7.6001742160278525</v>
      </c>
      <c r="G140" s="53">
        <v>1.2894468951476057</v>
      </c>
      <c r="H140" s="284">
        <v>9.9</v>
      </c>
      <c r="I140" s="599">
        <v>4.4770000000000003</v>
      </c>
      <c r="J140" s="740"/>
      <c r="K140" s="740"/>
      <c r="L140" s="740"/>
      <c r="M140" s="740"/>
    </row>
    <row r="141" spans="1:13" hidden="1" outlineLevel="1">
      <c r="A141" s="759" t="s">
        <v>654</v>
      </c>
      <c r="B141" s="330">
        <v>2.6750661919108865</v>
      </c>
      <c r="C141" s="284">
        <v>1.4762871378483027</v>
      </c>
      <c r="D141" s="284">
        <v>6.8144648373614274</v>
      </c>
      <c r="E141" s="760" t="s">
        <v>891</v>
      </c>
      <c r="F141" s="284">
        <v>5.7098161908486418</v>
      </c>
      <c r="G141" s="53">
        <v>-1.4432781590633823</v>
      </c>
      <c r="H141" s="284">
        <v>9.9</v>
      </c>
      <c r="I141" s="599">
        <v>4.4866999999999999</v>
      </c>
      <c r="J141" s="740"/>
      <c r="K141" s="740"/>
      <c r="L141" s="740"/>
      <c r="M141" s="740"/>
    </row>
    <row r="142" spans="1:13" hidden="1" outlineLevel="1">
      <c r="A142" s="759" t="s">
        <v>655</v>
      </c>
      <c r="B142" s="330">
        <v>2.8277868703400628</v>
      </c>
      <c r="C142" s="284">
        <v>1.786701049917113</v>
      </c>
      <c r="D142" s="284">
        <v>6.7668496355619538</v>
      </c>
      <c r="E142" s="760" t="s">
        <v>891</v>
      </c>
      <c r="F142" s="284">
        <v>5.12223515715948</v>
      </c>
      <c r="G142" s="284">
        <v>1.1000000000000001</v>
      </c>
      <c r="H142" s="284">
        <v>9.9</v>
      </c>
      <c r="I142" s="599">
        <v>4.6570999999999998</v>
      </c>
      <c r="J142" s="740"/>
      <c r="K142" s="740"/>
      <c r="L142" s="740"/>
      <c r="M142" s="740"/>
    </row>
    <row r="143" spans="1:13" hidden="1" outlineLevel="1">
      <c r="A143" s="759" t="s">
        <v>656</v>
      </c>
      <c r="B143" s="330">
        <v>2.724795640326974</v>
      </c>
      <c r="C143" s="284">
        <v>1.7203311867525173</v>
      </c>
      <c r="D143" s="284">
        <v>6.2169193504979035</v>
      </c>
      <c r="E143" s="760" t="s">
        <v>891</v>
      </c>
      <c r="F143" s="284">
        <v>4.041440147707462</v>
      </c>
      <c r="G143" s="284">
        <v>-1.8</v>
      </c>
      <c r="H143" s="284">
        <v>9.9</v>
      </c>
      <c r="I143" s="599">
        <v>4.3657000000000004</v>
      </c>
      <c r="J143" s="740"/>
      <c r="K143" s="740"/>
      <c r="L143" s="740"/>
      <c r="M143" s="740"/>
    </row>
    <row r="144" spans="1:13" hidden="1" outlineLevel="1">
      <c r="A144" s="759" t="s">
        <v>657</v>
      </c>
      <c r="B144" s="330">
        <v>2.7157129881925499</v>
      </c>
      <c r="C144" s="284">
        <v>1.7745494667156976</v>
      </c>
      <c r="D144" s="284">
        <v>5.8576283312466586</v>
      </c>
      <c r="E144" s="760" t="s">
        <v>891</v>
      </c>
      <c r="F144" s="284">
        <v>2.5408529294539619</v>
      </c>
      <c r="G144" s="284">
        <v>-0.7</v>
      </c>
      <c r="H144" s="284">
        <v>10</v>
      </c>
      <c r="I144" s="599">
        <v>4.3727999999999998</v>
      </c>
      <c r="J144" s="740"/>
      <c r="K144" s="740"/>
      <c r="L144" s="740"/>
      <c r="M144" s="740"/>
    </row>
    <row r="145" spans="1:14" hidden="1" outlineLevel="1">
      <c r="A145" s="759" t="s">
        <v>717</v>
      </c>
      <c r="B145" s="330">
        <v>2.5540454255222187</v>
      </c>
      <c r="C145" s="284">
        <v>1.5340541539599144</v>
      </c>
      <c r="D145" s="284">
        <v>6.0760171306209827</v>
      </c>
      <c r="E145" s="760" t="s">
        <v>891</v>
      </c>
      <c r="F145" s="284">
        <v>4.0409155357504574</v>
      </c>
      <c r="G145" s="284">
        <v>-0.5</v>
      </c>
      <c r="H145" s="284">
        <v>10.1</v>
      </c>
      <c r="I145" s="599">
        <v>4.5940000000000003</v>
      </c>
      <c r="J145" s="740"/>
      <c r="K145" s="740"/>
      <c r="L145" s="740"/>
      <c r="M145" s="740"/>
    </row>
    <row r="146" spans="1:14" hidden="1" outlineLevel="1">
      <c r="A146" s="759" t="s">
        <v>658</v>
      </c>
      <c r="B146" s="330">
        <v>2.5489303595812629</v>
      </c>
      <c r="C146" s="284">
        <v>1.5383198231392754</v>
      </c>
      <c r="D146" s="284">
        <v>5.8304359454399446</v>
      </c>
      <c r="E146" s="760" t="s">
        <v>891</v>
      </c>
      <c r="F146" s="284">
        <v>5.6751711263223399</v>
      </c>
      <c r="G146" s="284">
        <v>0</v>
      </c>
      <c r="H146" s="284">
        <v>10.199999999999999</v>
      </c>
      <c r="I146" s="599">
        <v>4.2104999999999997</v>
      </c>
      <c r="J146" s="740"/>
      <c r="K146" s="740"/>
      <c r="L146" s="740"/>
      <c r="M146" s="740"/>
    </row>
    <row r="147" spans="1:14" s="735" customFormat="1" hidden="1" outlineLevel="1">
      <c r="A147" s="759" t="s">
        <v>724</v>
      </c>
      <c r="B147" s="330">
        <v>2.9857518831109928</v>
      </c>
      <c r="C147" s="284">
        <v>1.9737446066280881</v>
      </c>
      <c r="D147" s="284">
        <v>5.7856381087806596</v>
      </c>
      <c r="E147" s="760" t="s">
        <v>891</v>
      </c>
      <c r="F147" s="284">
        <v>2.0553978663012629</v>
      </c>
      <c r="G147" s="284">
        <v>-1.1000000000000001</v>
      </c>
      <c r="H147" s="284">
        <v>10.3</v>
      </c>
      <c r="I147" s="751">
        <v>4.0425000000000004</v>
      </c>
      <c r="J147" s="754"/>
      <c r="K147" s="754"/>
      <c r="L147" s="754"/>
      <c r="M147" s="754"/>
    </row>
    <row r="148" spans="1:14" hidden="1" outlineLevel="1">
      <c r="A148" s="759" t="s">
        <v>652</v>
      </c>
      <c r="B148" s="330">
        <v>3.0401737242128206</v>
      </c>
      <c r="C148" s="284">
        <v>1.9956060051263336</v>
      </c>
      <c r="D148" s="284">
        <v>5.5068614431164349</v>
      </c>
      <c r="E148" s="760" t="s">
        <v>891</v>
      </c>
      <c r="F148" s="284">
        <v>0.81679171811188667</v>
      </c>
      <c r="G148" s="284">
        <v>-0.7</v>
      </c>
      <c r="H148" s="284">
        <v>10.4</v>
      </c>
      <c r="I148" s="599">
        <v>4.0852000000000004</v>
      </c>
      <c r="J148" s="740"/>
      <c r="K148" s="740"/>
      <c r="L148" s="740"/>
      <c r="M148" s="740"/>
    </row>
    <row r="149" spans="1:14" hidden="1" outlineLevel="1">
      <c r="A149" s="759" t="s">
        <v>651</v>
      </c>
      <c r="B149" s="330">
        <v>3.0374254203579909</v>
      </c>
      <c r="C149" s="284">
        <v>1.9871794871794748</v>
      </c>
      <c r="D149" s="284">
        <v>5.408028231142481</v>
      </c>
      <c r="E149" s="760" t="s">
        <v>891</v>
      </c>
      <c r="F149" s="284">
        <v>-9.4858660595718902E-2</v>
      </c>
      <c r="G149" s="284">
        <v>-1.5</v>
      </c>
      <c r="H149" s="284">
        <v>10.6</v>
      </c>
      <c r="I149" s="599">
        <v>4.4081999999999999</v>
      </c>
      <c r="J149" s="740"/>
      <c r="K149" s="740"/>
      <c r="L149" s="740"/>
      <c r="M149" s="740"/>
    </row>
    <row r="150" spans="1:14" s="735" customFormat="1" hidden="1" outlineLevel="1">
      <c r="A150" s="759" t="s">
        <v>660</v>
      </c>
      <c r="B150" s="330">
        <v>2.749573187168636</v>
      </c>
      <c r="C150" s="284">
        <v>1.9886881955847286</v>
      </c>
      <c r="D150" s="284">
        <v>4.3135882404409642</v>
      </c>
      <c r="E150" s="760" t="s">
        <v>891</v>
      </c>
      <c r="F150" s="284">
        <v>-1.7812499999999858</v>
      </c>
      <c r="G150" s="284">
        <v>-1.8</v>
      </c>
      <c r="H150" s="284">
        <v>10.7</v>
      </c>
      <c r="I150" s="751">
        <v>4.1066000000000003</v>
      </c>
      <c r="J150" s="754"/>
      <c r="K150" s="754"/>
      <c r="L150" s="754"/>
      <c r="M150" s="754"/>
    </row>
    <row r="151" spans="1:14" hidden="1" outlineLevel="1">
      <c r="A151" s="759" t="s">
        <v>738</v>
      </c>
      <c r="B151" s="330">
        <v>2.6515837104072517</v>
      </c>
      <c r="C151" s="284">
        <v>1.8944644672396436</v>
      </c>
      <c r="D151" s="284">
        <v>3.9129308110909591</v>
      </c>
      <c r="E151" s="760" t="s">
        <v>891</v>
      </c>
      <c r="F151" s="284">
        <v>-1.8816924836261677</v>
      </c>
      <c r="G151" s="284">
        <v>-1.1000000000000001</v>
      </c>
      <c r="H151" s="284">
        <v>10.8</v>
      </c>
      <c r="I151" s="599">
        <v>3.9171</v>
      </c>
      <c r="J151" s="740"/>
      <c r="K151" s="740"/>
      <c r="L151" s="740"/>
      <c r="M151" s="740"/>
    </row>
    <row r="152" spans="1:14" collapsed="1">
      <c r="A152" s="759" t="s">
        <v>744</v>
      </c>
      <c r="B152" s="330">
        <v>2.730713770728201</v>
      </c>
      <c r="C152" s="284">
        <v>1.888008841407256</v>
      </c>
      <c r="D152" s="284">
        <v>3.7713208194051475</v>
      </c>
      <c r="E152" s="760" t="s">
        <v>891</v>
      </c>
      <c r="F152" s="284">
        <v>-1.760777170613224</v>
      </c>
      <c r="G152" s="284">
        <v>-2</v>
      </c>
      <c r="H152" s="284">
        <v>10.9</v>
      </c>
      <c r="I152" s="599">
        <v>3.7524000000000002</v>
      </c>
      <c r="J152" s="740"/>
      <c r="K152" s="740"/>
      <c r="L152" s="740"/>
      <c r="M152" s="740"/>
    </row>
    <row r="153" spans="1:14">
      <c r="A153" s="759" t="s">
        <v>745</v>
      </c>
      <c r="B153" s="330">
        <v>2.6765072025609129</v>
      </c>
      <c r="C153" s="284">
        <v>1.9367157665029993</v>
      </c>
      <c r="D153" s="284">
        <v>3.513099693773384</v>
      </c>
      <c r="E153" s="760" t="s">
        <v>891</v>
      </c>
      <c r="F153" s="284">
        <v>-1.590825009248988</v>
      </c>
      <c r="G153" s="284">
        <v>0.1</v>
      </c>
      <c r="H153" s="284">
        <v>11</v>
      </c>
      <c r="I153" s="599">
        <v>3.2886000000000002</v>
      </c>
      <c r="J153" s="740"/>
      <c r="K153" s="740"/>
      <c r="L153" s="740"/>
      <c r="M153" s="740"/>
    </row>
    <row r="154" spans="1:14">
      <c r="A154" s="759" t="s">
        <v>746</v>
      </c>
      <c r="B154" s="330">
        <v>2.5820143248739953</v>
      </c>
      <c r="C154" s="284">
        <v>1.8820123054650821</v>
      </c>
      <c r="D154" s="284">
        <v>2.5958702064896784</v>
      </c>
      <c r="E154" s="760" t="s">
        <v>891</v>
      </c>
      <c r="F154" s="284">
        <v>-2.4564582704117583</v>
      </c>
      <c r="G154" s="284">
        <v>-3.5</v>
      </c>
      <c r="H154" s="284">
        <v>11.2</v>
      </c>
      <c r="I154" s="599">
        <v>3.3889</v>
      </c>
      <c r="J154" s="740"/>
      <c r="K154" s="740"/>
      <c r="L154" s="740"/>
      <c r="M154" s="740"/>
    </row>
    <row r="155" spans="1:14">
      <c r="A155" s="759" t="s">
        <v>747</v>
      </c>
      <c r="B155" s="330">
        <v>2.4314765694076073</v>
      </c>
      <c r="C155" s="284">
        <v>1.8449850773265837</v>
      </c>
      <c r="D155" s="284">
        <v>2.3226351351351298</v>
      </c>
      <c r="E155" s="760" t="s">
        <v>891</v>
      </c>
      <c r="F155" s="284">
        <v>-2.5436261461106398</v>
      </c>
      <c r="G155" s="284">
        <v>-0.5</v>
      </c>
      <c r="H155" s="284">
        <v>11.3</v>
      </c>
      <c r="I155" s="599">
        <v>3.5291000000000001</v>
      </c>
      <c r="J155" s="740"/>
      <c r="K155" s="740"/>
      <c r="L155" s="740"/>
      <c r="M155" s="740"/>
    </row>
    <row r="156" spans="1:14">
      <c r="A156" s="759" t="s">
        <v>748</v>
      </c>
      <c r="B156" s="330">
        <v>2.3609514545937031</v>
      </c>
      <c r="C156" s="284">
        <v>1.7978137139759838</v>
      </c>
      <c r="D156" s="284">
        <v>1.8078905127988634</v>
      </c>
      <c r="E156" s="760" t="s">
        <v>891</v>
      </c>
      <c r="F156" s="284">
        <v>-1.7588183849966015</v>
      </c>
      <c r="G156" s="284">
        <v>-0.7</v>
      </c>
      <c r="H156" s="284">
        <v>11.4</v>
      </c>
      <c r="I156" s="599">
        <v>3.4121999999999999</v>
      </c>
      <c r="K156" s="740"/>
      <c r="L156" s="740"/>
      <c r="M156" s="740"/>
      <c r="N156" s="740"/>
    </row>
    <row r="157" spans="1:14">
      <c r="A157" s="759" t="s">
        <v>749</v>
      </c>
      <c r="B157" s="330">
        <v>2.4103886862936861</v>
      </c>
      <c r="C157" s="284">
        <v>1.8658414489851651</v>
      </c>
      <c r="D157" s="284">
        <v>1.6569938598704539</v>
      </c>
      <c r="E157" s="760" t="s">
        <v>891</v>
      </c>
      <c r="F157" s="284">
        <v>-2.5990460430254103</v>
      </c>
      <c r="G157" s="284">
        <v>-1.3</v>
      </c>
      <c r="H157" s="284">
        <v>11.4</v>
      </c>
      <c r="I157" s="751">
        <v>3.2504</v>
      </c>
      <c r="K157" s="740"/>
      <c r="L157" s="740"/>
      <c r="M157" s="740"/>
      <c r="N157" s="740"/>
    </row>
    <row r="158" spans="1:14">
      <c r="A158" s="759" t="s">
        <v>750</v>
      </c>
      <c r="B158" s="330">
        <v>2.6098535286285056</v>
      </c>
      <c r="C158" s="284">
        <v>1.6964528712691589</v>
      </c>
      <c r="D158" s="284">
        <v>2.7377642995535183</v>
      </c>
      <c r="E158" s="760" t="s">
        <v>891</v>
      </c>
      <c r="F158" s="284">
        <v>-1.2601578141561589</v>
      </c>
      <c r="G158" s="284">
        <v>-0.7</v>
      </c>
      <c r="H158" s="284">
        <v>11.5</v>
      </c>
      <c r="I158" s="751">
        <v>3.0141</v>
      </c>
      <c r="K158" s="740"/>
      <c r="L158" s="740"/>
      <c r="M158" s="740"/>
      <c r="N158" s="740"/>
    </row>
    <row r="159" spans="1:14">
      <c r="A159" s="759" t="s">
        <v>763</v>
      </c>
      <c r="B159" s="330">
        <v>2.6083891434613946</v>
      </c>
      <c r="C159" s="284">
        <v>1.6384587684551661</v>
      </c>
      <c r="D159" s="284">
        <v>2.6799966395026473</v>
      </c>
      <c r="E159" s="760" t="s">
        <v>891</v>
      </c>
      <c r="F159" s="284">
        <v>-2.7620600364438417</v>
      </c>
      <c r="G159" s="284">
        <v>-1.7</v>
      </c>
      <c r="H159" s="284">
        <v>11.6</v>
      </c>
      <c r="I159" s="751">
        <v>2.4256000000000002</v>
      </c>
      <c r="K159" s="740"/>
      <c r="L159" s="740"/>
      <c r="M159" s="740"/>
      <c r="N159" s="740"/>
    </row>
    <row r="160" spans="1:14">
      <c r="A160" s="759" t="s">
        <v>752</v>
      </c>
      <c r="B160" s="330">
        <v>2.4850720056199549</v>
      </c>
      <c r="C160" s="284">
        <v>1.6065338359360908</v>
      </c>
      <c r="D160" s="284">
        <v>2.5929344633716482</v>
      </c>
      <c r="E160" s="760" t="s">
        <v>891</v>
      </c>
      <c r="F160" s="284">
        <v>-3.3631653320772585</v>
      </c>
      <c r="G160" s="284">
        <v>-2.9</v>
      </c>
      <c r="H160" s="284">
        <v>11.7</v>
      </c>
      <c r="I160" s="751">
        <v>2.3060999999999998</v>
      </c>
      <c r="K160" s="740"/>
      <c r="L160" s="740"/>
      <c r="M160" s="740"/>
      <c r="N160" s="740"/>
    </row>
    <row r="161" spans="1:14">
      <c r="A161" s="759" t="s">
        <v>753</v>
      </c>
      <c r="B161" s="330">
        <v>2.1933672574135983</v>
      </c>
      <c r="C161" s="284">
        <v>1.553380623148044</v>
      </c>
      <c r="D161" s="284">
        <v>2.1091396049548052</v>
      </c>
      <c r="E161" s="760" t="s">
        <v>891</v>
      </c>
      <c r="F161" s="284">
        <v>-3.9878465628560491</v>
      </c>
      <c r="G161" s="284">
        <v>-1.9</v>
      </c>
      <c r="H161" s="284">
        <v>11.7</v>
      </c>
      <c r="I161" s="751">
        <v>2.2492000000000001</v>
      </c>
      <c r="K161" s="740"/>
      <c r="L161" s="740"/>
      <c r="M161" s="740"/>
      <c r="N161" s="740"/>
    </row>
    <row r="162" spans="1:14">
      <c r="A162" s="762" t="s">
        <v>743</v>
      </c>
      <c r="B162" s="545">
        <v>2.2212505465675605</v>
      </c>
      <c r="C162" s="482">
        <v>1.6189624329159216</v>
      </c>
      <c r="D162" s="482">
        <v>2.1221271598725053</v>
      </c>
      <c r="E162" s="763" t="s">
        <v>891</v>
      </c>
      <c r="F162" s="482">
        <v>-2.4074663272881622</v>
      </c>
      <c r="G162" s="482">
        <v>-3.5</v>
      </c>
      <c r="H162" s="482">
        <v>11.7</v>
      </c>
      <c r="I162" s="756">
        <v>2.1038999999999999</v>
      </c>
      <c r="K162" s="740"/>
      <c r="L162" s="740"/>
      <c r="M162" s="740"/>
      <c r="N162" s="740"/>
    </row>
    <row r="163" spans="1:14">
      <c r="A163" s="759" t="s">
        <v>772</v>
      </c>
      <c r="B163" s="330" t="s">
        <v>889</v>
      </c>
      <c r="C163" s="284" t="s">
        <v>889</v>
      </c>
      <c r="D163" s="284" t="s">
        <v>889</v>
      </c>
      <c r="E163" s="760" t="s">
        <v>891</v>
      </c>
      <c r="F163" s="284" t="s">
        <v>889</v>
      </c>
      <c r="G163" s="284" t="s">
        <v>889</v>
      </c>
      <c r="H163" s="284" t="s">
        <v>889</v>
      </c>
      <c r="I163" s="751">
        <v>2.3984000000000001</v>
      </c>
      <c r="K163" s="740"/>
      <c r="L163" s="740"/>
      <c r="M163" s="740"/>
      <c r="N163" s="740"/>
    </row>
    <row r="164" spans="1:14">
      <c r="A164" s="764"/>
      <c r="B164" s="284"/>
      <c r="C164" s="284"/>
      <c r="D164" s="284"/>
      <c r="E164" s="760"/>
      <c r="F164" s="284"/>
      <c r="G164" s="284"/>
      <c r="H164" s="284"/>
      <c r="I164" s="751"/>
      <c r="K164" s="740"/>
      <c r="L164" s="740"/>
      <c r="M164" s="740"/>
      <c r="N164" s="740"/>
    </row>
    <row r="165" spans="1:14" s="769" customFormat="1" ht="12" customHeight="1">
      <c r="A165" s="765" t="s">
        <v>907</v>
      </c>
      <c r="B165" s="766"/>
      <c r="C165" s="766"/>
      <c r="D165" s="766"/>
      <c r="E165" s="767"/>
      <c r="F165" s="768"/>
      <c r="G165" s="767"/>
      <c r="H165" s="767"/>
      <c r="I165" s="767"/>
      <c r="K165" s="767"/>
      <c r="L165" s="767"/>
      <c r="M165" s="767"/>
    </row>
    <row r="166" spans="1:14" s="769" customFormat="1" ht="12" customHeight="1">
      <c r="A166" s="770" t="s">
        <v>908</v>
      </c>
      <c r="B166" s="770"/>
      <c r="C166" s="770"/>
      <c r="D166" s="770"/>
      <c r="I166" s="770"/>
      <c r="K166" s="767"/>
      <c r="L166" s="767"/>
      <c r="M166" s="767"/>
    </row>
    <row r="167" spans="1:14" s="769" customFormat="1" ht="12" customHeight="1">
      <c r="A167" s="770" t="s">
        <v>909</v>
      </c>
      <c r="B167" s="770"/>
      <c r="C167" s="770"/>
      <c r="D167" s="770"/>
      <c r="I167" s="770"/>
      <c r="J167" s="767"/>
      <c r="K167" s="767"/>
      <c r="L167" s="767"/>
      <c r="M167" s="767"/>
    </row>
    <row r="168" spans="1:14" s="769" customFormat="1" ht="12" customHeight="1">
      <c r="A168" s="770" t="s">
        <v>910</v>
      </c>
      <c r="B168" s="770"/>
      <c r="C168" s="770"/>
      <c r="D168" s="770"/>
      <c r="I168" s="770"/>
    </row>
    <row r="169" spans="1:14" s="769" customFormat="1" ht="12" customHeight="1">
      <c r="A169" s="770" t="s">
        <v>911</v>
      </c>
      <c r="B169" s="770"/>
      <c r="C169" s="770"/>
      <c r="D169" s="770"/>
      <c r="F169" s="771"/>
      <c r="I169" s="767"/>
    </row>
    <row r="170" spans="1:14" s="769" customFormat="1" ht="12" customHeight="1">
      <c r="A170" s="770" t="s">
        <v>912</v>
      </c>
      <c r="B170" s="770"/>
      <c r="C170" s="770"/>
      <c r="D170" s="770"/>
      <c r="E170" s="767"/>
      <c r="F170" s="771"/>
      <c r="J170" s="767"/>
    </row>
    <row r="171" spans="1:14" s="769" customFormat="1" ht="12" customHeight="1">
      <c r="A171" s="770" t="s">
        <v>913</v>
      </c>
      <c r="B171" s="770"/>
      <c r="C171" s="770"/>
      <c r="D171" s="770"/>
      <c r="E171" s="767"/>
      <c r="F171" s="772"/>
      <c r="J171" s="767"/>
      <c r="K171" s="767"/>
    </row>
    <row r="172" spans="1:14" s="769" customFormat="1" ht="12" customHeight="1">
      <c r="A172" s="770" t="s">
        <v>914</v>
      </c>
      <c r="B172" s="770"/>
      <c r="C172" s="770"/>
      <c r="D172" s="770"/>
      <c r="E172" s="767"/>
      <c r="F172" s="772"/>
      <c r="J172" s="767"/>
      <c r="K172" s="767"/>
    </row>
    <row r="173" spans="1:14">
      <c r="D173" s="740"/>
      <c r="F173" s="754"/>
    </row>
    <row r="175" spans="1:14" ht="15.75">
      <c r="A175" s="736" t="s">
        <v>915</v>
      </c>
      <c r="C175" s="112"/>
      <c r="D175" s="182"/>
      <c r="E175" s="182"/>
      <c r="F175" s="182"/>
      <c r="G175" s="182"/>
      <c r="H175" s="182"/>
      <c r="I175" s="182"/>
    </row>
    <row r="176" spans="1:14">
      <c r="A176" s="738"/>
      <c r="B176" s="968" t="s">
        <v>879</v>
      </c>
      <c r="C176" s="969"/>
      <c r="D176" s="970"/>
      <c r="E176" s="968" t="s">
        <v>880</v>
      </c>
      <c r="F176" s="969"/>
      <c r="G176" s="969"/>
      <c r="H176" s="970"/>
      <c r="I176" s="739" t="s">
        <v>881</v>
      </c>
    </row>
    <row r="177" spans="1:9" ht="52.5">
      <c r="A177" s="741"/>
      <c r="B177" s="742" t="s">
        <v>313</v>
      </c>
      <c r="C177" s="732" t="s">
        <v>882</v>
      </c>
      <c r="D177" s="732" t="s">
        <v>883</v>
      </c>
      <c r="E177" s="732" t="s">
        <v>935</v>
      </c>
      <c r="F177" s="351" t="s">
        <v>885</v>
      </c>
      <c r="G177" s="732" t="s">
        <v>886</v>
      </c>
      <c r="H177" s="732" t="s">
        <v>887</v>
      </c>
      <c r="I177" s="731" t="s">
        <v>916</v>
      </c>
    </row>
    <row r="178" spans="1:9" ht="14.25">
      <c r="A178" s="743"/>
      <c r="B178" s="744">
        <v>1</v>
      </c>
      <c r="C178" s="745">
        <v>2</v>
      </c>
      <c r="D178" s="745">
        <v>3</v>
      </c>
      <c r="E178" s="745">
        <v>4</v>
      </c>
      <c r="F178" s="746">
        <v>5</v>
      </c>
      <c r="G178" s="745">
        <v>6</v>
      </c>
      <c r="H178" s="745">
        <v>7</v>
      </c>
      <c r="I178" s="747">
        <v>8</v>
      </c>
    </row>
    <row r="179" spans="1:9" hidden="1" outlineLevel="1">
      <c r="A179" s="748">
        <v>2004</v>
      </c>
      <c r="B179" s="597">
        <v>2.5526151281517002</v>
      </c>
      <c r="C179" s="53">
        <v>2.459694088466307</v>
      </c>
      <c r="D179" s="53">
        <v>5.5362192734392153</v>
      </c>
      <c r="E179" s="53">
        <v>4.742612444415002</v>
      </c>
      <c r="F179" s="284">
        <v>9.7231600270087739</v>
      </c>
      <c r="G179" s="53">
        <v>3.2801320858557972</v>
      </c>
      <c r="H179" s="53">
        <v>8.2899999999999991</v>
      </c>
      <c r="I179" s="599">
        <v>4.82</v>
      </c>
    </row>
    <row r="180" spans="1:9" hidden="1" outlineLevel="1">
      <c r="A180" s="748">
        <v>2005</v>
      </c>
      <c r="B180" s="597">
        <v>1.6052016661586919</v>
      </c>
      <c r="C180" s="53">
        <v>0.86746015735323567</v>
      </c>
      <c r="D180" s="53">
        <v>3.0918272699165215</v>
      </c>
      <c r="E180" s="53">
        <v>6.7524260106294633</v>
      </c>
      <c r="F180" s="284">
        <v>4.2666666666666657</v>
      </c>
      <c r="G180" s="53">
        <v>6.5757220505168874</v>
      </c>
      <c r="H180" s="53">
        <v>7.91</v>
      </c>
      <c r="I180" s="599">
        <v>3.54</v>
      </c>
    </row>
    <row r="181" spans="1:9" hidden="1" outlineLevel="1">
      <c r="A181" s="748">
        <v>2006</v>
      </c>
      <c r="B181" s="597">
        <v>2.0897910208979056</v>
      </c>
      <c r="C181" s="53">
        <v>0.90999999999998238</v>
      </c>
      <c r="D181" s="53">
        <v>1.5295411376587111</v>
      </c>
      <c r="E181" s="53">
        <v>7.0204379673665329</v>
      </c>
      <c r="F181" s="284">
        <v>8.7251623057249788</v>
      </c>
      <c r="G181" s="53">
        <v>8.7199999999999989</v>
      </c>
      <c r="H181" s="53">
        <v>7.14</v>
      </c>
      <c r="I181" s="599">
        <v>3.8</v>
      </c>
    </row>
    <row r="182" spans="1:9" hidden="1" outlineLevel="1">
      <c r="A182" s="748">
        <v>2007</v>
      </c>
      <c r="B182" s="597">
        <v>2.9578844270323259</v>
      </c>
      <c r="C182" s="53">
        <v>3.0918640372609332</v>
      </c>
      <c r="D182" s="53">
        <v>4.125640015754243</v>
      </c>
      <c r="E182" s="53">
        <v>5.7350711145960389</v>
      </c>
      <c r="F182" s="284">
        <v>10.621550710214422</v>
      </c>
      <c r="G182" s="53">
        <v>7.5699043414275309</v>
      </c>
      <c r="H182" s="53">
        <v>5.32</v>
      </c>
      <c r="I182" s="599">
        <v>4.3</v>
      </c>
    </row>
    <row r="183" spans="1:9" hidden="1" outlineLevel="1">
      <c r="A183" s="748">
        <v>2008</v>
      </c>
      <c r="B183" s="597">
        <v>6.25</v>
      </c>
      <c r="C183" s="53">
        <v>5.7964048832067618</v>
      </c>
      <c r="D183" s="53">
        <v>4.4728132387706836</v>
      </c>
      <c r="E183" s="53">
        <v>3.0990067232001195</v>
      </c>
      <c r="F183" s="284">
        <v>-2.3718001145006866</v>
      </c>
      <c r="G183" s="53">
        <v>3.933304831124417</v>
      </c>
      <c r="H183" s="53">
        <v>4.4000000000000004</v>
      </c>
      <c r="I183" s="599">
        <v>4.63</v>
      </c>
    </row>
    <row r="184" spans="1:9" collapsed="1">
      <c r="A184" s="748">
        <v>2009</v>
      </c>
      <c r="B184" s="597">
        <v>0.59092130002684939</v>
      </c>
      <c r="C184" s="53">
        <v>0.51789932763945501</v>
      </c>
      <c r="D184" s="53">
        <v>-3.1408399710354757</v>
      </c>
      <c r="E184" s="53">
        <v>-4.695199528776044</v>
      </c>
      <c r="F184" s="284">
        <v>-13.110496774734031</v>
      </c>
      <c r="G184" s="53">
        <v>-1.538461538461533</v>
      </c>
      <c r="H184" s="53">
        <v>6.65</v>
      </c>
      <c r="I184" s="599">
        <v>4.84</v>
      </c>
    </row>
    <row r="185" spans="1:9">
      <c r="A185" s="748">
        <v>2010</v>
      </c>
      <c r="B185" s="597">
        <v>1.2283044058745105</v>
      </c>
      <c r="C185" s="53">
        <v>0.4519569736961131</v>
      </c>
      <c r="D185" s="53">
        <v>1.2428744977105026</v>
      </c>
      <c r="E185" s="53">
        <v>2.7390124460711718</v>
      </c>
      <c r="F185" s="284">
        <v>9.8148862321635306</v>
      </c>
      <c r="G185" s="53">
        <v>-1.1447192513368947</v>
      </c>
      <c r="H185" s="53">
        <v>7.27</v>
      </c>
      <c r="I185" s="599">
        <v>3.88</v>
      </c>
    </row>
    <row r="186" spans="1:9">
      <c r="A186" s="748">
        <v>2011</v>
      </c>
      <c r="B186" s="597">
        <v>2.145432163896956</v>
      </c>
      <c r="C186" s="53">
        <v>1.3677674795284958</v>
      </c>
      <c r="D186" s="53">
        <v>5.5104301273767788</v>
      </c>
      <c r="E186" s="53">
        <v>1.6549489919285776</v>
      </c>
      <c r="F186" s="284">
        <v>6.4442493415276516</v>
      </c>
      <c r="G186" s="53">
        <v>0.34654720649140813</v>
      </c>
      <c r="H186" s="53">
        <v>6.73</v>
      </c>
      <c r="I186" s="599">
        <v>3.71</v>
      </c>
    </row>
    <row r="187" spans="1:9">
      <c r="A187" s="749">
        <v>2012</v>
      </c>
      <c r="B187" s="595">
        <v>3.5293104932426616</v>
      </c>
      <c r="C187" s="55">
        <v>2.4234354194407501</v>
      </c>
      <c r="D187" s="55">
        <v>2.1345464088880988</v>
      </c>
      <c r="E187" s="750" t="s">
        <v>241</v>
      </c>
      <c r="F187" s="55">
        <v>-1.1629825140217775</v>
      </c>
      <c r="G187" s="55">
        <v>-0.50539083557950448</v>
      </c>
      <c r="H187" s="55">
        <v>7.02</v>
      </c>
      <c r="I187" s="750">
        <v>2.8</v>
      </c>
    </row>
    <row r="188" spans="1:9" hidden="1" outlineLevel="1">
      <c r="A188" s="748" t="s">
        <v>154</v>
      </c>
      <c r="B188" s="330">
        <v>2.0444351726296048</v>
      </c>
      <c r="C188" s="284">
        <v>1.6856256463288304</v>
      </c>
      <c r="D188" s="284">
        <v>1.6581770889779932</v>
      </c>
      <c r="E188" s="284">
        <v>3.8346509934463739</v>
      </c>
      <c r="F188" s="284">
        <v>9.4647753009893876</v>
      </c>
      <c r="G188" s="284">
        <v>4.5076194134972383</v>
      </c>
      <c r="H188" s="284">
        <v>8.4</v>
      </c>
      <c r="I188" s="751">
        <v>4.71</v>
      </c>
    </row>
    <row r="189" spans="1:9" hidden="1" outlineLevel="1">
      <c r="A189" s="748" t="s">
        <v>155</v>
      </c>
      <c r="B189" s="330">
        <v>2.4342036825132567</v>
      </c>
      <c r="C189" s="284">
        <v>2.5569358178053818</v>
      </c>
      <c r="D189" s="284">
        <v>4.8362445414847173</v>
      </c>
      <c r="E189" s="284">
        <v>4.1609168719397189</v>
      </c>
      <c r="F189" s="284">
        <v>11.528028933092216</v>
      </c>
      <c r="G189" s="284">
        <v>3.6585365853658516</v>
      </c>
      <c r="H189" s="284">
        <v>8.3699999999999992</v>
      </c>
      <c r="I189" s="751">
        <v>4.91</v>
      </c>
    </row>
    <row r="190" spans="1:9" hidden="1" outlineLevel="1">
      <c r="A190" s="748" t="s">
        <v>156</v>
      </c>
      <c r="B190" s="330">
        <v>2.9927007299269945</v>
      </c>
      <c r="C190" s="284">
        <v>3.0237358101135072</v>
      </c>
      <c r="D190" s="284">
        <v>7.6561303729629344</v>
      </c>
      <c r="E190" s="284">
        <v>4.7072228150655064</v>
      </c>
      <c r="F190" s="284">
        <v>10.978464419475657</v>
      </c>
      <c r="G190" s="284">
        <v>3.0703671328671192</v>
      </c>
      <c r="H190" s="284">
        <v>8.1999999999999993</v>
      </c>
      <c r="I190" s="751">
        <v>5.12</v>
      </c>
    </row>
    <row r="191" spans="1:9" hidden="1" outlineLevel="1">
      <c r="A191" s="748" t="s">
        <v>157</v>
      </c>
      <c r="B191" s="330">
        <v>2.7491408934707806</v>
      </c>
      <c r="C191" s="284">
        <v>2.5818444696891447</v>
      </c>
      <c r="D191" s="284">
        <v>8.0025954363577512</v>
      </c>
      <c r="E191" s="284">
        <v>5.6005733799907347</v>
      </c>
      <c r="F191" s="284">
        <v>7.2328654850937397</v>
      </c>
      <c r="G191" s="284">
        <v>2.181467181467184</v>
      </c>
      <c r="H191" s="284">
        <v>8.1999999999999993</v>
      </c>
      <c r="I191" s="751">
        <v>4.55</v>
      </c>
    </row>
    <row r="192" spans="1:9" hidden="1" outlineLevel="1">
      <c r="A192" s="748" t="s">
        <v>158</v>
      </c>
      <c r="B192" s="330">
        <v>1.3697229888582285</v>
      </c>
      <c r="C192" s="284">
        <v>1.3932675683921474</v>
      </c>
      <c r="D192" s="284">
        <v>6.8976545842217547</v>
      </c>
      <c r="E192" s="284">
        <v>6.2656798533972733</v>
      </c>
      <c r="F192" s="284">
        <v>3.7678318632255383</v>
      </c>
      <c r="G192" s="284">
        <v>6.2982477637544463</v>
      </c>
      <c r="H192" s="284">
        <v>8.0299999999999994</v>
      </c>
      <c r="I192" s="751">
        <v>3.74</v>
      </c>
    </row>
    <row r="193" spans="1:9" hidden="1" outlineLevel="1">
      <c r="A193" s="748" t="s">
        <v>159</v>
      </c>
      <c r="B193" s="330">
        <v>1.2186452726718784</v>
      </c>
      <c r="C193" s="284">
        <v>0.70657111133543538</v>
      </c>
      <c r="D193" s="284">
        <v>4.165364990107264</v>
      </c>
      <c r="E193" s="284">
        <v>7.1313599894344151</v>
      </c>
      <c r="F193" s="284">
        <v>2.8070531009322934</v>
      </c>
      <c r="G193" s="284">
        <v>5.5401069518716639</v>
      </c>
      <c r="H193" s="284">
        <v>7.97</v>
      </c>
      <c r="I193" s="751">
        <v>3.5</v>
      </c>
    </row>
    <row r="194" spans="1:9" hidden="1" outlineLevel="1">
      <c r="A194" s="748" t="s">
        <v>160</v>
      </c>
      <c r="B194" s="330">
        <v>1.6199250784651298</v>
      </c>
      <c r="C194" s="284">
        <v>0.54091956325754609</v>
      </c>
      <c r="D194" s="284">
        <v>1.4223305902671939</v>
      </c>
      <c r="E194" s="284">
        <v>6.9606350366445184</v>
      </c>
      <c r="F194" s="284">
        <v>4.2396118962244316</v>
      </c>
      <c r="G194" s="284">
        <v>6.169829322590914</v>
      </c>
      <c r="H194" s="284">
        <v>7.8</v>
      </c>
      <c r="I194" s="751">
        <v>3.32</v>
      </c>
    </row>
    <row r="195" spans="1:9" hidden="1" outlineLevel="1">
      <c r="A195" s="748" t="s">
        <v>161</v>
      </c>
      <c r="B195" s="330">
        <v>2.1891152325934797</v>
      </c>
      <c r="C195" s="284">
        <v>0.84566596194504484</v>
      </c>
      <c r="D195" s="284">
        <v>0.10013016921996609</v>
      </c>
      <c r="E195" s="284">
        <v>6.9352507645504176</v>
      </c>
      <c r="F195" s="284">
        <v>6.1144549536638948</v>
      </c>
      <c r="G195" s="284">
        <v>8.0861515208766406</v>
      </c>
      <c r="H195" s="284">
        <v>7.83</v>
      </c>
      <c r="I195" s="751">
        <v>3.61</v>
      </c>
    </row>
    <row r="196" spans="1:9" hidden="1" outlineLevel="1">
      <c r="A196" s="748" t="s">
        <v>162</v>
      </c>
      <c r="B196" s="330">
        <v>2.4200867197741189</v>
      </c>
      <c r="C196" s="284">
        <v>0.77231695085255581</v>
      </c>
      <c r="D196" s="284">
        <v>0.32911139922208577</v>
      </c>
      <c r="E196" s="284">
        <v>7.5979400476884393</v>
      </c>
      <c r="F196" s="284">
        <v>9.0670584531430336</v>
      </c>
      <c r="G196" s="284">
        <v>7.0547550432276722</v>
      </c>
      <c r="H196" s="284">
        <v>7.7</v>
      </c>
      <c r="I196" s="751">
        <v>3.47</v>
      </c>
    </row>
    <row r="197" spans="1:9" hidden="1" outlineLevel="1">
      <c r="A197" s="748" t="s">
        <v>163</v>
      </c>
      <c r="B197" s="330">
        <v>2.4681448780977178</v>
      </c>
      <c r="C197" s="284">
        <v>0.86198255988773553</v>
      </c>
      <c r="D197" s="284">
        <v>1.2396281115665317</v>
      </c>
      <c r="E197" s="284">
        <v>7.155157468939592</v>
      </c>
      <c r="F197" s="284">
        <v>9.650073928043355</v>
      </c>
      <c r="G197" s="284">
        <v>8.6846372111876633</v>
      </c>
      <c r="H197" s="284">
        <v>7.23</v>
      </c>
      <c r="I197" s="751">
        <v>3.94</v>
      </c>
    </row>
    <row r="198" spans="1:9" hidden="1" outlineLevel="1">
      <c r="A198" s="748" t="s">
        <v>164</v>
      </c>
      <c r="B198" s="330">
        <v>2.3911527348809329</v>
      </c>
      <c r="C198" s="284">
        <v>0.99631363953372443</v>
      </c>
      <c r="D198" s="284">
        <v>2.4441550636081359</v>
      </c>
      <c r="E198" s="284">
        <v>7.2824452981459871</v>
      </c>
      <c r="F198" s="284">
        <v>8.1444759206798807</v>
      </c>
      <c r="G198" s="284">
        <v>8.6270594108836605</v>
      </c>
      <c r="H198" s="284">
        <v>7.03</v>
      </c>
      <c r="I198" s="751">
        <v>3.94</v>
      </c>
    </row>
    <row r="199" spans="1:9" hidden="1" outlineLevel="1">
      <c r="A199" s="748" t="s">
        <v>165</v>
      </c>
      <c r="B199" s="330">
        <v>1.0909451552117559</v>
      </c>
      <c r="C199" s="284">
        <v>0.99830288509534171</v>
      </c>
      <c r="D199" s="284">
        <v>2.1306391917575382</v>
      </c>
      <c r="E199" s="284">
        <v>6.8782318131755318</v>
      </c>
      <c r="F199" s="284">
        <v>8.0939947780678949</v>
      </c>
      <c r="G199" s="284">
        <v>10.103128823632218</v>
      </c>
      <c r="H199" s="284">
        <v>6.6</v>
      </c>
      <c r="I199" s="751">
        <v>3.85</v>
      </c>
    </row>
    <row r="200" spans="1:9" hidden="1" outlineLevel="1">
      <c r="A200" s="748" t="s">
        <v>166</v>
      </c>
      <c r="B200" s="330">
        <v>1.7032588362705638</v>
      </c>
      <c r="C200" s="284">
        <v>1.9209714342590019</v>
      </c>
      <c r="D200" s="284">
        <v>3.1809145129224561</v>
      </c>
      <c r="E200" s="284">
        <v>7.0070205285658602</v>
      </c>
      <c r="F200" s="284">
        <v>14.721447127874526</v>
      </c>
      <c r="G200" s="284">
        <v>10.703133412296765</v>
      </c>
      <c r="H200" s="284">
        <v>5.73</v>
      </c>
      <c r="I200" s="751">
        <v>3.9</v>
      </c>
    </row>
    <row r="201" spans="1:9" hidden="1" outlineLevel="1">
      <c r="A201" s="748" t="s">
        <v>167</v>
      </c>
      <c r="B201" s="330">
        <v>2.584940761774206</v>
      </c>
      <c r="C201" s="284">
        <v>2.822220013912343</v>
      </c>
      <c r="D201" s="284">
        <v>4.2065764787202511</v>
      </c>
      <c r="E201" s="284">
        <v>5.250801731452313</v>
      </c>
      <c r="F201" s="284">
        <v>10.895361380798278</v>
      </c>
      <c r="G201" s="284">
        <v>7.8135198135198038</v>
      </c>
      <c r="H201" s="284">
        <v>5.47</v>
      </c>
      <c r="I201" s="751">
        <v>4.2</v>
      </c>
    </row>
    <row r="202" spans="1:9" hidden="1" outlineLevel="1">
      <c r="A202" s="748" t="s">
        <v>168</v>
      </c>
      <c r="B202" s="330">
        <v>2.6564172423859276</v>
      </c>
      <c r="C202" s="284">
        <v>3.0581039755351611</v>
      </c>
      <c r="D202" s="284">
        <v>4.0089957954434539</v>
      </c>
      <c r="E202" s="284">
        <v>5.2312003736571597</v>
      </c>
      <c r="F202" s="284">
        <v>9.6360744690803699</v>
      </c>
      <c r="G202" s="284">
        <v>6.838863866164175</v>
      </c>
      <c r="H202" s="284">
        <v>5.13</v>
      </c>
      <c r="I202" s="751">
        <v>4.5199999999999996</v>
      </c>
    </row>
    <row r="203" spans="1:9" hidden="1" outlineLevel="1">
      <c r="A203" s="748" t="s">
        <v>26</v>
      </c>
      <c r="B203" s="330">
        <v>4.8758952222113265</v>
      </c>
      <c r="C203" s="284">
        <v>4.5468024117821386</v>
      </c>
      <c r="D203" s="284">
        <v>5.0930460333006948</v>
      </c>
      <c r="E203" s="284">
        <v>5.4337194517025864</v>
      </c>
      <c r="F203" s="284">
        <v>7.6961519240379914</v>
      </c>
      <c r="G203" s="284">
        <v>5.6755040482616295</v>
      </c>
      <c r="H203" s="284">
        <v>4.93</v>
      </c>
      <c r="I203" s="751">
        <v>4.59</v>
      </c>
    </row>
    <row r="204" spans="1:9" hidden="1" outlineLevel="1">
      <c r="A204" s="748" t="s">
        <v>27</v>
      </c>
      <c r="B204" s="330">
        <v>7.5508228460793703</v>
      </c>
      <c r="C204" s="284">
        <v>6.93359375</v>
      </c>
      <c r="D204" s="284">
        <v>5.6551059730250586</v>
      </c>
      <c r="E204" s="284">
        <v>3.5304874720235802</v>
      </c>
      <c r="F204" s="284">
        <v>2.9774385641197654</v>
      </c>
      <c r="G204" s="284">
        <v>5.408034237914606</v>
      </c>
      <c r="H204" s="284">
        <v>4.43</v>
      </c>
      <c r="I204" s="751">
        <v>4.59</v>
      </c>
    </row>
    <row r="205" spans="1:9" hidden="1" outlineLevel="1">
      <c r="A205" s="748" t="s">
        <v>28</v>
      </c>
      <c r="B205" s="330">
        <v>6.6813018993986901</v>
      </c>
      <c r="C205" s="284">
        <v>6.1853677394413893</v>
      </c>
      <c r="D205" s="284">
        <v>5.088600397991101</v>
      </c>
      <c r="E205" s="284">
        <v>4.8279607723917337</v>
      </c>
      <c r="F205" s="284">
        <v>2.440012970168624</v>
      </c>
      <c r="G205" s="284">
        <v>5.6040819856438588</v>
      </c>
      <c r="H205" s="284">
        <v>4.33</v>
      </c>
      <c r="I205" s="751">
        <v>4.9000000000000004</v>
      </c>
    </row>
    <row r="206" spans="1:9" hidden="1" outlineLevel="1">
      <c r="A206" s="748" t="s">
        <v>29</v>
      </c>
      <c r="B206" s="330">
        <v>6.4739336492890942</v>
      </c>
      <c r="C206" s="284">
        <v>5.8677132191059513</v>
      </c>
      <c r="D206" s="284">
        <v>5.4808686659772548</v>
      </c>
      <c r="E206" s="284">
        <v>3.3295673109255119</v>
      </c>
      <c r="F206" s="284">
        <v>-2.722075262394398</v>
      </c>
      <c r="G206" s="284">
        <v>3.2435687860276943</v>
      </c>
      <c r="H206" s="284">
        <v>4.3</v>
      </c>
      <c r="I206" s="751">
        <v>4.5999999999999996</v>
      </c>
    </row>
    <row r="207" spans="1:9" hidden="1" outlineLevel="1">
      <c r="A207" s="748" t="s">
        <v>30</v>
      </c>
      <c r="B207" s="330">
        <v>4.3685687558465673</v>
      </c>
      <c r="C207" s="284">
        <v>4.2545145126217392</v>
      </c>
      <c r="D207" s="284">
        <v>1.7427772600186415</v>
      </c>
      <c r="E207" s="284">
        <v>3.6445201326600341E-2</v>
      </c>
      <c r="F207" s="284">
        <v>-11.577726218097467</v>
      </c>
      <c r="G207" s="284">
        <v>1.9454668369263146</v>
      </c>
      <c r="H207" s="284">
        <v>4.53</v>
      </c>
      <c r="I207" s="751">
        <v>4.45</v>
      </c>
    </row>
    <row r="208" spans="1:9" hidden="1" outlineLevel="1">
      <c r="A208" s="748" t="s">
        <v>31</v>
      </c>
      <c r="B208" s="330">
        <v>1.4671467146714718</v>
      </c>
      <c r="C208" s="284">
        <v>1.3424657534246478</v>
      </c>
      <c r="D208" s="284">
        <v>-1.1580195130847102</v>
      </c>
      <c r="E208" s="284">
        <v>-3.7426017953415993</v>
      </c>
      <c r="F208" s="284">
        <v>-19.034044632676341</v>
      </c>
      <c r="G208" s="284">
        <v>-0.68284580603489076</v>
      </c>
      <c r="H208" s="284">
        <v>5.5</v>
      </c>
      <c r="I208" s="751">
        <v>4.7</v>
      </c>
    </row>
    <row r="209" spans="1:9" hidden="1" outlineLevel="1">
      <c r="A209" s="748" t="s">
        <v>32</v>
      </c>
      <c r="B209" s="330">
        <v>0.98416390802542253</v>
      </c>
      <c r="C209" s="284">
        <v>0.87375989806133703</v>
      </c>
      <c r="D209" s="284">
        <v>-3.5798016230838527</v>
      </c>
      <c r="E209" s="284">
        <v>-5.4707433029095398</v>
      </c>
      <c r="F209" s="284">
        <v>-17.98686397087917</v>
      </c>
      <c r="G209" s="284">
        <v>-2.3830972074359096</v>
      </c>
      <c r="H209" s="284">
        <v>6.43</v>
      </c>
      <c r="I209" s="751">
        <v>5.25</v>
      </c>
    </row>
    <row r="210" spans="1:9" hidden="1" outlineLevel="1">
      <c r="A210" s="748" t="s">
        <v>33</v>
      </c>
      <c r="B210" s="330">
        <v>-0.11573043710495767</v>
      </c>
      <c r="C210" s="284">
        <v>1.0000000000000001E-5</v>
      </c>
      <c r="D210" s="284">
        <v>-5.1693404634580986</v>
      </c>
      <c r="E210" s="284">
        <v>-5.2180619463842959</v>
      </c>
      <c r="F210" s="284">
        <v>-11.701754385964918</v>
      </c>
      <c r="G210" s="284">
        <v>-1.1083333333333343</v>
      </c>
      <c r="H210" s="284">
        <v>7.3</v>
      </c>
      <c r="I210" s="751">
        <v>5.17</v>
      </c>
    </row>
    <row r="211" spans="1:9" hidden="1" outlineLevel="1">
      <c r="A211" s="748" t="s">
        <v>34</v>
      </c>
      <c r="B211" s="330">
        <v>2.6888948642110222E-2</v>
      </c>
      <c r="C211" s="284">
        <v>-0.15416704452707108</v>
      </c>
      <c r="D211" s="284">
        <v>-2.6289273609966131</v>
      </c>
      <c r="E211" s="284">
        <v>-2.9655585841891963</v>
      </c>
      <c r="F211" s="284">
        <v>-2.7726755882095659</v>
      </c>
      <c r="G211" s="284">
        <v>-1.8346595932802927</v>
      </c>
      <c r="H211" s="284">
        <v>7.37</v>
      </c>
      <c r="I211" s="751">
        <v>4.22</v>
      </c>
    </row>
    <row r="212" spans="1:9" hidden="1" outlineLevel="1">
      <c r="A212" s="748" t="s">
        <v>35</v>
      </c>
      <c r="B212" s="330">
        <v>0.35483012507762623</v>
      </c>
      <c r="C212" s="284">
        <v>-0.12616022348382216</v>
      </c>
      <c r="D212" s="284">
        <v>-1.4483394833948466</v>
      </c>
      <c r="E212" s="284">
        <v>0.91477087933719758</v>
      </c>
      <c r="F212" s="284">
        <v>6.880595513529812</v>
      </c>
      <c r="G212" s="284">
        <v>-1.6259407228467921</v>
      </c>
      <c r="H212" s="284">
        <v>7.73</v>
      </c>
      <c r="I212" s="751">
        <v>4.21</v>
      </c>
    </row>
    <row r="213" spans="1:9" hidden="1" outlineLevel="1">
      <c r="A213" s="748" t="s">
        <v>36</v>
      </c>
      <c r="B213" s="330">
        <v>0.93913351643483622</v>
      </c>
      <c r="C213" s="284">
        <v>0.30677614364343242</v>
      </c>
      <c r="D213" s="284">
        <v>1.2812120078556006</v>
      </c>
      <c r="E213" s="284">
        <v>2.7056374052906449</v>
      </c>
      <c r="F213" s="284">
        <v>9.6777306059436512</v>
      </c>
      <c r="G213" s="284">
        <v>-1.5016778523490046</v>
      </c>
      <c r="H213" s="284">
        <v>7.23</v>
      </c>
      <c r="I213" s="751">
        <v>4.07</v>
      </c>
    </row>
    <row r="214" spans="1:9" hidden="1" outlineLevel="1">
      <c r="A214" s="748" t="s">
        <v>37</v>
      </c>
      <c r="B214" s="330">
        <v>1.6310160427807574</v>
      </c>
      <c r="C214" s="284">
        <v>0.75045207956601701</v>
      </c>
      <c r="D214" s="284">
        <v>2.1898496240601446</v>
      </c>
      <c r="E214" s="284">
        <v>2.8081150025921744</v>
      </c>
      <c r="F214" s="284">
        <v>11.553745281144458</v>
      </c>
      <c r="G214" s="284">
        <v>3.3706918344989845E-2</v>
      </c>
      <c r="H214" s="284">
        <v>7.1</v>
      </c>
      <c r="I214" s="751">
        <v>3.62</v>
      </c>
    </row>
    <row r="215" spans="1:9" hidden="1" outlineLevel="1">
      <c r="A215" s="748" t="s">
        <v>38</v>
      </c>
      <c r="B215" s="330">
        <v>1.9982078853046659</v>
      </c>
      <c r="C215" s="284">
        <v>0.88101725703906197</v>
      </c>
      <c r="D215" s="284">
        <v>3.0103480714957556</v>
      </c>
      <c r="E215" s="284">
        <v>2.8978186149860647</v>
      </c>
      <c r="F215" s="284">
        <v>10.98416696653473</v>
      </c>
      <c r="G215" s="284">
        <v>-1.5011634016362621</v>
      </c>
      <c r="H215" s="284">
        <v>7</v>
      </c>
      <c r="I215" s="751">
        <v>3.64</v>
      </c>
    </row>
    <row r="216" spans="1:9" hidden="1" outlineLevel="1">
      <c r="A216" s="748" t="s">
        <v>667</v>
      </c>
      <c r="B216" s="330">
        <v>1.8916290992663249</v>
      </c>
      <c r="C216" s="284">
        <v>0.75791753135432316</v>
      </c>
      <c r="D216" s="284">
        <v>5.4291865580829324</v>
      </c>
      <c r="E216" s="284">
        <v>3.0396889746816953</v>
      </c>
      <c r="F216" s="284">
        <v>11.115294117647068</v>
      </c>
      <c r="G216" s="284">
        <v>1.5394786550812398</v>
      </c>
      <c r="H216" s="284">
        <v>6.9</v>
      </c>
      <c r="I216" s="751">
        <v>4.03</v>
      </c>
    </row>
    <row r="217" spans="1:9" hidden="1" outlineLevel="1">
      <c r="A217" s="748" t="s">
        <v>670</v>
      </c>
      <c r="B217" s="330">
        <v>1.8432370753971696</v>
      </c>
      <c r="C217" s="284">
        <v>1.1693802284789001</v>
      </c>
      <c r="D217" s="284">
        <v>5.9372114496768233</v>
      </c>
      <c r="E217" s="284">
        <v>2.1171550644913282</v>
      </c>
      <c r="F217" s="284">
        <v>8.806193366763452</v>
      </c>
      <c r="G217" s="284">
        <v>0.83468188399623955</v>
      </c>
      <c r="H217" s="284">
        <v>6.87</v>
      </c>
      <c r="I217" s="751">
        <v>3.9</v>
      </c>
    </row>
    <row r="218" spans="1:9" hidden="1" outlineLevel="1">
      <c r="A218" s="748" t="s">
        <v>671</v>
      </c>
      <c r="B218" s="330">
        <v>2.0520915548540017</v>
      </c>
      <c r="C218" s="284">
        <v>1.4986987346316027</v>
      </c>
      <c r="D218" s="284">
        <v>5.4906649498758497</v>
      </c>
      <c r="E218" s="284">
        <v>1.5455413736215888</v>
      </c>
      <c r="F218" s="284">
        <v>3.2505120669694492</v>
      </c>
      <c r="G218" s="284">
        <v>-0.96874736753431989</v>
      </c>
      <c r="H218" s="284">
        <v>6.6</v>
      </c>
      <c r="I218" s="751">
        <v>3.4</v>
      </c>
    </row>
    <row r="219" spans="1:9" hidden="1" outlineLevel="1">
      <c r="A219" s="755" t="s">
        <v>672</v>
      </c>
      <c r="B219" s="545">
        <v>2.7848546077484002</v>
      </c>
      <c r="C219" s="482">
        <v>2.0707661834878905</v>
      </c>
      <c r="D219" s="482">
        <v>5.1780821917808169</v>
      </c>
      <c r="E219" s="482">
        <v>0.89793643790902422</v>
      </c>
      <c r="F219" s="482">
        <v>3.1612223393045156</v>
      </c>
      <c r="G219" s="482">
        <v>0.1295435494932633</v>
      </c>
      <c r="H219" s="482">
        <v>6.57</v>
      </c>
      <c r="I219" s="756">
        <v>3.5</v>
      </c>
    </row>
    <row r="220" spans="1:9" collapsed="1">
      <c r="A220" s="748" t="s">
        <v>741</v>
      </c>
      <c r="B220" s="330">
        <v>3.9906306931552109</v>
      </c>
      <c r="C220" s="284">
        <v>3.0715501029819876</v>
      </c>
      <c r="D220" s="284">
        <v>3.5869661724229758</v>
      </c>
      <c r="E220" s="284">
        <v>-0.462915710490023</v>
      </c>
      <c r="F220" s="284">
        <v>1.550059291885475</v>
      </c>
      <c r="G220" s="284">
        <v>0.46507301646359167</v>
      </c>
      <c r="H220" s="284">
        <v>6.8</v>
      </c>
      <c r="I220" s="751">
        <v>3.34</v>
      </c>
    </row>
    <row r="221" spans="1:9">
      <c r="A221" s="748" t="s">
        <v>742</v>
      </c>
      <c r="B221" s="330">
        <v>3.7662673446522348</v>
      </c>
      <c r="C221" s="284">
        <v>2.6318129278919002</v>
      </c>
      <c r="D221" s="284">
        <v>1.7780876841279536</v>
      </c>
      <c r="E221" s="284">
        <v>-1.0277563228213182</v>
      </c>
      <c r="F221" s="284">
        <v>0.17787839586027587</v>
      </c>
      <c r="G221" s="284">
        <v>-1.1994256271644588</v>
      </c>
      <c r="H221" s="284">
        <v>6.83</v>
      </c>
      <c r="I221" s="751">
        <v>3.31</v>
      </c>
    </row>
    <row r="222" spans="1:9">
      <c r="A222" s="748" t="s">
        <v>739</v>
      </c>
      <c r="B222" s="330">
        <v>3.4373120219987925</v>
      </c>
      <c r="C222" s="284">
        <v>2.1220159151193769</v>
      </c>
      <c r="D222" s="284">
        <v>1.6564952048822903</v>
      </c>
      <c r="E222" s="284">
        <v>-1.2819416581708083</v>
      </c>
      <c r="F222" s="284">
        <v>-1.0350181128169709</v>
      </c>
      <c r="G222" s="284">
        <v>-0.11058183055460802</v>
      </c>
      <c r="H222" s="284">
        <v>7.03</v>
      </c>
      <c r="I222" s="751">
        <v>2.46</v>
      </c>
    </row>
    <row r="223" spans="1:9">
      <c r="A223" s="749" t="s">
        <v>740</v>
      </c>
      <c r="B223" s="757">
        <v>2.9316239316239319</v>
      </c>
      <c r="C223" s="166">
        <v>1.8523418893887253</v>
      </c>
      <c r="D223" s="166">
        <v>1.5629070070330755</v>
      </c>
      <c r="E223" s="758" t="s">
        <v>241</v>
      </c>
      <c r="F223" s="166">
        <v>-5.0993949870354385</v>
      </c>
      <c r="G223" s="166">
        <v>-1.0121765601217874</v>
      </c>
      <c r="H223" s="166">
        <v>7.4</v>
      </c>
      <c r="I223" s="758">
        <v>2.09</v>
      </c>
    </row>
    <row r="224" spans="1:9" hidden="1" outlineLevel="1">
      <c r="A224" s="759" t="s">
        <v>890</v>
      </c>
      <c r="B224" s="597">
        <v>1.9832985386221367</v>
      </c>
      <c r="C224" s="53">
        <v>1.6563146997929721</v>
      </c>
      <c r="D224" s="53">
        <v>1.5217391304347814</v>
      </c>
      <c r="E224" s="624"/>
      <c r="F224" s="284">
        <v>8.0175459973193881</v>
      </c>
      <c r="G224" s="53">
        <v>3.4030010718113743</v>
      </c>
      <c r="H224" s="284">
        <v>8.3000000000000007</v>
      </c>
      <c r="I224" s="599">
        <v>4.68</v>
      </c>
    </row>
    <row r="225" spans="1:9" hidden="1" outlineLevel="1">
      <c r="A225" s="759" t="s">
        <v>892</v>
      </c>
      <c r="B225" s="597">
        <v>1.9812304483837124</v>
      </c>
      <c r="C225" s="53">
        <v>1.6528925619834922</v>
      </c>
      <c r="D225" s="53">
        <v>1.5167930660888516</v>
      </c>
      <c r="E225" s="760"/>
      <c r="F225" s="284">
        <v>9.1450552177689417</v>
      </c>
      <c r="G225" s="53">
        <v>5.325443786982234</v>
      </c>
      <c r="H225" s="284">
        <v>8.4</v>
      </c>
      <c r="I225" s="599">
        <v>4.8499999999999996</v>
      </c>
    </row>
    <row r="226" spans="1:9" hidden="1" outlineLevel="1">
      <c r="A226" s="759" t="s">
        <v>893</v>
      </c>
      <c r="B226" s="597">
        <v>2.1897810218978009</v>
      </c>
      <c r="C226" s="53">
        <v>1.7580144777662952</v>
      </c>
      <c r="D226" s="53">
        <v>1.9459459459459509</v>
      </c>
      <c r="E226" s="760"/>
      <c r="F226" s="284">
        <v>11.076162660076378</v>
      </c>
      <c r="G226" s="53">
        <v>4.7736335913675703</v>
      </c>
      <c r="H226" s="284">
        <v>8.5</v>
      </c>
      <c r="I226" s="599">
        <v>4.59</v>
      </c>
    </row>
    <row r="227" spans="1:9" hidden="1" outlineLevel="1">
      <c r="A227" s="759" t="s">
        <v>894</v>
      </c>
      <c r="B227" s="597">
        <v>1.9771071800208233</v>
      </c>
      <c r="C227" s="53">
        <v>2.0703933747412009</v>
      </c>
      <c r="D227" s="53">
        <v>3.4858387799564241</v>
      </c>
      <c r="E227" s="760"/>
      <c r="F227" s="284">
        <v>11.063542136097325</v>
      </c>
      <c r="G227" s="53">
        <v>6.1517584530136844</v>
      </c>
      <c r="H227" s="284">
        <v>8.4</v>
      </c>
      <c r="I227" s="599">
        <v>4.68</v>
      </c>
    </row>
    <row r="228" spans="1:9" hidden="1" outlineLevel="1">
      <c r="A228" s="759" t="s">
        <v>895</v>
      </c>
      <c r="B228" s="597">
        <v>2.6014568158168458</v>
      </c>
      <c r="C228" s="53">
        <v>2.6915113871635725</v>
      </c>
      <c r="D228" s="53">
        <v>4.803493449781655</v>
      </c>
      <c r="E228" s="760"/>
      <c r="F228" s="284">
        <v>12.189054726368155</v>
      </c>
      <c r="G228" s="53">
        <v>1.0568751361952593</v>
      </c>
      <c r="H228" s="284">
        <v>8.4</v>
      </c>
      <c r="I228" s="599">
        <v>4.95</v>
      </c>
    </row>
    <row r="229" spans="1:9" hidden="1" outlineLevel="1">
      <c r="A229" s="759" t="s">
        <v>896</v>
      </c>
      <c r="B229" s="597">
        <v>2.7027027027026946</v>
      </c>
      <c r="C229" s="53">
        <v>2.8985507246376869</v>
      </c>
      <c r="D229" s="53">
        <v>6.236323851203494</v>
      </c>
      <c r="E229" s="760"/>
      <c r="F229" s="284">
        <v>11.356681400884042</v>
      </c>
      <c r="G229" s="53">
        <v>3.8606194690265454</v>
      </c>
      <c r="H229" s="284">
        <v>8.3000000000000007</v>
      </c>
      <c r="I229" s="599">
        <v>5.09</v>
      </c>
    </row>
    <row r="230" spans="1:9" hidden="1" outlineLevel="1">
      <c r="A230" s="759" t="s">
        <v>897</v>
      </c>
      <c r="B230" s="597">
        <v>3.0176899063475702</v>
      </c>
      <c r="C230" s="53">
        <v>3.0927835051546282</v>
      </c>
      <c r="D230" s="53">
        <v>7.2368421052631362</v>
      </c>
      <c r="E230" s="760"/>
      <c r="F230" s="284">
        <v>13.717572197748424</v>
      </c>
      <c r="G230" s="53">
        <v>5.4279749478079395</v>
      </c>
      <c r="H230" s="284">
        <v>8.1999999999999993</v>
      </c>
      <c r="I230" s="599">
        <v>5.17</v>
      </c>
    </row>
    <row r="231" spans="1:9" hidden="1" outlineLevel="1">
      <c r="A231" s="759" t="s">
        <v>898</v>
      </c>
      <c r="B231" s="597">
        <v>3.125</v>
      </c>
      <c r="C231" s="53">
        <v>2.9835390946501832</v>
      </c>
      <c r="D231" s="53">
        <v>7.8774617067833645</v>
      </c>
      <c r="E231" s="760"/>
      <c r="F231" s="284">
        <v>9.9071585634009125</v>
      </c>
      <c r="G231" s="53">
        <v>0.80051925573346239</v>
      </c>
      <c r="H231" s="284">
        <v>8.1999999999999993</v>
      </c>
      <c r="I231" s="599">
        <v>5.09</v>
      </c>
    </row>
    <row r="232" spans="1:9" hidden="1" outlineLevel="1">
      <c r="A232" s="759" t="s">
        <v>899</v>
      </c>
      <c r="B232" s="597">
        <v>2.824267782426773</v>
      </c>
      <c r="C232" s="53">
        <v>3.0051813471502697</v>
      </c>
      <c r="D232" s="53">
        <v>7.8516902944383986</v>
      </c>
      <c r="E232" s="760"/>
      <c r="F232" s="284">
        <v>9.5212421824455475</v>
      </c>
      <c r="G232" s="53">
        <v>3.0183294918230814</v>
      </c>
      <c r="H232" s="284">
        <v>8.1999999999999993</v>
      </c>
      <c r="I232" s="599">
        <v>5.09</v>
      </c>
    </row>
    <row r="233" spans="1:9" hidden="1" outlineLevel="1">
      <c r="A233" s="759" t="s">
        <v>900</v>
      </c>
      <c r="B233" s="597">
        <v>3.1315240083507234</v>
      </c>
      <c r="C233" s="53">
        <v>2.8955532574974256</v>
      </c>
      <c r="D233" s="53">
        <v>8.3514099783080269</v>
      </c>
      <c r="E233" s="760"/>
      <c r="F233" s="284">
        <v>10.807724252491695</v>
      </c>
      <c r="G233" s="53">
        <v>2.4784818002696198</v>
      </c>
      <c r="H233" s="284">
        <v>8.1999999999999993</v>
      </c>
      <c r="I233" s="599">
        <v>4.8899999999999997</v>
      </c>
    </row>
    <row r="234" spans="1:9" hidden="1" outlineLevel="1">
      <c r="A234" s="759" t="s">
        <v>901</v>
      </c>
      <c r="B234" s="597">
        <v>2.6014568158168458</v>
      </c>
      <c r="C234" s="53">
        <v>2.4767801857584999</v>
      </c>
      <c r="D234" s="53">
        <v>8</v>
      </c>
      <c r="E234" s="760"/>
      <c r="F234" s="284">
        <v>7.8715177951819157</v>
      </c>
      <c r="G234" s="53">
        <v>4.4391308867865575</v>
      </c>
      <c r="H234" s="284">
        <v>8.1999999999999993</v>
      </c>
      <c r="I234" s="599">
        <v>4.63</v>
      </c>
    </row>
    <row r="235" spans="1:9" hidden="1" outlineLevel="1">
      <c r="A235" s="759" t="s">
        <v>902</v>
      </c>
      <c r="B235" s="597">
        <v>2.4948024948024994</v>
      </c>
      <c r="C235" s="53">
        <v>2.3735810113519022</v>
      </c>
      <c r="D235" s="53">
        <v>7.6591154261057142</v>
      </c>
      <c r="E235" s="760"/>
      <c r="F235" s="284">
        <v>2.9587036069001584</v>
      </c>
      <c r="G235" s="53">
        <v>9.3078355051616768E-2</v>
      </c>
      <c r="H235" s="284">
        <v>8.1999999999999993</v>
      </c>
      <c r="I235" s="599">
        <v>4.1399999999999997</v>
      </c>
    </row>
    <row r="236" spans="1:9" hidden="1" outlineLevel="1">
      <c r="A236" s="759" t="s">
        <v>487</v>
      </c>
      <c r="B236" s="597">
        <v>1.5353121801432934</v>
      </c>
      <c r="C236" s="53">
        <v>1.5274949083503202</v>
      </c>
      <c r="D236" s="53">
        <v>7.1734475374732227</v>
      </c>
      <c r="E236" s="760"/>
      <c r="F236" s="284">
        <v>4.8730964467005151</v>
      </c>
      <c r="G236" s="53">
        <v>8.9790101062451271</v>
      </c>
      <c r="H236" s="284">
        <v>8.1</v>
      </c>
      <c r="I236" s="599">
        <v>3.91</v>
      </c>
    </row>
    <row r="237" spans="1:9" hidden="1" outlineLevel="1">
      <c r="A237" s="759" t="s">
        <v>488</v>
      </c>
      <c r="B237" s="597">
        <v>1.4314928425357891</v>
      </c>
      <c r="C237" s="53">
        <v>1.4227642276422756</v>
      </c>
      <c r="D237" s="53">
        <v>7.043756670224127</v>
      </c>
      <c r="E237" s="760"/>
      <c r="F237" s="284">
        <v>3.8199181446111794</v>
      </c>
      <c r="G237" s="53">
        <v>4.5199182839632357</v>
      </c>
      <c r="H237" s="284">
        <v>8</v>
      </c>
      <c r="I237" s="599">
        <v>3.62</v>
      </c>
    </row>
    <row r="238" spans="1:9" hidden="1" outlineLevel="1">
      <c r="A238" s="759" t="s">
        <v>489</v>
      </c>
      <c r="B238" s="597">
        <v>1.1224489795918373</v>
      </c>
      <c r="C238" s="53">
        <v>1.2195121951219363</v>
      </c>
      <c r="D238" s="53">
        <v>6.4687168610816599</v>
      </c>
      <c r="E238" s="760"/>
      <c r="F238" s="284">
        <v>2.740695792880274</v>
      </c>
      <c r="G238" s="53">
        <v>5.5300570916825222</v>
      </c>
      <c r="H238" s="284">
        <v>8</v>
      </c>
      <c r="I238" s="599">
        <v>3.69</v>
      </c>
    </row>
    <row r="239" spans="1:9" hidden="1" outlineLevel="1">
      <c r="A239" s="759" t="s">
        <v>490</v>
      </c>
      <c r="B239" s="597">
        <v>1.4285714285714164</v>
      </c>
      <c r="C239" s="53">
        <v>1.0141987829614436</v>
      </c>
      <c r="D239" s="53">
        <v>5.7894736842105203</v>
      </c>
      <c r="E239" s="760"/>
      <c r="F239" s="284">
        <v>1.3390139987827183</v>
      </c>
      <c r="G239" s="53">
        <v>3.3130925748375404</v>
      </c>
      <c r="H239" s="284">
        <v>8</v>
      </c>
      <c r="I239" s="599">
        <v>3.7</v>
      </c>
    </row>
    <row r="240" spans="1:9" hidden="1" outlineLevel="1">
      <c r="A240" s="759" t="s">
        <v>255</v>
      </c>
      <c r="B240" s="597">
        <v>0.9127789046653163</v>
      </c>
      <c r="C240" s="53">
        <v>0.40322580645160144</v>
      </c>
      <c r="D240" s="53">
        <v>3.9583333333333286</v>
      </c>
      <c r="E240" s="760"/>
      <c r="F240" s="284">
        <v>2.1467446079419545</v>
      </c>
      <c r="G240" s="53">
        <v>7.5256064690027102</v>
      </c>
      <c r="H240" s="284">
        <v>8</v>
      </c>
      <c r="I240" s="599">
        <v>3.49</v>
      </c>
    </row>
    <row r="241" spans="1:9" hidden="1" outlineLevel="1">
      <c r="A241" s="759" t="s">
        <v>256</v>
      </c>
      <c r="B241" s="597">
        <v>1.3157894736842053</v>
      </c>
      <c r="C241" s="53">
        <v>0.70422535211267245</v>
      </c>
      <c r="D241" s="53">
        <v>2.780638516992795</v>
      </c>
      <c r="E241" s="760"/>
      <c r="F241" s="284">
        <v>4.946564885496187</v>
      </c>
      <c r="G241" s="53">
        <v>5.7940142720204477</v>
      </c>
      <c r="H241" s="284">
        <v>7.9</v>
      </c>
      <c r="I241" s="599">
        <v>3.31</v>
      </c>
    </row>
    <row r="242" spans="1:9" hidden="1" outlineLevel="1">
      <c r="A242" s="759" t="s">
        <v>257</v>
      </c>
      <c r="B242" s="597">
        <v>1.4141414141414259</v>
      </c>
      <c r="C242" s="53">
        <v>0.49999999999998579</v>
      </c>
      <c r="D242" s="284">
        <v>2.0449897750511212</v>
      </c>
      <c r="E242" s="760"/>
      <c r="F242" s="284">
        <v>3.3788873345528714</v>
      </c>
      <c r="G242" s="53">
        <v>3.4914017717561023</v>
      </c>
      <c r="H242" s="284">
        <v>7.8</v>
      </c>
      <c r="I242" s="599">
        <v>3.34</v>
      </c>
    </row>
    <row r="243" spans="1:9" hidden="1" outlineLevel="1">
      <c r="A243" s="759" t="s">
        <v>491</v>
      </c>
      <c r="B243" s="597">
        <v>1.4141414141414259</v>
      </c>
      <c r="C243" s="53">
        <v>0.59940059940059598</v>
      </c>
      <c r="D243" s="284">
        <v>1.2170385395537551</v>
      </c>
      <c r="E243" s="760"/>
      <c r="F243" s="284">
        <v>4.0235634100255595</v>
      </c>
      <c r="G243" s="53">
        <v>7.372826786864124</v>
      </c>
      <c r="H243" s="284">
        <v>7.8</v>
      </c>
      <c r="I243" s="599">
        <v>3.36</v>
      </c>
    </row>
    <row r="244" spans="1:9" hidden="1" outlineLevel="1">
      <c r="A244" s="759" t="s">
        <v>903</v>
      </c>
      <c r="B244" s="597">
        <v>2.0345879959308206</v>
      </c>
      <c r="C244" s="53">
        <v>0.50301810865191499</v>
      </c>
      <c r="D244" s="284">
        <v>1.0111223458038552</v>
      </c>
      <c r="E244" s="760"/>
      <c r="F244" s="284">
        <v>5.1983853500049122</v>
      </c>
      <c r="G244" s="53">
        <v>7.7136160238653275</v>
      </c>
      <c r="H244" s="284">
        <v>7.8</v>
      </c>
      <c r="I244" s="599">
        <v>3.25</v>
      </c>
    </row>
    <row r="245" spans="1:9" hidden="1" outlineLevel="1">
      <c r="A245" s="759" t="s">
        <v>493</v>
      </c>
      <c r="B245" s="597">
        <v>2.429149797570858</v>
      </c>
      <c r="C245" s="53">
        <v>0.90452261306532478</v>
      </c>
      <c r="D245" s="284">
        <v>0.50050050050049322</v>
      </c>
      <c r="E245" s="760"/>
      <c r="F245" s="284">
        <v>5.4061650894781081</v>
      </c>
      <c r="G245" s="53">
        <v>7.043108682452953</v>
      </c>
      <c r="H245" s="284">
        <v>7.8</v>
      </c>
      <c r="I245" s="599">
        <v>3.45</v>
      </c>
    </row>
    <row r="246" spans="1:9" hidden="1" outlineLevel="1">
      <c r="A246" s="759" t="s">
        <v>494</v>
      </c>
      <c r="B246" s="597">
        <v>2.2312373225152271</v>
      </c>
      <c r="C246" s="53">
        <v>0.80563947633433486</v>
      </c>
      <c r="D246" s="284">
        <v>0.20020020020020013</v>
      </c>
      <c r="E246" s="760"/>
      <c r="F246" s="284">
        <v>6.4516129032257936</v>
      </c>
      <c r="G246" s="53">
        <v>9.3270953613378396</v>
      </c>
      <c r="H246" s="284">
        <v>7.9</v>
      </c>
      <c r="I246" s="599">
        <v>3.78</v>
      </c>
    </row>
    <row r="247" spans="1:9" hidden="1" outlineLevel="1">
      <c r="A247" s="759" t="s">
        <v>495</v>
      </c>
      <c r="B247" s="597">
        <v>1.9269776876267741</v>
      </c>
      <c r="C247" s="53">
        <v>0.80645161290323131</v>
      </c>
      <c r="D247" s="284">
        <v>-0.40080160320640346</v>
      </c>
      <c r="E247" s="760"/>
      <c r="F247" s="284">
        <v>6.4886271324126739</v>
      </c>
      <c r="G247" s="53">
        <v>7.904302984191375</v>
      </c>
      <c r="H247" s="284">
        <v>7.8</v>
      </c>
      <c r="I247" s="599">
        <v>3.61</v>
      </c>
    </row>
    <row r="248" spans="1:9" hidden="1" outlineLevel="1">
      <c r="A248" s="759" t="s">
        <v>496</v>
      </c>
      <c r="B248" s="597">
        <v>2.4193548387096797</v>
      </c>
      <c r="C248" s="53">
        <v>0.80240722166500689</v>
      </c>
      <c r="D248" s="284">
        <v>0.39960039960040206</v>
      </c>
      <c r="E248" s="760"/>
      <c r="F248" s="284">
        <v>9.2072711627406676</v>
      </c>
      <c r="G248" s="53">
        <v>6.2299369872785633</v>
      </c>
      <c r="H248" s="284">
        <v>7.8</v>
      </c>
      <c r="I248" s="599">
        <v>3.39</v>
      </c>
    </row>
    <row r="249" spans="1:9" hidden="1" outlineLevel="1">
      <c r="A249" s="759" t="s">
        <v>497</v>
      </c>
      <c r="B249" s="597">
        <v>2.4193548387096797</v>
      </c>
      <c r="C249" s="53">
        <v>0.70140280561122381</v>
      </c>
      <c r="D249" s="284">
        <v>0.29910269192421879</v>
      </c>
      <c r="E249" s="760"/>
      <c r="F249" s="284">
        <v>8.4866403854577186</v>
      </c>
      <c r="G249" s="53">
        <v>7.4761788419252468</v>
      </c>
      <c r="H249" s="284">
        <v>7.7</v>
      </c>
      <c r="I249" s="599">
        <v>3.43</v>
      </c>
    </row>
    <row r="250" spans="1:9" hidden="1" outlineLevel="1">
      <c r="A250" s="759" t="s">
        <v>498</v>
      </c>
      <c r="B250" s="597">
        <v>2.4217961654894111</v>
      </c>
      <c r="C250" s="53">
        <v>0.80321285140563248</v>
      </c>
      <c r="D250" s="284">
        <v>0.29880478087649465</v>
      </c>
      <c r="E250" s="760"/>
      <c r="F250" s="284">
        <v>9.4595924795747521</v>
      </c>
      <c r="G250" s="53">
        <v>7.4360878328206326</v>
      </c>
      <c r="H250" s="284">
        <v>7.6</v>
      </c>
      <c r="I250" s="599">
        <v>3.58</v>
      </c>
    </row>
    <row r="251" spans="1:9" hidden="1" outlineLevel="1">
      <c r="A251" s="759" t="s">
        <v>536</v>
      </c>
      <c r="B251" s="597">
        <v>2.3138832997987748</v>
      </c>
      <c r="C251" s="53">
        <v>0.80321285140563248</v>
      </c>
      <c r="D251" s="284">
        <v>0.59701492537311651</v>
      </c>
      <c r="E251" s="760"/>
      <c r="F251" s="284">
        <v>7.137137137137131</v>
      </c>
      <c r="G251" s="53">
        <v>7.3107857290162883</v>
      </c>
      <c r="H251" s="284">
        <v>7.4</v>
      </c>
      <c r="I251" s="599">
        <v>3.85</v>
      </c>
    </row>
    <row r="252" spans="1:9" hidden="1" outlineLevel="1">
      <c r="A252" s="759" t="s">
        <v>267</v>
      </c>
      <c r="B252" s="597">
        <v>2.8140703517588008</v>
      </c>
      <c r="C252" s="53">
        <v>1.10441767068275</v>
      </c>
      <c r="D252" s="284">
        <v>1.4028056112224618</v>
      </c>
      <c r="E252" s="760"/>
      <c r="F252" s="284">
        <v>12.738036507153438</v>
      </c>
      <c r="G252" s="53">
        <v>9.0343928607239405</v>
      </c>
      <c r="H252" s="284">
        <v>7.2</v>
      </c>
      <c r="I252" s="599">
        <v>3.93</v>
      </c>
    </row>
    <row r="253" spans="1:9" hidden="1" outlineLevel="1">
      <c r="A253" s="759" t="s">
        <v>268</v>
      </c>
      <c r="B253" s="597">
        <v>2.2977022977023154</v>
      </c>
      <c r="C253" s="53">
        <v>0.69930069930070715</v>
      </c>
      <c r="D253" s="284">
        <v>1.703406813627268</v>
      </c>
      <c r="E253" s="760"/>
      <c r="F253" s="284">
        <v>9.0291921249151272</v>
      </c>
      <c r="G253" s="53">
        <v>9.6748213027282759</v>
      </c>
      <c r="H253" s="284">
        <v>7.1</v>
      </c>
      <c r="I253" s="599">
        <v>4.04</v>
      </c>
    </row>
    <row r="254" spans="1:9" hidden="1" outlineLevel="1">
      <c r="A254" s="759" t="s">
        <v>269</v>
      </c>
      <c r="B254" s="597">
        <v>2.3904382470119572</v>
      </c>
      <c r="C254" s="53">
        <v>0.79601990049751237</v>
      </c>
      <c r="D254" s="284">
        <v>2.3046092184368661</v>
      </c>
      <c r="E254" s="760"/>
      <c r="F254" s="284">
        <v>8.9830332049547224</v>
      </c>
      <c r="G254" s="53">
        <v>8.781470292044304</v>
      </c>
      <c r="H254" s="284">
        <v>7.1</v>
      </c>
      <c r="I254" s="599">
        <v>4.03</v>
      </c>
    </row>
    <row r="255" spans="1:9" hidden="1" outlineLevel="1">
      <c r="A255" s="759" t="s">
        <v>499</v>
      </c>
      <c r="B255" s="597">
        <v>2.5896414342629441</v>
      </c>
      <c r="C255" s="53">
        <v>0.8937437934458643</v>
      </c>
      <c r="D255" s="284">
        <v>2.6052104208417006</v>
      </c>
      <c r="E255" s="760"/>
      <c r="F255" s="284">
        <v>6.2827225130889843</v>
      </c>
      <c r="G255" s="53">
        <v>8.3758120939530443</v>
      </c>
      <c r="H255" s="284">
        <v>7</v>
      </c>
      <c r="I255" s="599">
        <v>3.87</v>
      </c>
    </row>
    <row r="256" spans="1:9" hidden="1" outlineLevel="1">
      <c r="A256" s="759" t="s">
        <v>904</v>
      </c>
      <c r="B256" s="597">
        <v>2.1934197407776708</v>
      </c>
      <c r="C256" s="53">
        <v>1.3013013013013079</v>
      </c>
      <c r="D256" s="284">
        <v>2.4024024024023873</v>
      </c>
      <c r="E256" s="760"/>
      <c r="F256" s="284">
        <v>9.0219934487599289</v>
      </c>
      <c r="G256" s="53">
        <v>8.7339268051434402</v>
      </c>
      <c r="H256" s="284">
        <v>7</v>
      </c>
      <c r="I256" s="599">
        <v>3.92</v>
      </c>
    </row>
    <row r="257" spans="1:9" hidden="1" outlineLevel="1">
      <c r="A257" s="759" t="s">
        <v>501</v>
      </c>
      <c r="B257" s="597">
        <v>0.79051383399209385</v>
      </c>
      <c r="C257" s="53">
        <v>0.79681274900397625</v>
      </c>
      <c r="D257" s="284">
        <v>1.7928286852589679</v>
      </c>
      <c r="E257" s="760"/>
      <c r="F257" s="284">
        <v>7.0222222222222115</v>
      </c>
      <c r="G257" s="53">
        <v>9.5764794857250877</v>
      </c>
      <c r="H257" s="284">
        <v>6.8</v>
      </c>
      <c r="I257" s="599">
        <v>3.92</v>
      </c>
    </row>
    <row r="258" spans="1:9" hidden="1" outlineLevel="1">
      <c r="A258" s="759" t="s">
        <v>502</v>
      </c>
      <c r="B258" s="597">
        <v>0.99206349206349387</v>
      </c>
      <c r="C258" s="53">
        <v>0.99900099900101225</v>
      </c>
      <c r="D258" s="284">
        <v>1.8981018981019133</v>
      </c>
      <c r="E258" s="760"/>
      <c r="F258" s="284">
        <v>7.2520072520072461</v>
      </c>
      <c r="G258" s="53">
        <v>9.0503505417463401</v>
      </c>
      <c r="H258" s="284">
        <v>6.6</v>
      </c>
      <c r="I258" s="599">
        <v>3.87</v>
      </c>
    </row>
    <row r="259" spans="1:9" hidden="1" outlineLevel="1">
      <c r="A259" s="759" t="s">
        <v>503</v>
      </c>
      <c r="B259" s="597">
        <v>1.4925373134328339</v>
      </c>
      <c r="C259" s="53">
        <v>1.2000000000000028</v>
      </c>
      <c r="D259" s="284">
        <v>2.7162977867203182</v>
      </c>
      <c r="E259" s="760"/>
      <c r="F259" s="284">
        <v>10.174501764088873</v>
      </c>
      <c r="G259" s="53">
        <v>11.446255092447501</v>
      </c>
      <c r="H259" s="284">
        <v>6.4</v>
      </c>
      <c r="I259" s="599">
        <v>3.77</v>
      </c>
    </row>
    <row r="260" spans="1:9" hidden="1" outlineLevel="1">
      <c r="A260" s="759" t="s">
        <v>504</v>
      </c>
      <c r="B260" s="597">
        <v>1.3779527559055111</v>
      </c>
      <c r="C260" s="53">
        <v>1.4925373134328339</v>
      </c>
      <c r="D260" s="53">
        <v>2.7860696517412862</v>
      </c>
      <c r="E260" s="761"/>
      <c r="F260" s="284">
        <v>12.843494533635379</v>
      </c>
      <c r="G260" s="53">
        <v>7.7895914941242381</v>
      </c>
      <c r="H260" s="284">
        <v>6</v>
      </c>
      <c r="I260" s="599">
        <v>3.94</v>
      </c>
    </row>
    <row r="261" spans="1:9" hidden="1" outlineLevel="1">
      <c r="A261" s="759" t="s">
        <v>505</v>
      </c>
      <c r="B261" s="597">
        <v>1.6732283464566962</v>
      </c>
      <c r="C261" s="53">
        <v>1.9900497512437738</v>
      </c>
      <c r="D261" s="53">
        <v>3.1809145129224561</v>
      </c>
      <c r="E261" s="760"/>
      <c r="F261" s="284">
        <v>15.867568385989728</v>
      </c>
      <c r="G261" s="53">
        <v>10.445555808138224</v>
      </c>
      <c r="H261" s="284">
        <v>5.7</v>
      </c>
      <c r="I261" s="599">
        <v>3.89</v>
      </c>
    </row>
    <row r="262" spans="1:9" hidden="1" outlineLevel="1">
      <c r="A262" s="759" t="s">
        <v>506</v>
      </c>
      <c r="B262" s="597">
        <v>2.0689655172413808</v>
      </c>
      <c r="C262" s="53">
        <v>2.2908366533864495</v>
      </c>
      <c r="D262" s="53">
        <v>3.574975173783514</v>
      </c>
      <c r="E262" s="760"/>
      <c r="F262" s="284">
        <v>15.413669064748191</v>
      </c>
      <c r="G262" s="53">
        <v>13.487361769352276</v>
      </c>
      <c r="H262" s="284">
        <v>5.5</v>
      </c>
      <c r="I262" s="599">
        <v>3.87</v>
      </c>
    </row>
    <row r="263" spans="1:9" hidden="1" outlineLevel="1">
      <c r="A263" s="759" t="s">
        <v>537</v>
      </c>
      <c r="B263" s="597">
        <v>2.6548672566371749</v>
      </c>
      <c r="C263" s="53">
        <v>2.6892430278884376</v>
      </c>
      <c r="D263" s="53">
        <v>3.7586547972304771</v>
      </c>
      <c r="E263" s="760"/>
      <c r="F263" s="284">
        <v>13.407455853499002</v>
      </c>
      <c r="G263" s="53">
        <v>8.5903718650908161</v>
      </c>
      <c r="H263" s="284">
        <v>5.5</v>
      </c>
      <c r="I263" s="599">
        <v>4.01</v>
      </c>
    </row>
    <row r="264" spans="1:9" hidden="1" outlineLevel="1">
      <c r="A264" s="759" t="s">
        <v>279</v>
      </c>
      <c r="B264" s="597">
        <v>2.4437927663734058</v>
      </c>
      <c r="C264" s="53">
        <v>2.780536246276057</v>
      </c>
      <c r="D264" s="53">
        <v>4.2490118577075009</v>
      </c>
      <c r="E264" s="760"/>
      <c r="F264" s="284">
        <v>9.1545597759495934</v>
      </c>
      <c r="G264" s="53">
        <v>7.4029795843296</v>
      </c>
      <c r="H264" s="284">
        <v>5.5</v>
      </c>
      <c r="I264" s="599">
        <v>4.13</v>
      </c>
    </row>
    <row r="265" spans="1:9" hidden="1" outlineLevel="1">
      <c r="A265" s="759" t="s">
        <v>280</v>
      </c>
      <c r="B265" s="597">
        <v>2.6367187499999716</v>
      </c>
      <c r="C265" s="53">
        <v>2.9761904761904674</v>
      </c>
      <c r="D265" s="53">
        <v>4.6305418719211815</v>
      </c>
      <c r="E265" s="760"/>
      <c r="F265" s="284">
        <v>10.273972602739718</v>
      </c>
      <c r="G265" s="53">
        <v>7.4720029373967378</v>
      </c>
      <c r="H265" s="284">
        <v>5.4</v>
      </c>
      <c r="I265" s="599">
        <v>4.47</v>
      </c>
    </row>
    <row r="266" spans="1:9" hidden="1" outlineLevel="1">
      <c r="A266" s="759" t="s">
        <v>281</v>
      </c>
      <c r="B266" s="597">
        <v>2.5291828793774442</v>
      </c>
      <c r="C266" s="53">
        <v>2.8627838104639665</v>
      </c>
      <c r="D266" s="53">
        <v>4.2115572967678787</v>
      </c>
      <c r="E266" s="760"/>
      <c r="F266" s="284">
        <v>11.499522445081169</v>
      </c>
      <c r="G266" s="53">
        <v>7.0172190335123048</v>
      </c>
      <c r="H266" s="284">
        <v>5.2</v>
      </c>
      <c r="I266" s="599">
        <v>4.54</v>
      </c>
    </row>
    <row r="267" spans="1:9" hidden="1" outlineLevel="1">
      <c r="A267" s="759" t="s">
        <v>507</v>
      </c>
      <c r="B267" s="597">
        <v>2.6213592233009848</v>
      </c>
      <c r="C267" s="53">
        <v>3.0511811023622215</v>
      </c>
      <c r="D267" s="53">
        <v>3.80859375</v>
      </c>
      <c r="E267" s="760"/>
      <c r="F267" s="284">
        <v>9.3495526289333384</v>
      </c>
      <c r="G267" s="53">
        <v>6.9076823757262815</v>
      </c>
      <c r="H267" s="284">
        <v>5.0999999999999996</v>
      </c>
      <c r="I267" s="599">
        <v>4.45</v>
      </c>
    </row>
    <row r="268" spans="1:9" hidden="1" outlineLevel="1">
      <c r="A268" s="759" t="s">
        <v>905</v>
      </c>
      <c r="B268" s="597">
        <v>2.8292682926829258</v>
      </c>
      <c r="C268" s="53">
        <v>3.2608695652173765</v>
      </c>
      <c r="D268" s="53">
        <v>4.0078201368524162</v>
      </c>
      <c r="E268" s="760"/>
      <c r="F268" s="284">
        <v>8.2067130225770484</v>
      </c>
      <c r="G268" s="53">
        <v>6.5860092786318489</v>
      </c>
      <c r="H268" s="284">
        <v>5.0999999999999996</v>
      </c>
      <c r="I268" s="599">
        <v>4.57</v>
      </c>
    </row>
    <row r="269" spans="1:9" hidden="1" outlineLevel="1">
      <c r="A269" s="759" t="s">
        <v>418</v>
      </c>
      <c r="B269" s="597">
        <v>4.0196078431372371</v>
      </c>
      <c r="C269" s="53">
        <v>3.7549407114624529</v>
      </c>
      <c r="D269" s="53">
        <v>4.5009784735812133</v>
      </c>
      <c r="E269" s="760"/>
      <c r="F269" s="284">
        <v>9.0282392026578009</v>
      </c>
      <c r="G269" s="53">
        <v>7.3936675006470551</v>
      </c>
      <c r="H269" s="284">
        <v>5</v>
      </c>
      <c r="I269" s="599">
        <v>4.53</v>
      </c>
    </row>
    <row r="270" spans="1:9" hidden="1" outlineLevel="1">
      <c r="A270" s="759" t="s">
        <v>419</v>
      </c>
      <c r="B270" s="597">
        <v>5.1080550098231896</v>
      </c>
      <c r="C270" s="53">
        <v>4.7477744807121809</v>
      </c>
      <c r="D270" s="53">
        <v>5.4901960784313815</v>
      </c>
      <c r="E270" s="760"/>
      <c r="F270" s="284">
        <v>6.7616517749335685</v>
      </c>
      <c r="G270" s="53">
        <v>4.5670869165901422</v>
      </c>
      <c r="H270" s="284">
        <v>5</v>
      </c>
      <c r="I270" s="599">
        <v>4.55</v>
      </c>
    </row>
    <row r="271" spans="1:9" hidden="1" outlineLevel="1">
      <c r="A271" s="759" t="s">
        <v>420</v>
      </c>
      <c r="B271" s="597">
        <v>5.4901960784313815</v>
      </c>
      <c r="C271" s="53">
        <v>5.13833992094861</v>
      </c>
      <c r="D271" s="53">
        <v>5.2889324191968825</v>
      </c>
      <c r="E271" s="760"/>
      <c r="F271" s="284">
        <v>7.31348450752985</v>
      </c>
      <c r="G271" s="53">
        <v>5.216168717047438</v>
      </c>
      <c r="H271" s="284">
        <v>4.8</v>
      </c>
      <c r="I271" s="599">
        <v>4.68</v>
      </c>
    </row>
    <row r="272" spans="1:9" hidden="1" outlineLevel="1">
      <c r="A272" s="759" t="s">
        <v>421</v>
      </c>
      <c r="B272" s="597">
        <v>7.8640776699029118</v>
      </c>
      <c r="C272" s="53">
        <v>7.1568627450980387</v>
      </c>
      <c r="D272" s="53">
        <v>6.0019361084220861</v>
      </c>
      <c r="E272" s="760"/>
      <c r="F272" s="284">
        <v>4.6521777079514806</v>
      </c>
      <c r="G272" s="53">
        <v>7.9431004049423706</v>
      </c>
      <c r="H272" s="284">
        <v>4.5999999999999996</v>
      </c>
      <c r="I272" s="599">
        <v>4.5599999999999996</v>
      </c>
    </row>
    <row r="273" spans="1:9" hidden="1" outlineLevel="1">
      <c r="A273" s="759" t="s">
        <v>422</v>
      </c>
      <c r="B273" s="597">
        <v>7.6476282671829665</v>
      </c>
      <c r="C273" s="53">
        <v>7.0243902439024453</v>
      </c>
      <c r="D273" s="53">
        <v>5.5876685934489529</v>
      </c>
      <c r="E273" s="760"/>
      <c r="F273" s="284">
        <v>2.8661033191044396</v>
      </c>
      <c r="G273" s="53">
        <v>7.6772666460841634</v>
      </c>
      <c r="H273" s="284">
        <v>4.4000000000000004</v>
      </c>
      <c r="I273" s="599">
        <v>4.53</v>
      </c>
    </row>
    <row r="274" spans="1:9" hidden="1" outlineLevel="1">
      <c r="A274" s="759" t="s">
        <v>423</v>
      </c>
      <c r="B274" s="597">
        <v>7.1428571428571388</v>
      </c>
      <c r="C274" s="53">
        <v>6.6212268743914393</v>
      </c>
      <c r="D274" s="53">
        <v>5.3691275167785335</v>
      </c>
      <c r="E274" s="760"/>
      <c r="F274" s="284">
        <v>1.5817360137135665</v>
      </c>
      <c r="G274" s="53">
        <v>1.3659300504611025</v>
      </c>
      <c r="H274" s="284">
        <v>4.3</v>
      </c>
      <c r="I274" s="599">
        <v>4.68</v>
      </c>
    </row>
    <row r="275" spans="1:9" hidden="1" outlineLevel="1">
      <c r="A275" s="759" t="s">
        <v>424</v>
      </c>
      <c r="B275" s="597">
        <v>6.7049808429118656</v>
      </c>
      <c r="C275" s="53">
        <v>6.4985451018428648</v>
      </c>
      <c r="D275" s="53">
        <v>4.8617731172545291</v>
      </c>
      <c r="E275" s="760"/>
      <c r="F275" s="284">
        <v>3.0894710825506593</v>
      </c>
      <c r="G275" s="53">
        <v>6.8047075480046004</v>
      </c>
      <c r="H275" s="284">
        <v>4.3</v>
      </c>
      <c r="I275" s="599">
        <v>4.72</v>
      </c>
    </row>
    <row r="276" spans="1:9" hidden="1" outlineLevel="1">
      <c r="A276" s="759" t="s">
        <v>291</v>
      </c>
      <c r="B276" s="597">
        <v>6.7748091603053524</v>
      </c>
      <c r="C276" s="53">
        <v>6.1835748792270522</v>
      </c>
      <c r="D276" s="53">
        <v>5.2132701421800931</v>
      </c>
      <c r="E276" s="760"/>
      <c r="F276" s="284">
        <v>2.4615137908916154</v>
      </c>
      <c r="G276" s="53">
        <v>6.84990153266547</v>
      </c>
      <c r="H276" s="284">
        <v>4.4000000000000004</v>
      </c>
      <c r="I276" s="599">
        <v>4.84</v>
      </c>
    </row>
    <row r="277" spans="1:9" hidden="1" outlineLevel="1">
      <c r="A277" s="759" t="s">
        <v>239</v>
      </c>
      <c r="B277" s="597">
        <v>6.5651760228354021</v>
      </c>
      <c r="C277" s="53">
        <v>5.8766859344894016</v>
      </c>
      <c r="D277" s="53">
        <v>5.178907721280595</v>
      </c>
      <c r="E277" s="760"/>
      <c r="F277" s="284">
        <v>1.7826893603291296</v>
      </c>
      <c r="G277" s="53">
        <v>3.2200204988042316</v>
      </c>
      <c r="H277" s="284">
        <v>4.3</v>
      </c>
      <c r="I277" s="599">
        <v>5.13</v>
      </c>
    </row>
    <row r="278" spans="1:9" hidden="1" outlineLevel="1">
      <c r="A278" s="759" t="s">
        <v>240</v>
      </c>
      <c r="B278" s="597">
        <v>6.8311195445920134</v>
      </c>
      <c r="C278" s="53">
        <v>5.9500959692898334</v>
      </c>
      <c r="D278" s="284">
        <v>5.169172932330838</v>
      </c>
      <c r="E278" s="760"/>
      <c r="F278" s="284">
        <v>-2.4413225972245982</v>
      </c>
      <c r="G278" s="53">
        <v>2.4653979238754289</v>
      </c>
      <c r="H278" s="284">
        <v>4.3</v>
      </c>
      <c r="I278" s="599">
        <v>4.9000000000000004</v>
      </c>
    </row>
    <row r="279" spans="1:9" hidden="1" outlineLevel="1">
      <c r="A279" s="759" t="s">
        <v>334</v>
      </c>
      <c r="B279" s="597">
        <v>6.2440870387890186</v>
      </c>
      <c r="C279" s="53">
        <v>5.7306590257879719</v>
      </c>
      <c r="D279" s="284">
        <v>5.7384760112888102</v>
      </c>
      <c r="E279" s="760"/>
      <c r="F279" s="284">
        <v>-2.6202077778799264</v>
      </c>
      <c r="G279" s="53">
        <v>2.3982056590752308</v>
      </c>
      <c r="H279" s="284">
        <v>4.3</v>
      </c>
      <c r="I279" s="599">
        <v>4.47</v>
      </c>
    </row>
    <row r="280" spans="1:9" hidden="1" outlineLevel="1">
      <c r="A280" s="759" t="s">
        <v>906</v>
      </c>
      <c r="B280" s="597">
        <v>6.3567362428842387</v>
      </c>
      <c r="C280" s="53">
        <v>5.9330143540669837</v>
      </c>
      <c r="D280" s="284">
        <v>5.5451127819548844</v>
      </c>
      <c r="E280" s="760"/>
      <c r="F280" s="284">
        <v>-3.0702102340341071</v>
      </c>
      <c r="G280" s="53">
        <v>4.8391226423145923</v>
      </c>
      <c r="H280" s="284">
        <v>4.3</v>
      </c>
      <c r="I280" s="599">
        <v>4.42</v>
      </c>
    </row>
    <row r="281" spans="1:9" hidden="1" outlineLevel="1">
      <c r="A281" s="759" t="s">
        <v>336</v>
      </c>
      <c r="B281" s="597">
        <v>5.7492931196984074</v>
      </c>
      <c r="C281" s="53">
        <v>5.2380952380952408</v>
      </c>
      <c r="D281" s="284">
        <v>4.026217228464418</v>
      </c>
      <c r="E281" s="760"/>
      <c r="F281" s="284">
        <v>-7.4579111754399321</v>
      </c>
      <c r="G281" s="53">
        <v>3.7355398457583391</v>
      </c>
      <c r="H281" s="284">
        <v>4.4000000000000004</v>
      </c>
      <c r="I281" s="599">
        <v>4.53</v>
      </c>
    </row>
    <row r="282" spans="1:9" hidden="1" outlineLevel="1">
      <c r="A282" s="759" t="s">
        <v>337</v>
      </c>
      <c r="B282" s="597">
        <v>4.1121495327102906</v>
      </c>
      <c r="C282" s="53">
        <v>4.0604343720491016</v>
      </c>
      <c r="D282" s="284">
        <v>1.3011152416356992</v>
      </c>
      <c r="E282" s="760"/>
      <c r="F282" s="284">
        <v>-11.452914121993516</v>
      </c>
      <c r="G282" s="53">
        <v>2.4433088470137392</v>
      </c>
      <c r="H282" s="284">
        <v>4.5</v>
      </c>
      <c r="I282" s="599">
        <v>4.5199999999999996</v>
      </c>
    </row>
    <row r="283" spans="1:9" hidden="1" outlineLevel="1">
      <c r="A283" s="759" t="s">
        <v>338</v>
      </c>
      <c r="B283" s="597">
        <v>3.2527881040892197</v>
      </c>
      <c r="C283" s="53">
        <v>3.4774436090225294</v>
      </c>
      <c r="D283" s="284">
        <v>-9.3023255813946548E-2</v>
      </c>
      <c r="E283" s="760"/>
      <c r="F283" s="284">
        <v>-16.065811759012831</v>
      </c>
      <c r="G283" s="53">
        <v>3.3406828355737161E-2</v>
      </c>
      <c r="H283" s="284">
        <v>4.7</v>
      </c>
      <c r="I283" s="599">
        <v>4.3</v>
      </c>
    </row>
    <row r="284" spans="1:9" hidden="1" outlineLevel="1">
      <c r="A284" s="759" t="s">
        <v>339</v>
      </c>
      <c r="B284" s="597">
        <v>1.3501350135013439</v>
      </c>
      <c r="C284" s="53">
        <v>1.6468435498627514</v>
      </c>
      <c r="D284" s="284">
        <v>-0.82191780821918314</v>
      </c>
      <c r="E284" s="760"/>
      <c r="F284" s="284">
        <v>-20.033361134278564</v>
      </c>
      <c r="G284" s="53">
        <v>1.8372450942670326</v>
      </c>
      <c r="H284" s="284">
        <v>5.0999999999999996</v>
      </c>
      <c r="I284" s="599">
        <v>4.21</v>
      </c>
    </row>
    <row r="285" spans="1:9" hidden="1" outlineLevel="1">
      <c r="A285" s="759" t="s">
        <v>425</v>
      </c>
      <c r="B285" s="597">
        <v>1.3489208633093597</v>
      </c>
      <c r="C285" s="53">
        <v>1.0938924339106677</v>
      </c>
      <c r="D285" s="284">
        <v>-0.63868613138686214</v>
      </c>
      <c r="E285" s="760"/>
      <c r="F285" s="284">
        <v>-19.241192411924118</v>
      </c>
      <c r="G285" s="53">
        <v>-2.7716716047022771</v>
      </c>
      <c r="H285" s="284">
        <v>5.5</v>
      </c>
      <c r="I285" s="599">
        <v>4.74</v>
      </c>
    </row>
    <row r="286" spans="1:9" hidden="1" outlineLevel="1">
      <c r="A286" s="759" t="s">
        <v>426</v>
      </c>
      <c r="B286" s="597">
        <v>1.7117117117117147</v>
      </c>
      <c r="C286" s="53">
        <v>1.2785388127853849</v>
      </c>
      <c r="D286" s="284">
        <v>-2.0018198362147501</v>
      </c>
      <c r="E286" s="760"/>
      <c r="F286" s="284">
        <v>-17.925903198588628</v>
      </c>
      <c r="G286" s="53">
        <v>-1.055703373101025</v>
      </c>
      <c r="H286" s="284">
        <v>5.9</v>
      </c>
      <c r="I286" s="599">
        <v>5.16</v>
      </c>
    </row>
    <row r="287" spans="1:9" hidden="1" outlineLevel="1">
      <c r="A287" s="759" t="s">
        <v>427</v>
      </c>
      <c r="B287" s="597">
        <v>1.2567324955116561</v>
      </c>
      <c r="C287" s="53">
        <v>0.91074681238616506</v>
      </c>
      <c r="D287" s="284">
        <v>-2.5454545454545325</v>
      </c>
      <c r="E287" s="760"/>
      <c r="F287" s="284">
        <v>-19.044194038200274</v>
      </c>
      <c r="G287" s="53">
        <v>-0.19884009942006742</v>
      </c>
      <c r="H287" s="284">
        <v>6.2</v>
      </c>
      <c r="I287" s="599">
        <v>5.25</v>
      </c>
    </row>
    <row r="288" spans="1:9" hidden="1" outlineLevel="1">
      <c r="A288" s="759" t="s">
        <v>14</v>
      </c>
      <c r="B288" s="597">
        <v>0.89365504915102179</v>
      </c>
      <c r="C288" s="53">
        <v>0.90991810737033063</v>
      </c>
      <c r="D288" s="284">
        <v>-3.7837837837837895</v>
      </c>
      <c r="E288" s="760"/>
      <c r="F288" s="284">
        <v>-20.009390406135068</v>
      </c>
      <c r="G288" s="53">
        <v>-3.5098966263322495</v>
      </c>
      <c r="H288" s="284">
        <v>6.4</v>
      </c>
      <c r="I288" s="599">
        <v>5.0599999999999996</v>
      </c>
    </row>
    <row r="289" spans="1:9" hidden="1" outlineLevel="1">
      <c r="A289" s="759" t="s">
        <v>15</v>
      </c>
      <c r="B289" s="597">
        <v>0.8035714285714306</v>
      </c>
      <c r="C289" s="53">
        <v>0.8189262966332933</v>
      </c>
      <c r="D289" s="284">
        <v>-4.3867502238137916</v>
      </c>
      <c r="E289" s="760"/>
      <c r="F289" s="284">
        <v>-14.883499762244412</v>
      </c>
      <c r="G289" s="53">
        <v>-3.4009102192800924</v>
      </c>
      <c r="H289" s="284">
        <v>6.7</v>
      </c>
      <c r="I289" s="599">
        <v>5.45</v>
      </c>
    </row>
    <row r="290" spans="1:9" hidden="1" outlineLevel="1">
      <c r="A290" s="759" t="s">
        <v>16</v>
      </c>
      <c r="B290" s="597">
        <v>-8.8809946714036414E-2</v>
      </c>
      <c r="C290" s="53">
        <v>0.36231884057971797</v>
      </c>
      <c r="D290" s="284">
        <v>-4.9151027703306482</v>
      </c>
      <c r="E290" s="760"/>
      <c r="F290" s="284">
        <v>-15.787163052067783</v>
      </c>
      <c r="G290" s="53">
        <v>0.42211903756859215</v>
      </c>
      <c r="H290" s="284">
        <v>7.1</v>
      </c>
      <c r="I290" s="599">
        <v>5.41</v>
      </c>
    </row>
    <row r="291" spans="1:9" hidden="1" outlineLevel="1">
      <c r="A291" s="759" t="s">
        <v>428</v>
      </c>
      <c r="B291" s="597">
        <v>9.9999999999999995E-7</v>
      </c>
      <c r="C291" s="53">
        <v>9.0334236675701618E-2</v>
      </c>
      <c r="D291" s="284">
        <v>-5.1601423487544622</v>
      </c>
      <c r="E291" s="760"/>
      <c r="F291" s="284">
        <v>-9.3655589123867031</v>
      </c>
      <c r="G291" s="53">
        <v>-1.0446503791069972</v>
      </c>
      <c r="H291" s="284">
        <v>7.4</v>
      </c>
      <c r="I291" s="599">
        <v>5.09</v>
      </c>
    </row>
    <row r="292" spans="1:9" hidden="1" outlineLevel="1">
      <c r="A292" s="759" t="s">
        <v>615</v>
      </c>
      <c r="B292" s="597">
        <v>-0.26761819803746789</v>
      </c>
      <c r="C292" s="53">
        <v>-0.45167118337849388</v>
      </c>
      <c r="D292" s="284">
        <v>-5.4318788958147763</v>
      </c>
      <c r="E292" s="760"/>
      <c r="F292" s="284">
        <v>-9.9034211818628393</v>
      </c>
      <c r="G292" s="53">
        <v>-2.6375773363725159</v>
      </c>
      <c r="H292" s="284">
        <v>7.4</v>
      </c>
      <c r="I292" s="599">
        <v>5.01</v>
      </c>
    </row>
    <row r="293" spans="1:9" hidden="1" outlineLevel="1">
      <c r="A293" s="759" t="s">
        <v>430</v>
      </c>
      <c r="B293" s="597">
        <v>-0.62388591800356608</v>
      </c>
      <c r="C293" s="53">
        <v>-0.27149321266968229</v>
      </c>
      <c r="D293" s="284">
        <v>-4.5904590459045806</v>
      </c>
      <c r="E293" s="760"/>
      <c r="F293" s="284">
        <v>-5.1037207770826569</v>
      </c>
      <c r="G293" s="53">
        <v>-1.6804770386432182</v>
      </c>
      <c r="H293" s="284">
        <v>7.3</v>
      </c>
      <c r="I293" s="599">
        <v>4.5</v>
      </c>
    </row>
    <row r="294" spans="1:9" hidden="1" outlineLevel="1">
      <c r="A294" s="759" t="s">
        <v>431</v>
      </c>
      <c r="B294" s="597">
        <v>0.17953321364451824</v>
      </c>
      <c r="C294" s="53">
        <v>-9.0744101633404739E-2</v>
      </c>
      <c r="D294" s="284">
        <v>-2.3853211009174231</v>
      </c>
      <c r="E294" s="760"/>
      <c r="F294" s="284">
        <v>-2.5970708446866411</v>
      </c>
      <c r="G294" s="53">
        <v>-4.2088854247856631</v>
      </c>
      <c r="H294" s="284">
        <v>7.3</v>
      </c>
      <c r="I294" s="599">
        <v>4.1900000000000004</v>
      </c>
    </row>
    <row r="295" spans="1:9" hidden="1" outlineLevel="1">
      <c r="A295" s="759" t="s">
        <v>432</v>
      </c>
      <c r="B295" s="597">
        <v>0.54005400540056314</v>
      </c>
      <c r="C295" s="53">
        <v>-9.0826521344226308E-2</v>
      </c>
      <c r="D295" s="284">
        <v>-0.83798882681564635</v>
      </c>
      <c r="E295" s="760"/>
      <c r="F295" s="284">
        <v>-0.24022292687614311</v>
      </c>
      <c r="G295" s="53">
        <v>6.6791343841842377E-2</v>
      </c>
      <c r="H295" s="284">
        <v>7.5</v>
      </c>
      <c r="I295" s="599">
        <v>3.98</v>
      </c>
    </row>
    <row r="296" spans="1:9" hidden="1" outlineLevel="1">
      <c r="A296" s="759" t="s">
        <v>433</v>
      </c>
      <c r="B296" s="597">
        <v>0.35523978685614566</v>
      </c>
      <c r="C296" s="53">
        <v>-0.18001800180017824</v>
      </c>
      <c r="D296" s="284">
        <v>-1.4732965009208101</v>
      </c>
      <c r="E296" s="760"/>
      <c r="F296" s="284">
        <v>7.1652065081351708</v>
      </c>
      <c r="G296" s="53">
        <v>-3.0698025880797104</v>
      </c>
      <c r="H296" s="284">
        <v>7.7</v>
      </c>
      <c r="I296" s="599">
        <v>4.28</v>
      </c>
    </row>
    <row r="297" spans="1:9" hidden="1" outlineLevel="1">
      <c r="A297" s="759" t="s">
        <v>434</v>
      </c>
      <c r="B297" s="597">
        <v>0.35492457852706139</v>
      </c>
      <c r="C297" s="53">
        <v>1.0000000000000001E-5</v>
      </c>
      <c r="D297" s="284">
        <v>-2.0202020202020208</v>
      </c>
      <c r="E297" s="760"/>
      <c r="F297" s="284">
        <v>6.0088087248322211</v>
      </c>
      <c r="G297" s="53">
        <v>-2.6049346308856798</v>
      </c>
      <c r="H297" s="284">
        <v>7.8</v>
      </c>
      <c r="I297" s="599">
        <v>4.33</v>
      </c>
    </row>
    <row r="298" spans="1:9" hidden="1" outlineLevel="1">
      <c r="A298" s="759" t="s">
        <v>435</v>
      </c>
      <c r="B298" s="597">
        <v>0.35429583702391199</v>
      </c>
      <c r="C298" s="53">
        <v>-0.18034265103696612</v>
      </c>
      <c r="D298" s="284">
        <v>-0.8356545961002837</v>
      </c>
      <c r="E298" s="760"/>
      <c r="F298" s="284">
        <v>7.3831775700934514</v>
      </c>
      <c r="G298" s="53">
        <v>0.58119361554476257</v>
      </c>
      <c r="H298" s="284">
        <v>7.7</v>
      </c>
      <c r="I298" s="599">
        <v>4.0199999999999996</v>
      </c>
    </row>
    <row r="299" spans="1:9" hidden="1" outlineLevel="1">
      <c r="A299" s="759" t="s">
        <v>436</v>
      </c>
      <c r="B299" s="597">
        <v>0.88652482269505128</v>
      </c>
      <c r="C299" s="53">
        <v>0.18050541516245744</v>
      </c>
      <c r="D299" s="284">
        <v>0.37313432835819071</v>
      </c>
      <c r="E299" s="760"/>
      <c r="F299" s="284">
        <v>10.552813425468898</v>
      </c>
      <c r="G299" s="53">
        <v>-3.4866345674912793</v>
      </c>
      <c r="H299" s="284">
        <v>7.4</v>
      </c>
      <c r="I299" s="599">
        <v>3.84</v>
      </c>
    </row>
    <row r="300" spans="1:9" hidden="1" outlineLevel="1">
      <c r="A300" s="759" t="s">
        <v>21</v>
      </c>
      <c r="B300" s="597">
        <v>0.97431355181576862</v>
      </c>
      <c r="C300" s="53">
        <v>0.36068530207393223</v>
      </c>
      <c r="D300" s="284">
        <v>1.4981273408239701</v>
      </c>
      <c r="E300" s="760"/>
      <c r="F300" s="284">
        <v>10.203482684406183</v>
      </c>
      <c r="G300" s="53">
        <v>-2.848600614566891</v>
      </c>
      <c r="H300" s="284">
        <v>7.2</v>
      </c>
      <c r="I300" s="599">
        <v>4.0999999999999996</v>
      </c>
    </row>
    <row r="301" spans="1:9" hidden="1" outlineLevel="1">
      <c r="A301" s="759" t="s">
        <v>22</v>
      </c>
      <c r="B301" s="597">
        <v>0.97431355181576862</v>
      </c>
      <c r="C301" s="53">
        <v>0.36101083032491488</v>
      </c>
      <c r="D301" s="284">
        <v>1.9662921348314626</v>
      </c>
      <c r="E301" s="760"/>
      <c r="F301" s="284">
        <v>8.351955307262557</v>
      </c>
      <c r="G301" s="53">
        <v>1.9187939009765387</v>
      </c>
      <c r="H301" s="284">
        <v>7.1</v>
      </c>
      <c r="I301" s="599">
        <v>4.26</v>
      </c>
    </row>
    <row r="302" spans="1:9" hidden="1" outlineLevel="1">
      <c r="A302" s="759" t="s">
        <v>437</v>
      </c>
      <c r="B302" s="597">
        <v>1.5999999999999943</v>
      </c>
      <c r="C302" s="53">
        <v>0.63176895306860104</v>
      </c>
      <c r="D302" s="284">
        <v>2.3496240601503757</v>
      </c>
      <c r="E302" s="760"/>
      <c r="F302" s="284">
        <v>11.343968303617984</v>
      </c>
      <c r="G302" s="53">
        <v>5.8848255569571961E-2</v>
      </c>
      <c r="H302" s="284">
        <v>7.2</v>
      </c>
      <c r="I302" s="599">
        <v>3.97</v>
      </c>
    </row>
    <row r="303" spans="1:9" hidden="1" outlineLevel="1">
      <c r="A303" s="759" t="s">
        <v>438</v>
      </c>
      <c r="B303" s="597">
        <v>1.5138023152270677</v>
      </c>
      <c r="C303" s="53">
        <v>0.72202166064980133</v>
      </c>
      <c r="D303" s="284">
        <v>1.7823639774859288</v>
      </c>
      <c r="E303" s="760"/>
      <c r="F303" s="284">
        <v>10.927083333333314</v>
      </c>
      <c r="G303" s="53">
        <v>-1.3025710880299641</v>
      </c>
      <c r="H303" s="284">
        <v>7.1</v>
      </c>
      <c r="I303" s="599">
        <v>3.56</v>
      </c>
    </row>
    <row r="304" spans="1:9" hidden="1" outlineLevel="1">
      <c r="A304" s="759" t="s">
        <v>648</v>
      </c>
      <c r="B304" s="597">
        <v>1.7889087656529341</v>
      </c>
      <c r="C304" s="53">
        <v>0.9074410163339337</v>
      </c>
      <c r="D304" s="284">
        <v>2.4482109227871973</v>
      </c>
      <c r="E304" s="760"/>
      <c r="F304" s="284">
        <v>12.281976744186053</v>
      </c>
      <c r="G304" s="53">
        <v>1.3210702341137193</v>
      </c>
      <c r="H304" s="284">
        <v>7</v>
      </c>
      <c r="I304" s="599">
        <v>3.34</v>
      </c>
    </row>
    <row r="305" spans="1:9" hidden="1" outlineLevel="1">
      <c r="A305" s="759" t="s">
        <v>440</v>
      </c>
      <c r="B305" s="597">
        <v>1.7937219730941791</v>
      </c>
      <c r="C305" s="53">
        <v>0.81669691470054318</v>
      </c>
      <c r="D305" s="284">
        <v>2.6415094339622698</v>
      </c>
      <c r="E305" s="760"/>
      <c r="F305" s="284">
        <v>10.999306037473971</v>
      </c>
      <c r="G305" s="53">
        <v>-0.97668557025833991</v>
      </c>
      <c r="H305" s="284">
        <v>6.9</v>
      </c>
      <c r="I305" s="599">
        <v>3.43</v>
      </c>
    </row>
    <row r="306" spans="1:9" hidden="1" outlineLevel="1">
      <c r="A306" s="759" t="s">
        <v>441</v>
      </c>
      <c r="B306" s="330">
        <v>1.8817204301075208</v>
      </c>
      <c r="C306" s="284">
        <v>0.81743869209809361</v>
      </c>
      <c r="D306" s="284">
        <v>2.7255639097744364</v>
      </c>
      <c r="E306" s="760"/>
      <c r="F306" s="284">
        <v>12.571028936095828</v>
      </c>
      <c r="G306" s="53">
        <v>0.34174125305123937</v>
      </c>
      <c r="H306" s="284">
        <v>6.9</v>
      </c>
      <c r="I306" s="599">
        <v>3.59</v>
      </c>
    </row>
    <row r="307" spans="1:9" hidden="1" outlineLevel="1">
      <c r="A307" s="759" t="s">
        <v>442</v>
      </c>
      <c r="B307" s="330">
        <v>2.3276633840644507</v>
      </c>
      <c r="C307" s="284">
        <v>1</v>
      </c>
      <c r="D307" s="284">
        <v>3.6619718309859053</v>
      </c>
      <c r="E307" s="760"/>
      <c r="F307" s="284">
        <v>9.2178770949720814</v>
      </c>
      <c r="G307" s="53">
        <v>-3.4441329595514674</v>
      </c>
      <c r="H307" s="284">
        <v>7.2</v>
      </c>
      <c r="I307" s="599">
        <v>3.89</v>
      </c>
    </row>
    <row r="308" spans="1:9" hidden="1" outlineLevel="1">
      <c r="A308" s="759" t="s">
        <v>650</v>
      </c>
      <c r="B308" s="330">
        <v>1.9469026548672588</v>
      </c>
      <c r="C308" s="284">
        <v>0.63119927862938141</v>
      </c>
      <c r="D308" s="284">
        <v>4.5794392523364564</v>
      </c>
      <c r="E308" s="760"/>
      <c r="F308" s="284">
        <v>13.109489051094883</v>
      </c>
      <c r="G308" s="53">
        <v>2.290001948937828</v>
      </c>
      <c r="H308" s="284">
        <v>6.9</v>
      </c>
      <c r="I308" s="599">
        <v>3.98</v>
      </c>
    </row>
    <row r="309" spans="1:9" hidden="1" outlineLevel="1">
      <c r="A309" s="759" t="s">
        <v>653</v>
      </c>
      <c r="B309" s="330">
        <v>1.8567639257294388</v>
      </c>
      <c r="C309" s="284">
        <v>0.72137060414787868</v>
      </c>
      <c r="D309" s="284">
        <v>5.4358013120899642</v>
      </c>
      <c r="E309" s="760"/>
      <c r="F309" s="284">
        <v>12.474033039865475</v>
      </c>
      <c r="G309" s="53">
        <v>2.7856277755349197</v>
      </c>
      <c r="H309" s="284">
        <v>6.9</v>
      </c>
      <c r="I309" s="599">
        <v>4.05</v>
      </c>
    </row>
    <row r="310" spans="1:9" hidden="1" outlineLevel="1">
      <c r="A310" s="759" t="s">
        <v>654</v>
      </c>
      <c r="B310" s="330">
        <v>1.8534863195057483</v>
      </c>
      <c r="C310" s="284">
        <v>0.90334236675700197</v>
      </c>
      <c r="D310" s="284">
        <v>6.2734082397003732</v>
      </c>
      <c r="E310" s="760"/>
      <c r="F310" s="284">
        <v>8.1462140992167207</v>
      </c>
      <c r="G310" s="53">
        <v>-0.18973695558430848</v>
      </c>
      <c r="H310" s="284">
        <v>6.9</v>
      </c>
      <c r="I310" s="599">
        <v>4.05</v>
      </c>
    </row>
    <row r="311" spans="1:9" hidden="1" outlineLevel="1">
      <c r="A311" s="759" t="s">
        <v>655</v>
      </c>
      <c r="B311" s="330">
        <v>1.5817223198594093</v>
      </c>
      <c r="C311" s="284">
        <v>0.90090090090089348</v>
      </c>
      <c r="D311" s="284">
        <v>6.3197026022304925</v>
      </c>
      <c r="E311" s="760" t="s">
        <v>83</v>
      </c>
      <c r="F311" s="284">
        <v>7.331011697472988</v>
      </c>
      <c r="G311" s="284">
        <v>3.0018923103388886</v>
      </c>
      <c r="H311" s="284">
        <v>6.9</v>
      </c>
      <c r="I311" s="599">
        <v>4.05</v>
      </c>
    </row>
    <row r="312" spans="1:9" hidden="1" outlineLevel="1">
      <c r="A312" s="759" t="s">
        <v>656</v>
      </c>
      <c r="B312" s="330">
        <v>2.0175438596491233</v>
      </c>
      <c r="C312" s="284">
        <v>1.2578616352201237</v>
      </c>
      <c r="D312" s="284">
        <v>6.0885608856088567</v>
      </c>
      <c r="E312" s="760" t="s">
        <v>83</v>
      </c>
      <c r="F312" s="284">
        <v>11.380381713271177</v>
      </c>
      <c r="G312" s="284">
        <v>0.6496837066165142</v>
      </c>
      <c r="H312" s="284">
        <v>6.9</v>
      </c>
      <c r="I312" s="599">
        <v>3.89</v>
      </c>
    </row>
    <row r="313" spans="1:9" hidden="1" outlineLevel="1">
      <c r="A313" s="759" t="s">
        <v>657</v>
      </c>
      <c r="B313" s="330">
        <v>1.929824561403521</v>
      </c>
      <c r="C313" s="284">
        <v>1.3489208633093597</v>
      </c>
      <c r="D313" s="284">
        <v>5.4178145087235805</v>
      </c>
      <c r="E313" s="760" t="s">
        <v>83</v>
      </c>
      <c r="F313" s="284">
        <v>7.7425453295522715</v>
      </c>
      <c r="G313" s="284">
        <v>-1.0842158345940618</v>
      </c>
      <c r="H313" s="284">
        <v>6.8</v>
      </c>
      <c r="I313" s="599">
        <v>3.77</v>
      </c>
    </row>
    <row r="314" spans="1:9" hidden="1" outlineLevel="1">
      <c r="A314" s="759" t="s">
        <v>717</v>
      </c>
      <c r="B314" s="330">
        <v>1.9247594050743686</v>
      </c>
      <c r="C314" s="284">
        <v>1.4349775784753263</v>
      </c>
      <c r="D314" s="284">
        <v>5.3259871441689626</v>
      </c>
      <c r="E314" s="760" t="s">
        <v>83</v>
      </c>
      <c r="F314" s="284">
        <v>6.2552673471298732</v>
      </c>
      <c r="G314" s="284">
        <v>-1.8064190892286973</v>
      </c>
      <c r="H314" s="284">
        <v>6.7</v>
      </c>
      <c r="I314" s="599">
        <v>3.79</v>
      </c>
    </row>
    <row r="315" spans="1:9" hidden="1" outlineLevel="1">
      <c r="A315" s="759" t="s">
        <v>658</v>
      </c>
      <c r="B315" s="330">
        <v>2.1052631578947398</v>
      </c>
      <c r="C315" s="284">
        <v>1.4336917562724096</v>
      </c>
      <c r="D315" s="284">
        <v>5.6221198156681993</v>
      </c>
      <c r="E315" s="760" t="s">
        <v>83</v>
      </c>
      <c r="F315" s="284">
        <v>2.7138698469339744</v>
      </c>
      <c r="G315" s="284">
        <v>0.37091348227377807</v>
      </c>
      <c r="H315" s="284">
        <v>6.6</v>
      </c>
      <c r="I315" s="599">
        <v>3.4</v>
      </c>
    </row>
    <row r="316" spans="1:9" hidden="1" outlineLevel="1">
      <c r="A316" s="759" t="s">
        <v>724</v>
      </c>
      <c r="B316" s="330">
        <v>2.1089630931458743</v>
      </c>
      <c r="C316" s="284">
        <v>1.6187050359712174</v>
      </c>
      <c r="D316" s="284">
        <v>5.514705882352942</v>
      </c>
      <c r="E316" s="760" t="s">
        <v>83</v>
      </c>
      <c r="F316" s="284">
        <v>1.1003236245954611</v>
      </c>
      <c r="G316" s="284">
        <v>-1.4358805083347193</v>
      </c>
      <c r="H316" s="284">
        <v>6.5</v>
      </c>
      <c r="I316" s="751">
        <v>3</v>
      </c>
    </row>
    <row r="317" spans="1:9" hidden="1" outlineLevel="1">
      <c r="A317" s="759" t="s">
        <v>652</v>
      </c>
      <c r="B317" s="330">
        <v>2.6431718061674019</v>
      </c>
      <c r="C317" s="284">
        <v>1.890189018901907</v>
      </c>
      <c r="D317" s="284">
        <v>5.514705882352942</v>
      </c>
      <c r="E317" s="760" t="s">
        <v>83</v>
      </c>
      <c r="F317" s="284">
        <v>1.0237574241950682</v>
      </c>
      <c r="G317" s="284">
        <v>-1.7658288259624584</v>
      </c>
      <c r="H317" s="284">
        <v>6.5</v>
      </c>
      <c r="I317" s="599">
        <v>3.14</v>
      </c>
    </row>
    <row r="318" spans="1:9" hidden="1" outlineLevel="1">
      <c r="A318" s="759" t="s">
        <v>651</v>
      </c>
      <c r="B318" s="330">
        <v>2.9023746701846989</v>
      </c>
      <c r="C318" s="284">
        <v>2.0720720720720749</v>
      </c>
      <c r="D318" s="284">
        <v>5.4894784995425283</v>
      </c>
      <c r="E318" s="760" t="s">
        <v>83</v>
      </c>
      <c r="F318" s="284">
        <v>4.0071445212394252</v>
      </c>
      <c r="G318" s="284">
        <v>-1.6217969510208263E-2</v>
      </c>
      <c r="H318" s="284">
        <v>6.5</v>
      </c>
      <c r="I318" s="599">
        <v>3.67</v>
      </c>
    </row>
    <row r="319" spans="1:9" hidden="1" outlineLevel="1">
      <c r="A319" s="759" t="s">
        <v>660</v>
      </c>
      <c r="B319" s="330">
        <v>2.7996500437445349</v>
      </c>
      <c r="C319" s="284">
        <v>2.2502250225022493</v>
      </c>
      <c r="D319" s="284">
        <v>4.5289855072463894</v>
      </c>
      <c r="E319" s="760" t="s">
        <v>83</v>
      </c>
      <c r="F319" s="284">
        <v>4.6035805626598432</v>
      </c>
      <c r="G319" s="284">
        <v>1.8940965021429577</v>
      </c>
      <c r="H319" s="284">
        <v>6.7</v>
      </c>
      <c r="I319" s="751">
        <v>3.7</v>
      </c>
    </row>
    <row r="320" spans="1:9" hidden="1" outlineLevel="1">
      <c r="A320" s="759" t="s">
        <v>738</v>
      </c>
      <c r="B320" s="330">
        <v>3.8194444444444429</v>
      </c>
      <c r="C320" s="284">
        <v>3.046594982078858</v>
      </c>
      <c r="D320" s="284">
        <v>4.1108132260947201</v>
      </c>
      <c r="E320" s="760" t="s">
        <v>83</v>
      </c>
      <c r="F320" s="284">
        <v>0.89485458612976743</v>
      </c>
      <c r="G320" s="284">
        <v>0.4572735067162057</v>
      </c>
      <c r="H320" s="284">
        <v>6.7</v>
      </c>
      <c r="I320" s="599">
        <v>3.39</v>
      </c>
    </row>
    <row r="321" spans="1:9" collapsed="1">
      <c r="A321" s="759" t="s">
        <v>744</v>
      </c>
      <c r="B321" s="330">
        <v>3.9930555555555571</v>
      </c>
      <c r="C321" s="284">
        <v>2.954341987466421</v>
      </c>
      <c r="D321" s="284">
        <v>3.6444444444444457</v>
      </c>
      <c r="E321" s="760" t="s">
        <v>83</v>
      </c>
      <c r="F321" s="284">
        <v>1.0378188214599646</v>
      </c>
      <c r="G321" s="284">
        <v>-0.53024351924587165</v>
      </c>
      <c r="H321" s="284">
        <v>6.9</v>
      </c>
      <c r="I321" s="599">
        <v>3.12</v>
      </c>
    </row>
    <row r="322" spans="1:9">
      <c r="A322" s="759" t="s">
        <v>745</v>
      </c>
      <c r="B322" s="330">
        <v>4.1594454072790228</v>
      </c>
      <c r="C322" s="284">
        <v>3.2229185317815592</v>
      </c>
      <c r="D322" s="284">
        <v>2.9955947136564021</v>
      </c>
      <c r="E322" s="760" t="s">
        <v>83</v>
      </c>
      <c r="F322" s="284">
        <v>2.6315789473684106</v>
      </c>
      <c r="G322" s="284">
        <v>1.3306834874276205</v>
      </c>
      <c r="H322" s="284">
        <v>6.8</v>
      </c>
      <c r="I322" s="599">
        <v>3.51</v>
      </c>
    </row>
    <row r="323" spans="1:9">
      <c r="A323" s="759" t="s">
        <v>746</v>
      </c>
      <c r="B323" s="330">
        <v>3.9792387543252659</v>
      </c>
      <c r="C323" s="284">
        <v>2.9464285714285694</v>
      </c>
      <c r="D323" s="284">
        <v>2.1853146853146939</v>
      </c>
      <c r="E323" s="760" t="s">
        <v>83</v>
      </c>
      <c r="F323" s="284">
        <v>1.5391014975041628</v>
      </c>
      <c r="G323" s="284">
        <v>-4.4592901878914404</v>
      </c>
      <c r="H323" s="284">
        <v>6.8</v>
      </c>
      <c r="I323" s="599">
        <v>3.51</v>
      </c>
    </row>
    <row r="324" spans="1:9">
      <c r="A324" s="759" t="s">
        <v>747</v>
      </c>
      <c r="B324" s="330">
        <v>3.5253654342218397</v>
      </c>
      <c r="C324" s="284">
        <v>2.4844720496894439</v>
      </c>
      <c r="D324" s="284">
        <v>1.6521739130434838</v>
      </c>
      <c r="E324" s="760" t="s">
        <v>83</v>
      </c>
      <c r="F324" s="284">
        <v>-0.70136287558779031</v>
      </c>
      <c r="G324" s="284">
        <v>0.90878206217088575</v>
      </c>
      <c r="H324" s="284">
        <v>6.8</v>
      </c>
      <c r="I324" s="599">
        <v>3.31</v>
      </c>
    </row>
    <row r="325" spans="1:9">
      <c r="A325" s="759" t="s">
        <v>748</v>
      </c>
      <c r="B325" s="330">
        <v>3.7865748709122045</v>
      </c>
      <c r="C325" s="284">
        <v>2.4844720496894439</v>
      </c>
      <c r="D325" s="284">
        <v>1.4808362369337971</v>
      </c>
      <c r="E325" s="760" t="s">
        <v>83</v>
      </c>
      <c r="F325" s="284">
        <v>-0.2631998723879434</v>
      </c>
      <c r="G325" s="284">
        <v>8.4968986320035356E-3</v>
      </c>
      <c r="H325" s="284">
        <v>6.9</v>
      </c>
      <c r="I325" s="599">
        <v>3.11</v>
      </c>
    </row>
    <row r="326" spans="1:9">
      <c r="A326" s="759" t="s">
        <v>749</v>
      </c>
      <c r="B326" s="330">
        <v>3.3476394849785436</v>
      </c>
      <c r="C326" s="284">
        <v>2.210433244916004</v>
      </c>
      <c r="D326" s="284">
        <v>1.3077593722754983</v>
      </c>
      <c r="E326" s="760" t="s">
        <v>83</v>
      </c>
      <c r="F326" s="284">
        <v>1.6039481801357169</v>
      </c>
      <c r="G326" s="284">
        <v>-1.3775990416702371</v>
      </c>
      <c r="H326" s="284">
        <v>6.9</v>
      </c>
      <c r="I326" s="751">
        <v>2.6</v>
      </c>
    </row>
    <row r="327" spans="1:9">
      <c r="A327" s="759" t="s">
        <v>750</v>
      </c>
      <c r="B327" s="330">
        <v>3.4364261168385042</v>
      </c>
      <c r="C327" s="284">
        <v>2.1201413427561704</v>
      </c>
      <c r="D327" s="284">
        <v>1.9197207678883075</v>
      </c>
      <c r="E327" s="760" t="s">
        <v>83</v>
      </c>
      <c r="F327" s="284">
        <v>-2.5690254159809882</v>
      </c>
      <c r="G327" s="284">
        <v>0.89377793056033283</v>
      </c>
      <c r="H327" s="284">
        <v>7</v>
      </c>
      <c r="I327" s="751">
        <v>2.38</v>
      </c>
    </row>
    <row r="328" spans="1:9">
      <c r="A328" s="759" t="s">
        <v>763</v>
      </c>
      <c r="B328" s="330">
        <v>3.5283993115318424</v>
      </c>
      <c r="C328" s="284">
        <v>2.0353982300884894</v>
      </c>
      <c r="D328" s="284">
        <v>1.7421602787456578</v>
      </c>
      <c r="E328" s="760" t="s">
        <v>83</v>
      </c>
      <c r="F328" s="284">
        <v>-2.0726632522407158</v>
      </c>
      <c r="G328" s="284">
        <v>0.15907568653716453</v>
      </c>
      <c r="H328" s="284">
        <v>7.2</v>
      </c>
      <c r="I328" s="751">
        <v>2.41</v>
      </c>
    </row>
    <row r="329" spans="1:9">
      <c r="A329" s="759" t="s">
        <v>752</v>
      </c>
      <c r="B329" s="330">
        <v>3.6051502145922711</v>
      </c>
      <c r="C329" s="284">
        <v>2.2084805653710191</v>
      </c>
      <c r="D329" s="284">
        <v>1.916376306620208</v>
      </c>
      <c r="E329" s="760" t="s">
        <v>83</v>
      </c>
      <c r="F329" s="284">
        <v>-3.2876924267038135</v>
      </c>
      <c r="G329" s="284">
        <v>-1.4251012145748945</v>
      </c>
      <c r="H329" s="284">
        <v>7.3</v>
      </c>
      <c r="I329" s="751">
        <v>2.2400000000000002</v>
      </c>
    </row>
    <row r="330" spans="1:9">
      <c r="A330" s="759" t="s">
        <v>753</v>
      </c>
      <c r="B330" s="330">
        <v>2.8205128205128176</v>
      </c>
      <c r="C330" s="284">
        <v>1.8534863195057483</v>
      </c>
      <c r="D330" s="284">
        <v>1.5611448395489873</v>
      </c>
      <c r="E330" s="760" t="s">
        <v>83</v>
      </c>
      <c r="F330" s="284">
        <v>-6.2122004031956948</v>
      </c>
      <c r="G330" s="284">
        <v>-2.4006488240064812</v>
      </c>
      <c r="H330" s="284">
        <v>7.4</v>
      </c>
      <c r="I330" s="751">
        <v>1.92</v>
      </c>
    </row>
    <row r="331" spans="1:9">
      <c r="A331" s="762" t="s">
        <v>743</v>
      </c>
      <c r="B331" s="545">
        <v>2.3829787234042499</v>
      </c>
      <c r="C331" s="482">
        <v>1.4964788732394538</v>
      </c>
      <c r="D331" s="482">
        <v>1.2131715771230347</v>
      </c>
      <c r="E331" s="763" t="s">
        <v>83</v>
      </c>
      <c r="F331" s="482">
        <v>-5.8173847061799222</v>
      </c>
      <c r="G331" s="482">
        <v>0.48846675712346155</v>
      </c>
      <c r="H331" s="482">
        <v>7.5</v>
      </c>
      <c r="I331" s="756">
        <v>2.12</v>
      </c>
    </row>
    <row r="332" spans="1:9">
      <c r="A332" s="759" t="s">
        <v>772</v>
      </c>
      <c r="B332" s="330" t="s">
        <v>241</v>
      </c>
      <c r="C332" s="284" t="s">
        <v>241</v>
      </c>
      <c r="D332" s="284" t="s">
        <v>241</v>
      </c>
      <c r="E332" s="760" t="s">
        <v>83</v>
      </c>
      <c r="F332" s="284" t="s">
        <v>241</v>
      </c>
      <c r="G332" s="284" t="s">
        <v>241</v>
      </c>
      <c r="H332" s="284" t="s">
        <v>241</v>
      </c>
      <c r="I332" s="751">
        <v>1.96</v>
      </c>
    </row>
    <row r="333" spans="1:9">
      <c r="A333" s="764"/>
      <c r="B333" s="284"/>
      <c r="C333" s="284"/>
      <c r="D333" s="284"/>
      <c r="E333" s="760"/>
      <c r="F333" s="284"/>
      <c r="G333" s="284"/>
      <c r="H333" s="284"/>
      <c r="I333" s="751"/>
    </row>
    <row r="334" spans="1:9" ht="12" customHeight="1">
      <c r="A334" s="765" t="s">
        <v>907</v>
      </c>
      <c r="B334" s="766"/>
      <c r="C334" s="766"/>
      <c r="D334" s="766"/>
      <c r="E334" s="767"/>
      <c r="F334" s="284"/>
      <c r="G334" s="740"/>
      <c r="H334" s="740"/>
      <c r="I334" s="740"/>
    </row>
    <row r="335" spans="1:9" ht="12" customHeight="1">
      <c r="A335" s="770" t="s">
        <v>908</v>
      </c>
      <c r="B335" s="770"/>
      <c r="C335" s="770"/>
      <c r="D335" s="770"/>
      <c r="E335" s="769"/>
      <c r="F335" s="734"/>
      <c r="I335" s="773"/>
    </row>
    <row r="336" spans="1:9" ht="12" customHeight="1">
      <c r="A336" s="770" t="s">
        <v>909</v>
      </c>
      <c r="B336" s="770"/>
      <c r="C336" s="770"/>
      <c r="D336" s="770"/>
      <c r="E336" s="769"/>
      <c r="F336" s="734"/>
      <c r="I336" s="773"/>
    </row>
    <row r="337" spans="1:16384" ht="12" customHeight="1">
      <c r="A337" s="770" t="s">
        <v>910</v>
      </c>
      <c r="B337" s="770"/>
      <c r="C337" s="770"/>
      <c r="D337" s="770"/>
      <c r="E337" s="769"/>
      <c r="F337" s="734"/>
      <c r="I337" s="773"/>
    </row>
    <row r="338" spans="1:16384" ht="12" customHeight="1">
      <c r="A338" s="770" t="s">
        <v>911</v>
      </c>
      <c r="B338" s="770"/>
      <c r="C338" s="770"/>
      <c r="D338" s="770"/>
      <c r="E338" s="769"/>
      <c r="I338" s="740"/>
    </row>
    <row r="339" spans="1:16384" ht="12" customHeight="1">
      <c r="A339" s="770" t="s">
        <v>912</v>
      </c>
      <c r="B339" s="770"/>
      <c r="C339" s="770"/>
      <c r="D339" s="770"/>
      <c r="E339" s="767"/>
    </row>
    <row r="340" spans="1:16384" ht="12" customHeight="1">
      <c r="A340" s="770" t="s">
        <v>913</v>
      </c>
      <c r="B340" s="770"/>
      <c r="C340" s="770"/>
      <c r="D340" s="770"/>
      <c r="E340" s="767"/>
      <c r="F340" s="754"/>
    </row>
    <row r="341" spans="1:16384" s="769" customFormat="1" ht="12" customHeight="1">
      <c r="A341" s="769" t="s">
        <v>917</v>
      </c>
      <c r="F341" s="771"/>
    </row>
    <row r="342" spans="1:16384" s="769" customFormat="1" ht="12" customHeight="1">
      <c r="A342" s="770" t="s">
        <v>936</v>
      </c>
      <c r="B342" s="770"/>
      <c r="C342" s="770"/>
      <c r="D342" s="770"/>
      <c r="E342" s="767"/>
      <c r="F342" s="772"/>
      <c r="G342" s="770"/>
      <c r="H342" s="770"/>
      <c r="I342" s="770"/>
      <c r="J342" s="770"/>
      <c r="K342" s="770"/>
      <c r="L342" s="770"/>
      <c r="M342" s="770"/>
      <c r="N342" s="770"/>
      <c r="O342" s="770"/>
      <c r="P342" s="770"/>
      <c r="Q342" s="770"/>
      <c r="R342" s="770"/>
      <c r="S342" s="770"/>
      <c r="T342" s="770"/>
      <c r="U342" s="770"/>
      <c r="V342" s="770"/>
      <c r="W342" s="770"/>
      <c r="X342" s="770"/>
      <c r="Y342" s="770"/>
      <c r="Z342" s="770"/>
      <c r="AA342" s="770"/>
      <c r="AB342" s="770"/>
      <c r="AC342" s="770"/>
      <c r="AD342" s="770"/>
      <c r="AE342" s="770"/>
      <c r="AF342" s="770"/>
      <c r="AG342" s="770"/>
      <c r="AH342" s="770"/>
      <c r="AI342" s="770"/>
      <c r="AJ342" s="770"/>
      <c r="AK342" s="770"/>
      <c r="AL342" s="770"/>
      <c r="AM342" s="770"/>
      <c r="AN342" s="770"/>
      <c r="AO342" s="770"/>
      <c r="AP342" s="770"/>
      <c r="AQ342" s="770"/>
      <c r="AR342" s="770"/>
      <c r="AS342" s="770"/>
      <c r="AT342" s="770"/>
      <c r="AU342" s="770"/>
      <c r="AV342" s="770"/>
      <c r="AW342" s="770"/>
      <c r="AX342" s="770"/>
      <c r="AY342" s="770"/>
      <c r="AZ342" s="770"/>
      <c r="BA342" s="770"/>
      <c r="BB342" s="770"/>
      <c r="BC342" s="770"/>
      <c r="BD342" s="770"/>
      <c r="BE342" s="770"/>
      <c r="BF342" s="770"/>
      <c r="BG342" s="770"/>
      <c r="BH342" s="770"/>
      <c r="BI342" s="770"/>
      <c r="BJ342" s="770"/>
      <c r="BK342" s="770"/>
      <c r="BL342" s="770"/>
      <c r="BM342" s="770"/>
      <c r="BN342" s="770"/>
      <c r="BO342" s="770"/>
      <c r="BP342" s="770"/>
      <c r="BQ342" s="770"/>
      <c r="BR342" s="770"/>
      <c r="BS342" s="770"/>
      <c r="BT342" s="770"/>
      <c r="BU342" s="770"/>
      <c r="BV342" s="770"/>
      <c r="BW342" s="770"/>
      <c r="BX342" s="770"/>
      <c r="BY342" s="770"/>
      <c r="BZ342" s="770"/>
      <c r="CA342" s="770"/>
      <c r="CB342" s="770"/>
      <c r="CC342" s="770"/>
      <c r="CD342" s="770"/>
      <c r="CE342" s="770"/>
      <c r="CF342" s="770"/>
      <c r="CG342" s="770"/>
      <c r="CH342" s="770"/>
      <c r="CI342" s="770"/>
      <c r="CJ342" s="770"/>
      <c r="CK342" s="770"/>
      <c r="CL342" s="770"/>
      <c r="CM342" s="770"/>
      <c r="CN342" s="770"/>
      <c r="CO342" s="770"/>
      <c r="CP342" s="770"/>
      <c r="CQ342" s="770"/>
      <c r="CR342" s="770"/>
      <c r="CS342" s="770"/>
      <c r="CT342" s="770"/>
      <c r="CU342" s="770"/>
      <c r="CV342" s="770"/>
      <c r="CW342" s="770"/>
      <c r="CX342" s="770"/>
      <c r="CY342" s="770"/>
      <c r="CZ342" s="770"/>
      <c r="DA342" s="770"/>
      <c r="DB342" s="770"/>
      <c r="DC342" s="770"/>
      <c r="DD342" s="770"/>
      <c r="DE342" s="770"/>
      <c r="DF342" s="770"/>
      <c r="DG342" s="770"/>
      <c r="DH342" s="770"/>
      <c r="DI342" s="770"/>
      <c r="DJ342" s="770"/>
      <c r="DK342" s="770"/>
      <c r="DL342" s="770"/>
      <c r="DM342" s="770"/>
      <c r="DN342" s="770"/>
      <c r="DO342" s="770"/>
      <c r="DP342" s="770"/>
      <c r="DQ342" s="770"/>
      <c r="DR342" s="770"/>
      <c r="DS342" s="770"/>
      <c r="DT342" s="770"/>
      <c r="DU342" s="770"/>
      <c r="DV342" s="770"/>
      <c r="DW342" s="770"/>
      <c r="DX342" s="770"/>
      <c r="DY342" s="770"/>
      <c r="DZ342" s="770"/>
      <c r="EA342" s="770"/>
      <c r="EB342" s="770"/>
      <c r="EC342" s="770"/>
      <c r="ED342" s="770"/>
      <c r="EE342" s="770"/>
      <c r="EF342" s="770"/>
      <c r="EG342" s="770"/>
      <c r="EH342" s="770"/>
      <c r="EI342" s="770"/>
      <c r="EJ342" s="770"/>
      <c r="EK342" s="770"/>
      <c r="EL342" s="770"/>
      <c r="EM342" s="770"/>
      <c r="EN342" s="770"/>
      <c r="EO342" s="770"/>
      <c r="EP342" s="770"/>
      <c r="EQ342" s="770"/>
      <c r="ER342" s="770"/>
      <c r="ES342" s="770"/>
      <c r="ET342" s="770"/>
      <c r="EU342" s="770"/>
      <c r="EV342" s="770"/>
      <c r="EW342" s="770"/>
      <c r="EX342" s="770"/>
      <c r="EY342" s="770"/>
      <c r="EZ342" s="770"/>
      <c r="FA342" s="770"/>
      <c r="FB342" s="770"/>
      <c r="FC342" s="770"/>
      <c r="FD342" s="770"/>
      <c r="FE342" s="770"/>
      <c r="FF342" s="770"/>
      <c r="FG342" s="770"/>
      <c r="FH342" s="770"/>
      <c r="FI342" s="770"/>
      <c r="FJ342" s="770"/>
      <c r="FK342" s="770"/>
      <c r="FL342" s="770"/>
      <c r="FM342" s="770"/>
      <c r="FN342" s="770"/>
      <c r="FO342" s="770"/>
      <c r="FP342" s="770"/>
      <c r="FQ342" s="770"/>
      <c r="FR342" s="770"/>
      <c r="FS342" s="770"/>
      <c r="FT342" s="770"/>
      <c r="FU342" s="770"/>
      <c r="FV342" s="770"/>
      <c r="FW342" s="770"/>
      <c r="FX342" s="770"/>
      <c r="FY342" s="770"/>
      <c r="FZ342" s="770"/>
      <c r="GA342" s="770"/>
      <c r="GB342" s="770"/>
      <c r="GC342" s="770"/>
      <c r="GD342" s="770"/>
      <c r="GE342" s="770"/>
      <c r="GF342" s="770"/>
      <c r="GG342" s="770"/>
      <c r="GH342" s="770"/>
      <c r="GI342" s="770"/>
      <c r="GJ342" s="770"/>
      <c r="GK342" s="770"/>
      <c r="GL342" s="770"/>
      <c r="GM342" s="770"/>
      <c r="GN342" s="770"/>
      <c r="GO342" s="770"/>
      <c r="GP342" s="770"/>
      <c r="GQ342" s="770"/>
      <c r="GR342" s="770"/>
      <c r="GS342" s="770"/>
      <c r="GT342" s="770"/>
      <c r="GU342" s="770"/>
      <c r="GV342" s="770"/>
      <c r="GW342" s="770"/>
      <c r="GX342" s="770"/>
      <c r="GY342" s="770"/>
      <c r="GZ342" s="770"/>
      <c r="HA342" s="770"/>
      <c r="HB342" s="770"/>
      <c r="HC342" s="770"/>
      <c r="HD342" s="770"/>
      <c r="HE342" s="770"/>
      <c r="HF342" s="770"/>
      <c r="HG342" s="770"/>
      <c r="HH342" s="770"/>
      <c r="HI342" s="770"/>
      <c r="HJ342" s="770"/>
      <c r="HK342" s="770"/>
      <c r="HL342" s="770"/>
      <c r="HM342" s="770"/>
      <c r="HN342" s="770"/>
      <c r="HO342" s="770"/>
      <c r="HP342" s="770"/>
      <c r="HQ342" s="770"/>
      <c r="HR342" s="770"/>
      <c r="HS342" s="770"/>
      <c r="HT342" s="770"/>
      <c r="HU342" s="770"/>
      <c r="HV342" s="770"/>
      <c r="HW342" s="770"/>
      <c r="HX342" s="770"/>
      <c r="HY342" s="770"/>
      <c r="HZ342" s="770"/>
      <c r="IA342" s="770"/>
      <c r="IB342" s="770"/>
      <c r="IC342" s="770"/>
      <c r="ID342" s="770"/>
      <c r="IE342" s="770"/>
      <c r="IF342" s="770"/>
      <c r="IG342" s="770"/>
      <c r="IH342" s="770"/>
      <c r="II342" s="770"/>
      <c r="IJ342" s="770"/>
      <c r="IK342" s="770"/>
      <c r="IL342" s="770"/>
      <c r="IM342" s="770"/>
      <c r="IN342" s="770"/>
      <c r="IO342" s="770"/>
      <c r="IP342" s="770"/>
      <c r="IQ342" s="770"/>
      <c r="IR342" s="770"/>
      <c r="IS342" s="770"/>
      <c r="IT342" s="770"/>
      <c r="IU342" s="770"/>
      <c r="IV342" s="770"/>
      <c r="IW342" s="770"/>
      <c r="IX342" s="770"/>
      <c r="IY342" s="770"/>
      <c r="IZ342" s="770"/>
      <c r="JA342" s="770"/>
      <c r="JB342" s="770"/>
      <c r="JC342" s="770"/>
      <c r="JD342" s="770"/>
      <c r="JE342" s="770"/>
      <c r="JF342" s="770"/>
      <c r="JG342" s="770"/>
      <c r="JH342" s="770"/>
      <c r="JI342" s="770"/>
      <c r="JJ342" s="770"/>
      <c r="JK342" s="770"/>
      <c r="JL342" s="770"/>
      <c r="JM342" s="770"/>
      <c r="JN342" s="770"/>
      <c r="JO342" s="770"/>
      <c r="JP342" s="770"/>
      <c r="JQ342" s="770"/>
      <c r="JR342" s="770"/>
      <c r="JS342" s="770"/>
      <c r="JT342" s="770"/>
      <c r="JU342" s="770"/>
      <c r="JV342" s="770"/>
      <c r="JW342" s="770"/>
      <c r="JX342" s="770"/>
      <c r="JY342" s="770"/>
      <c r="JZ342" s="770"/>
      <c r="KA342" s="770"/>
      <c r="KB342" s="770"/>
      <c r="KC342" s="770"/>
      <c r="KD342" s="770"/>
      <c r="KE342" s="770"/>
      <c r="KF342" s="770"/>
      <c r="KG342" s="770"/>
      <c r="KH342" s="770"/>
      <c r="KI342" s="770"/>
      <c r="KJ342" s="770"/>
      <c r="KK342" s="770"/>
      <c r="KL342" s="770"/>
      <c r="KM342" s="770"/>
      <c r="KN342" s="770"/>
      <c r="KO342" s="770"/>
      <c r="KP342" s="770"/>
      <c r="KQ342" s="770"/>
      <c r="KR342" s="770"/>
      <c r="KS342" s="770"/>
      <c r="KT342" s="770"/>
      <c r="KU342" s="770"/>
      <c r="KV342" s="770"/>
      <c r="KW342" s="770"/>
      <c r="KX342" s="770"/>
      <c r="KY342" s="770"/>
      <c r="KZ342" s="770"/>
      <c r="LA342" s="770"/>
      <c r="LB342" s="770"/>
      <c r="LC342" s="770"/>
      <c r="LD342" s="770"/>
      <c r="LE342" s="770"/>
      <c r="LF342" s="770"/>
      <c r="LG342" s="770"/>
      <c r="LH342" s="770"/>
      <c r="LI342" s="770"/>
      <c r="LJ342" s="770"/>
      <c r="LK342" s="770"/>
      <c r="LL342" s="770"/>
      <c r="LM342" s="770"/>
      <c r="LN342" s="770"/>
      <c r="LO342" s="770"/>
      <c r="LP342" s="770"/>
      <c r="LQ342" s="770"/>
      <c r="LR342" s="770"/>
      <c r="LS342" s="770"/>
      <c r="LT342" s="770"/>
      <c r="LU342" s="770"/>
      <c r="LV342" s="770"/>
      <c r="LW342" s="770"/>
      <c r="LX342" s="770"/>
      <c r="LY342" s="770"/>
      <c r="LZ342" s="770"/>
      <c r="MA342" s="770"/>
      <c r="MB342" s="770"/>
      <c r="MC342" s="770"/>
      <c r="MD342" s="770"/>
      <c r="ME342" s="770"/>
      <c r="MF342" s="770"/>
      <c r="MG342" s="770"/>
      <c r="MH342" s="770"/>
      <c r="MI342" s="770"/>
      <c r="MJ342" s="770"/>
      <c r="MK342" s="770"/>
      <c r="ML342" s="770"/>
      <c r="MM342" s="770"/>
      <c r="MN342" s="770"/>
      <c r="MO342" s="770"/>
      <c r="MP342" s="770"/>
      <c r="MQ342" s="770"/>
      <c r="MR342" s="770"/>
      <c r="MS342" s="770"/>
      <c r="MT342" s="770"/>
      <c r="MU342" s="770"/>
      <c r="MV342" s="770"/>
      <c r="MW342" s="770"/>
      <c r="MX342" s="770"/>
      <c r="MY342" s="770"/>
      <c r="MZ342" s="770"/>
      <c r="NA342" s="770"/>
      <c r="NB342" s="770"/>
      <c r="NC342" s="770"/>
      <c r="ND342" s="770"/>
      <c r="NE342" s="770"/>
      <c r="NF342" s="770"/>
      <c r="NG342" s="770"/>
      <c r="NH342" s="770"/>
      <c r="NI342" s="770"/>
      <c r="NJ342" s="770"/>
      <c r="NK342" s="770"/>
      <c r="NL342" s="770"/>
      <c r="NM342" s="770"/>
      <c r="NN342" s="770"/>
      <c r="NO342" s="770"/>
      <c r="NP342" s="770"/>
      <c r="NQ342" s="770"/>
      <c r="NR342" s="770"/>
      <c r="NS342" s="770"/>
      <c r="NT342" s="770"/>
      <c r="NU342" s="770"/>
      <c r="NV342" s="770"/>
      <c r="NW342" s="770"/>
      <c r="NX342" s="770"/>
      <c r="NY342" s="770"/>
      <c r="NZ342" s="770"/>
      <c r="OA342" s="770"/>
      <c r="OB342" s="770"/>
      <c r="OC342" s="770"/>
      <c r="OD342" s="770"/>
      <c r="OE342" s="770"/>
      <c r="OF342" s="770"/>
      <c r="OG342" s="770"/>
      <c r="OH342" s="770"/>
      <c r="OI342" s="770"/>
      <c r="OJ342" s="770"/>
      <c r="OK342" s="770"/>
      <c r="OL342" s="770"/>
      <c r="OM342" s="770"/>
      <c r="ON342" s="770"/>
      <c r="OO342" s="770"/>
      <c r="OP342" s="770"/>
      <c r="OQ342" s="770"/>
      <c r="OR342" s="770"/>
      <c r="OS342" s="770"/>
      <c r="OT342" s="770"/>
      <c r="OU342" s="770"/>
      <c r="OV342" s="770"/>
      <c r="OW342" s="770"/>
      <c r="OX342" s="770"/>
      <c r="OY342" s="770"/>
      <c r="OZ342" s="770"/>
      <c r="PA342" s="770"/>
      <c r="PB342" s="770"/>
      <c r="PC342" s="770"/>
      <c r="PD342" s="770"/>
      <c r="PE342" s="770"/>
      <c r="PF342" s="770"/>
      <c r="PG342" s="770"/>
      <c r="PH342" s="770"/>
      <c r="PI342" s="770"/>
      <c r="PJ342" s="770"/>
      <c r="PK342" s="770"/>
      <c r="PL342" s="770"/>
      <c r="PM342" s="770"/>
      <c r="PN342" s="770"/>
      <c r="PO342" s="770"/>
      <c r="PP342" s="770"/>
      <c r="PQ342" s="770"/>
      <c r="PR342" s="770"/>
      <c r="PS342" s="770"/>
      <c r="PT342" s="770"/>
      <c r="PU342" s="770"/>
      <c r="PV342" s="770"/>
      <c r="PW342" s="770"/>
      <c r="PX342" s="770"/>
      <c r="PY342" s="770"/>
      <c r="PZ342" s="770"/>
      <c r="QA342" s="770"/>
      <c r="QB342" s="770"/>
      <c r="QC342" s="770"/>
      <c r="QD342" s="770"/>
      <c r="QE342" s="770"/>
      <c r="QF342" s="770"/>
      <c r="QG342" s="770"/>
      <c r="QH342" s="770"/>
      <c r="QI342" s="770"/>
      <c r="QJ342" s="770"/>
      <c r="QK342" s="770"/>
      <c r="QL342" s="770"/>
      <c r="QM342" s="770"/>
      <c r="QN342" s="770"/>
      <c r="QO342" s="770"/>
      <c r="QP342" s="770"/>
      <c r="QQ342" s="770"/>
      <c r="QR342" s="770"/>
      <c r="QS342" s="770"/>
      <c r="QT342" s="770"/>
      <c r="QU342" s="770"/>
      <c r="QV342" s="770"/>
      <c r="QW342" s="770"/>
      <c r="QX342" s="770"/>
      <c r="QY342" s="770"/>
      <c r="QZ342" s="770"/>
      <c r="RA342" s="770"/>
      <c r="RB342" s="770"/>
      <c r="RC342" s="770"/>
      <c r="RD342" s="770"/>
      <c r="RE342" s="770"/>
      <c r="RF342" s="770"/>
      <c r="RG342" s="770"/>
      <c r="RH342" s="770"/>
      <c r="RI342" s="770"/>
      <c r="RJ342" s="770"/>
      <c r="RK342" s="770"/>
      <c r="RL342" s="770"/>
      <c r="RM342" s="770"/>
      <c r="RN342" s="770"/>
      <c r="RO342" s="770"/>
      <c r="RP342" s="770"/>
      <c r="RQ342" s="770"/>
      <c r="RR342" s="770"/>
      <c r="RS342" s="770"/>
      <c r="RT342" s="770"/>
      <c r="RU342" s="770"/>
      <c r="RV342" s="770"/>
      <c r="RW342" s="770"/>
      <c r="RX342" s="770"/>
      <c r="RY342" s="770"/>
      <c r="RZ342" s="770"/>
      <c r="SA342" s="770"/>
      <c r="SB342" s="770"/>
      <c r="SC342" s="770"/>
      <c r="SD342" s="770"/>
      <c r="SE342" s="770"/>
      <c r="SF342" s="770"/>
      <c r="SG342" s="770"/>
      <c r="SH342" s="770"/>
      <c r="SI342" s="770"/>
      <c r="SJ342" s="770"/>
      <c r="SK342" s="770"/>
      <c r="SL342" s="770"/>
      <c r="SM342" s="770"/>
      <c r="SN342" s="770"/>
      <c r="SO342" s="770"/>
      <c r="SP342" s="770"/>
      <c r="SQ342" s="770"/>
      <c r="SR342" s="770"/>
      <c r="SS342" s="770"/>
      <c r="ST342" s="770"/>
      <c r="SU342" s="770"/>
      <c r="SV342" s="770"/>
      <c r="SW342" s="770"/>
      <c r="SX342" s="770"/>
      <c r="SY342" s="770"/>
      <c r="SZ342" s="770"/>
      <c r="TA342" s="770"/>
      <c r="TB342" s="770"/>
      <c r="TC342" s="770"/>
      <c r="TD342" s="770"/>
      <c r="TE342" s="770"/>
      <c r="TF342" s="770"/>
      <c r="TG342" s="770"/>
      <c r="TH342" s="770"/>
      <c r="TI342" s="770"/>
      <c r="TJ342" s="770"/>
      <c r="TK342" s="770"/>
      <c r="TL342" s="770"/>
      <c r="TM342" s="770"/>
      <c r="TN342" s="770"/>
      <c r="TO342" s="770"/>
      <c r="TP342" s="770"/>
      <c r="TQ342" s="770"/>
      <c r="TR342" s="770"/>
      <c r="TS342" s="770"/>
      <c r="TT342" s="770"/>
      <c r="TU342" s="770"/>
      <c r="TV342" s="770"/>
      <c r="TW342" s="770"/>
      <c r="TX342" s="770"/>
      <c r="TY342" s="770"/>
      <c r="TZ342" s="770"/>
      <c r="UA342" s="770"/>
      <c r="UB342" s="770"/>
      <c r="UC342" s="770"/>
      <c r="UD342" s="770"/>
      <c r="UE342" s="770"/>
      <c r="UF342" s="770"/>
      <c r="UG342" s="770"/>
      <c r="UH342" s="770"/>
      <c r="UI342" s="770"/>
      <c r="UJ342" s="770"/>
      <c r="UK342" s="770"/>
      <c r="UL342" s="770"/>
      <c r="UM342" s="770"/>
      <c r="UN342" s="770"/>
      <c r="UO342" s="770"/>
      <c r="UP342" s="770"/>
      <c r="UQ342" s="770"/>
      <c r="UR342" s="770"/>
      <c r="US342" s="770"/>
      <c r="UT342" s="770"/>
      <c r="UU342" s="770"/>
      <c r="UV342" s="770"/>
      <c r="UW342" s="770"/>
      <c r="UX342" s="770"/>
      <c r="UY342" s="770"/>
      <c r="UZ342" s="770"/>
      <c r="VA342" s="770"/>
      <c r="VB342" s="770"/>
      <c r="VC342" s="770"/>
      <c r="VD342" s="770"/>
      <c r="VE342" s="770"/>
      <c r="VF342" s="770"/>
      <c r="VG342" s="770"/>
      <c r="VH342" s="770"/>
      <c r="VI342" s="770"/>
      <c r="VJ342" s="770"/>
      <c r="VK342" s="770"/>
      <c r="VL342" s="770"/>
      <c r="VM342" s="770"/>
      <c r="VN342" s="770"/>
      <c r="VO342" s="770"/>
      <c r="VP342" s="770"/>
      <c r="VQ342" s="770"/>
      <c r="VR342" s="770"/>
      <c r="VS342" s="770"/>
      <c r="VT342" s="770"/>
      <c r="VU342" s="770"/>
      <c r="VV342" s="770"/>
      <c r="VW342" s="770"/>
      <c r="VX342" s="770"/>
      <c r="VY342" s="770"/>
      <c r="VZ342" s="770"/>
      <c r="WA342" s="770"/>
      <c r="WB342" s="770"/>
      <c r="WC342" s="770"/>
      <c r="WD342" s="770"/>
      <c r="WE342" s="770"/>
      <c r="WF342" s="770"/>
      <c r="WG342" s="770"/>
      <c r="WH342" s="770"/>
      <c r="WI342" s="770"/>
      <c r="WJ342" s="770"/>
      <c r="WK342" s="770"/>
      <c r="WL342" s="770"/>
      <c r="WM342" s="770"/>
      <c r="WN342" s="770"/>
      <c r="WO342" s="770"/>
      <c r="WP342" s="770"/>
      <c r="WQ342" s="770"/>
      <c r="WR342" s="770"/>
      <c r="WS342" s="770"/>
      <c r="WT342" s="770"/>
      <c r="WU342" s="770"/>
      <c r="WV342" s="770"/>
      <c r="WW342" s="770"/>
      <c r="WX342" s="770"/>
      <c r="WY342" s="770"/>
      <c r="WZ342" s="770"/>
      <c r="XA342" s="770"/>
      <c r="XB342" s="770"/>
      <c r="XC342" s="770"/>
      <c r="XD342" s="770"/>
      <c r="XE342" s="770"/>
      <c r="XF342" s="770"/>
      <c r="XG342" s="770"/>
      <c r="XH342" s="770"/>
      <c r="XI342" s="770"/>
      <c r="XJ342" s="770"/>
      <c r="XK342" s="770"/>
      <c r="XL342" s="770"/>
      <c r="XM342" s="770"/>
      <c r="XN342" s="770"/>
      <c r="XO342" s="770"/>
      <c r="XP342" s="770"/>
      <c r="XQ342" s="770"/>
      <c r="XR342" s="770"/>
      <c r="XS342" s="770"/>
      <c r="XT342" s="770"/>
      <c r="XU342" s="770"/>
      <c r="XV342" s="770"/>
      <c r="XW342" s="770"/>
      <c r="XX342" s="770"/>
      <c r="XY342" s="770"/>
      <c r="XZ342" s="770"/>
      <c r="YA342" s="770"/>
      <c r="YB342" s="770"/>
      <c r="YC342" s="770"/>
      <c r="YD342" s="770"/>
      <c r="YE342" s="770"/>
      <c r="YF342" s="770"/>
      <c r="YG342" s="770"/>
      <c r="YH342" s="770"/>
      <c r="YI342" s="770"/>
      <c r="YJ342" s="770"/>
      <c r="YK342" s="770"/>
      <c r="YL342" s="770"/>
      <c r="YM342" s="770"/>
      <c r="YN342" s="770"/>
      <c r="YO342" s="770"/>
      <c r="YP342" s="770"/>
      <c r="YQ342" s="770"/>
      <c r="YR342" s="770"/>
      <c r="YS342" s="770"/>
      <c r="YT342" s="770"/>
      <c r="YU342" s="770"/>
      <c r="YV342" s="770"/>
      <c r="YW342" s="770"/>
      <c r="YX342" s="770"/>
      <c r="YY342" s="770"/>
      <c r="YZ342" s="770"/>
      <c r="ZA342" s="770"/>
      <c r="ZB342" s="770"/>
      <c r="ZC342" s="770"/>
      <c r="ZD342" s="770"/>
      <c r="ZE342" s="770"/>
      <c r="ZF342" s="770"/>
      <c r="ZG342" s="770"/>
      <c r="ZH342" s="770"/>
      <c r="ZI342" s="770"/>
      <c r="ZJ342" s="770"/>
      <c r="ZK342" s="770"/>
      <c r="ZL342" s="770"/>
      <c r="ZM342" s="770"/>
      <c r="ZN342" s="770"/>
      <c r="ZO342" s="770"/>
      <c r="ZP342" s="770"/>
      <c r="ZQ342" s="770"/>
      <c r="ZR342" s="770"/>
      <c r="ZS342" s="770"/>
      <c r="ZT342" s="770"/>
      <c r="ZU342" s="770"/>
      <c r="ZV342" s="770"/>
      <c r="ZW342" s="770"/>
      <c r="ZX342" s="770"/>
      <c r="ZY342" s="770"/>
      <c r="ZZ342" s="770"/>
      <c r="AAA342" s="770"/>
      <c r="AAB342" s="770"/>
      <c r="AAC342" s="770"/>
      <c r="AAD342" s="770"/>
      <c r="AAE342" s="770"/>
      <c r="AAF342" s="770"/>
      <c r="AAG342" s="770"/>
      <c r="AAH342" s="770"/>
      <c r="AAI342" s="770"/>
      <c r="AAJ342" s="770"/>
      <c r="AAK342" s="770"/>
      <c r="AAL342" s="770"/>
      <c r="AAM342" s="770"/>
      <c r="AAN342" s="770"/>
      <c r="AAO342" s="770"/>
      <c r="AAP342" s="770"/>
      <c r="AAQ342" s="770"/>
      <c r="AAR342" s="770"/>
      <c r="AAS342" s="770"/>
      <c r="AAT342" s="770"/>
      <c r="AAU342" s="770"/>
      <c r="AAV342" s="770"/>
      <c r="AAW342" s="770"/>
      <c r="AAX342" s="770"/>
      <c r="AAY342" s="770"/>
      <c r="AAZ342" s="770"/>
      <c r="ABA342" s="770"/>
      <c r="ABB342" s="770"/>
      <c r="ABC342" s="770"/>
      <c r="ABD342" s="770"/>
      <c r="ABE342" s="770"/>
      <c r="ABF342" s="770"/>
      <c r="ABG342" s="770"/>
      <c r="ABH342" s="770"/>
      <c r="ABI342" s="770"/>
      <c r="ABJ342" s="770"/>
      <c r="ABK342" s="770"/>
      <c r="ABL342" s="770"/>
      <c r="ABM342" s="770"/>
      <c r="ABN342" s="770"/>
      <c r="ABO342" s="770"/>
      <c r="ABP342" s="770"/>
      <c r="ABQ342" s="770"/>
      <c r="ABR342" s="770"/>
      <c r="ABS342" s="770"/>
      <c r="ABT342" s="770"/>
      <c r="ABU342" s="770"/>
      <c r="ABV342" s="770"/>
      <c r="ABW342" s="770"/>
      <c r="ABX342" s="770"/>
      <c r="ABY342" s="770"/>
      <c r="ABZ342" s="770"/>
      <c r="ACA342" s="770"/>
      <c r="ACB342" s="770"/>
      <c r="ACC342" s="770"/>
      <c r="ACD342" s="770"/>
      <c r="ACE342" s="770"/>
      <c r="ACF342" s="770"/>
      <c r="ACG342" s="770"/>
      <c r="ACH342" s="770"/>
      <c r="ACI342" s="770"/>
      <c r="ACJ342" s="770"/>
      <c r="ACK342" s="770"/>
      <c r="ACL342" s="770"/>
      <c r="ACM342" s="770"/>
      <c r="ACN342" s="770"/>
      <c r="ACO342" s="770"/>
      <c r="ACP342" s="770"/>
      <c r="ACQ342" s="770"/>
      <c r="ACR342" s="770"/>
      <c r="ACS342" s="770"/>
      <c r="ACT342" s="770"/>
      <c r="ACU342" s="770"/>
      <c r="ACV342" s="770"/>
      <c r="ACW342" s="770"/>
      <c r="ACX342" s="770"/>
      <c r="ACY342" s="770"/>
      <c r="ACZ342" s="770"/>
      <c r="ADA342" s="770"/>
      <c r="ADB342" s="770"/>
      <c r="ADC342" s="770"/>
      <c r="ADD342" s="770"/>
      <c r="ADE342" s="770"/>
      <c r="ADF342" s="770"/>
      <c r="ADG342" s="770"/>
      <c r="ADH342" s="770"/>
      <c r="ADI342" s="770"/>
      <c r="ADJ342" s="770"/>
      <c r="ADK342" s="770"/>
      <c r="ADL342" s="770"/>
      <c r="ADM342" s="770"/>
      <c r="ADN342" s="770"/>
      <c r="ADO342" s="770"/>
      <c r="ADP342" s="770"/>
      <c r="ADQ342" s="770"/>
      <c r="ADR342" s="770"/>
      <c r="ADS342" s="770"/>
      <c r="ADT342" s="770"/>
      <c r="ADU342" s="770"/>
      <c r="ADV342" s="770"/>
      <c r="ADW342" s="770"/>
      <c r="ADX342" s="770"/>
      <c r="ADY342" s="770"/>
      <c r="ADZ342" s="770"/>
      <c r="AEA342" s="770"/>
      <c r="AEB342" s="770"/>
      <c r="AEC342" s="770"/>
      <c r="AED342" s="770"/>
      <c r="AEE342" s="770"/>
      <c r="AEF342" s="770"/>
      <c r="AEG342" s="770"/>
      <c r="AEH342" s="770"/>
      <c r="AEI342" s="770"/>
      <c r="AEJ342" s="770"/>
      <c r="AEK342" s="770"/>
      <c r="AEL342" s="770"/>
      <c r="AEM342" s="770"/>
      <c r="AEN342" s="770"/>
      <c r="AEO342" s="770"/>
      <c r="AEP342" s="770"/>
      <c r="AEQ342" s="770"/>
      <c r="AER342" s="770"/>
      <c r="AES342" s="770"/>
      <c r="AET342" s="770"/>
      <c r="AEU342" s="770"/>
      <c r="AEV342" s="770"/>
      <c r="AEW342" s="770"/>
      <c r="AEX342" s="770"/>
      <c r="AEY342" s="770"/>
      <c r="AEZ342" s="770"/>
      <c r="AFA342" s="770"/>
      <c r="AFB342" s="770"/>
      <c r="AFC342" s="770"/>
      <c r="AFD342" s="770"/>
      <c r="AFE342" s="770"/>
      <c r="AFF342" s="770"/>
      <c r="AFG342" s="770"/>
      <c r="AFH342" s="770"/>
      <c r="AFI342" s="770"/>
      <c r="AFJ342" s="770"/>
      <c r="AFK342" s="770"/>
      <c r="AFL342" s="770"/>
      <c r="AFM342" s="770"/>
      <c r="AFN342" s="770"/>
      <c r="AFO342" s="770"/>
      <c r="AFP342" s="770"/>
      <c r="AFQ342" s="770"/>
      <c r="AFR342" s="770"/>
      <c r="AFS342" s="770"/>
      <c r="AFT342" s="770"/>
      <c r="AFU342" s="770"/>
      <c r="AFV342" s="770"/>
      <c r="AFW342" s="770"/>
      <c r="AFX342" s="770"/>
      <c r="AFY342" s="770"/>
      <c r="AFZ342" s="770"/>
      <c r="AGA342" s="770"/>
      <c r="AGB342" s="770"/>
      <c r="AGC342" s="770"/>
      <c r="AGD342" s="770"/>
      <c r="AGE342" s="770"/>
      <c r="AGF342" s="770"/>
      <c r="AGG342" s="770"/>
      <c r="AGH342" s="770"/>
      <c r="AGI342" s="770"/>
      <c r="AGJ342" s="770"/>
      <c r="AGK342" s="770"/>
      <c r="AGL342" s="770"/>
      <c r="AGM342" s="770"/>
      <c r="AGN342" s="770"/>
      <c r="AGO342" s="770"/>
      <c r="AGP342" s="770"/>
      <c r="AGQ342" s="770"/>
      <c r="AGR342" s="770"/>
      <c r="AGS342" s="770"/>
      <c r="AGT342" s="770"/>
      <c r="AGU342" s="770"/>
      <c r="AGV342" s="770"/>
      <c r="AGW342" s="770"/>
      <c r="AGX342" s="770"/>
      <c r="AGY342" s="770"/>
      <c r="AGZ342" s="770"/>
      <c r="AHA342" s="770"/>
      <c r="AHB342" s="770"/>
      <c r="AHC342" s="770"/>
      <c r="AHD342" s="770"/>
      <c r="AHE342" s="770"/>
      <c r="AHF342" s="770"/>
      <c r="AHG342" s="770"/>
      <c r="AHH342" s="770"/>
      <c r="AHI342" s="770"/>
      <c r="AHJ342" s="770"/>
      <c r="AHK342" s="770"/>
      <c r="AHL342" s="770"/>
      <c r="AHM342" s="770"/>
      <c r="AHN342" s="770"/>
      <c r="AHO342" s="770"/>
      <c r="AHP342" s="770"/>
      <c r="AHQ342" s="770"/>
      <c r="AHR342" s="770"/>
      <c r="AHS342" s="770"/>
      <c r="AHT342" s="770"/>
      <c r="AHU342" s="770"/>
      <c r="AHV342" s="770"/>
      <c r="AHW342" s="770"/>
      <c r="AHX342" s="770"/>
      <c r="AHY342" s="770"/>
      <c r="AHZ342" s="770"/>
      <c r="AIA342" s="770"/>
      <c r="AIB342" s="770"/>
      <c r="AIC342" s="770"/>
      <c r="AID342" s="770"/>
      <c r="AIE342" s="770"/>
      <c r="AIF342" s="770"/>
      <c r="AIG342" s="770"/>
      <c r="AIH342" s="770"/>
      <c r="AII342" s="770"/>
      <c r="AIJ342" s="770"/>
      <c r="AIK342" s="770"/>
      <c r="AIL342" s="770"/>
      <c r="AIM342" s="770"/>
      <c r="AIN342" s="770"/>
      <c r="AIO342" s="770"/>
      <c r="AIP342" s="770"/>
      <c r="AIQ342" s="770"/>
      <c r="AIR342" s="770"/>
      <c r="AIS342" s="770"/>
      <c r="AIT342" s="770"/>
      <c r="AIU342" s="770"/>
      <c r="AIV342" s="770"/>
      <c r="AIW342" s="770"/>
      <c r="AIX342" s="770"/>
      <c r="AIY342" s="770"/>
      <c r="AIZ342" s="770"/>
      <c r="AJA342" s="770"/>
      <c r="AJB342" s="770"/>
      <c r="AJC342" s="770"/>
      <c r="AJD342" s="770"/>
      <c r="AJE342" s="770"/>
      <c r="AJF342" s="770"/>
      <c r="AJG342" s="770"/>
      <c r="AJH342" s="770"/>
      <c r="AJI342" s="770"/>
      <c r="AJJ342" s="770"/>
      <c r="AJK342" s="770"/>
      <c r="AJL342" s="770"/>
      <c r="AJM342" s="770"/>
      <c r="AJN342" s="770"/>
      <c r="AJO342" s="770"/>
      <c r="AJP342" s="770"/>
      <c r="AJQ342" s="770"/>
      <c r="AJR342" s="770"/>
      <c r="AJS342" s="770"/>
      <c r="AJT342" s="770"/>
      <c r="AJU342" s="770"/>
      <c r="AJV342" s="770"/>
      <c r="AJW342" s="770"/>
      <c r="AJX342" s="770"/>
      <c r="AJY342" s="770"/>
      <c r="AJZ342" s="770"/>
      <c r="AKA342" s="770"/>
      <c r="AKB342" s="770"/>
      <c r="AKC342" s="770"/>
      <c r="AKD342" s="770"/>
      <c r="AKE342" s="770"/>
      <c r="AKF342" s="770"/>
      <c r="AKG342" s="770"/>
      <c r="AKH342" s="770"/>
      <c r="AKI342" s="770"/>
      <c r="AKJ342" s="770"/>
      <c r="AKK342" s="770"/>
      <c r="AKL342" s="770"/>
      <c r="AKM342" s="770"/>
      <c r="AKN342" s="770"/>
      <c r="AKO342" s="770"/>
      <c r="AKP342" s="770"/>
      <c r="AKQ342" s="770"/>
      <c r="AKR342" s="770"/>
      <c r="AKS342" s="770"/>
      <c r="AKT342" s="770"/>
      <c r="AKU342" s="770"/>
      <c r="AKV342" s="770"/>
      <c r="AKW342" s="770"/>
      <c r="AKX342" s="770"/>
      <c r="AKY342" s="770"/>
      <c r="AKZ342" s="770"/>
      <c r="ALA342" s="770"/>
      <c r="ALB342" s="770"/>
      <c r="ALC342" s="770"/>
      <c r="ALD342" s="770"/>
      <c r="ALE342" s="770"/>
      <c r="ALF342" s="770"/>
      <c r="ALG342" s="770"/>
      <c r="ALH342" s="770"/>
      <c r="ALI342" s="770"/>
      <c r="ALJ342" s="770"/>
      <c r="ALK342" s="770"/>
      <c r="ALL342" s="770"/>
      <c r="ALM342" s="770"/>
      <c r="ALN342" s="770"/>
      <c r="ALO342" s="770"/>
      <c r="ALP342" s="770"/>
      <c r="ALQ342" s="770"/>
      <c r="ALR342" s="770"/>
      <c r="ALS342" s="770"/>
      <c r="ALT342" s="770"/>
      <c r="ALU342" s="770"/>
      <c r="ALV342" s="770"/>
      <c r="ALW342" s="770"/>
      <c r="ALX342" s="770"/>
      <c r="ALY342" s="770"/>
      <c r="ALZ342" s="770"/>
      <c r="AMA342" s="770"/>
      <c r="AMB342" s="770"/>
      <c r="AMC342" s="770"/>
      <c r="AMD342" s="770"/>
      <c r="AME342" s="770"/>
      <c r="AMF342" s="770"/>
      <c r="AMG342" s="770"/>
      <c r="AMH342" s="770"/>
      <c r="AMI342" s="770"/>
      <c r="AMJ342" s="770"/>
      <c r="AMK342" s="770"/>
      <c r="AML342" s="770"/>
      <c r="AMM342" s="770"/>
      <c r="AMN342" s="770"/>
      <c r="AMO342" s="770"/>
      <c r="AMP342" s="770"/>
      <c r="AMQ342" s="770"/>
      <c r="AMR342" s="770"/>
      <c r="AMS342" s="770"/>
      <c r="AMT342" s="770"/>
      <c r="AMU342" s="770"/>
      <c r="AMV342" s="770"/>
      <c r="AMW342" s="770"/>
      <c r="AMX342" s="770"/>
      <c r="AMY342" s="770"/>
      <c r="AMZ342" s="770"/>
      <c r="ANA342" s="770"/>
      <c r="ANB342" s="770"/>
      <c r="ANC342" s="770"/>
      <c r="AND342" s="770"/>
      <c r="ANE342" s="770"/>
      <c r="ANF342" s="770"/>
      <c r="ANG342" s="770"/>
      <c r="ANH342" s="770"/>
      <c r="ANI342" s="770"/>
      <c r="ANJ342" s="770"/>
      <c r="ANK342" s="770"/>
      <c r="ANL342" s="770"/>
      <c r="ANM342" s="770"/>
      <c r="ANN342" s="770"/>
      <c r="ANO342" s="770"/>
      <c r="ANP342" s="770"/>
      <c r="ANQ342" s="770"/>
      <c r="ANR342" s="770"/>
      <c r="ANS342" s="770"/>
      <c r="ANT342" s="770"/>
      <c r="ANU342" s="770"/>
      <c r="ANV342" s="770"/>
      <c r="ANW342" s="770"/>
      <c r="ANX342" s="770"/>
      <c r="ANY342" s="770"/>
      <c r="ANZ342" s="770"/>
      <c r="AOA342" s="770"/>
      <c r="AOB342" s="770"/>
      <c r="AOC342" s="770"/>
      <c r="AOD342" s="770"/>
      <c r="AOE342" s="770"/>
      <c r="AOF342" s="770"/>
      <c r="AOG342" s="770"/>
      <c r="AOH342" s="770"/>
      <c r="AOI342" s="770"/>
      <c r="AOJ342" s="770"/>
      <c r="AOK342" s="770"/>
      <c r="AOL342" s="770"/>
      <c r="AOM342" s="770"/>
      <c r="AON342" s="770"/>
      <c r="AOO342" s="770"/>
      <c r="AOP342" s="770"/>
      <c r="AOQ342" s="770"/>
      <c r="AOR342" s="770"/>
      <c r="AOS342" s="770"/>
      <c r="AOT342" s="770"/>
      <c r="AOU342" s="770"/>
      <c r="AOV342" s="770"/>
      <c r="AOW342" s="770"/>
      <c r="AOX342" s="770"/>
      <c r="AOY342" s="770"/>
      <c r="AOZ342" s="770"/>
      <c r="APA342" s="770"/>
      <c r="APB342" s="770"/>
      <c r="APC342" s="770"/>
      <c r="APD342" s="770"/>
      <c r="APE342" s="770"/>
      <c r="APF342" s="770"/>
      <c r="APG342" s="770"/>
      <c r="APH342" s="770"/>
      <c r="API342" s="770"/>
      <c r="APJ342" s="770"/>
      <c r="APK342" s="770"/>
      <c r="APL342" s="770"/>
      <c r="APM342" s="770"/>
      <c r="APN342" s="770"/>
      <c r="APO342" s="770"/>
      <c r="APP342" s="770"/>
      <c r="APQ342" s="770"/>
      <c r="APR342" s="770"/>
      <c r="APS342" s="770"/>
      <c r="APT342" s="770"/>
      <c r="APU342" s="770"/>
      <c r="APV342" s="770"/>
      <c r="APW342" s="770"/>
      <c r="APX342" s="770"/>
      <c r="APY342" s="770"/>
      <c r="APZ342" s="770"/>
      <c r="AQA342" s="770"/>
      <c r="AQB342" s="770"/>
      <c r="AQC342" s="770"/>
      <c r="AQD342" s="770"/>
      <c r="AQE342" s="770"/>
      <c r="AQF342" s="770"/>
      <c r="AQG342" s="770"/>
      <c r="AQH342" s="770"/>
      <c r="AQI342" s="770"/>
      <c r="AQJ342" s="770"/>
      <c r="AQK342" s="770"/>
      <c r="AQL342" s="770"/>
      <c r="AQM342" s="770"/>
      <c r="AQN342" s="770"/>
      <c r="AQO342" s="770"/>
      <c r="AQP342" s="770"/>
      <c r="AQQ342" s="770"/>
      <c r="AQR342" s="770"/>
      <c r="AQS342" s="770"/>
      <c r="AQT342" s="770"/>
      <c r="AQU342" s="770"/>
      <c r="AQV342" s="770"/>
      <c r="AQW342" s="770"/>
      <c r="AQX342" s="770"/>
      <c r="AQY342" s="770"/>
      <c r="AQZ342" s="770"/>
      <c r="ARA342" s="770"/>
      <c r="ARB342" s="770"/>
      <c r="ARC342" s="770"/>
      <c r="ARD342" s="770"/>
      <c r="ARE342" s="770"/>
      <c r="ARF342" s="770"/>
      <c r="ARG342" s="770"/>
      <c r="ARH342" s="770"/>
      <c r="ARI342" s="770"/>
      <c r="ARJ342" s="770"/>
      <c r="ARK342" s="770"/>
      <c r="ARL342" s="770"/>
      <c r="ARM342" s="770"/>
      <c r="ARN342" s="770"/>
      <c r="ARO342" s="770"/>
      <c r="ARP342" s="770"/>
      <c r="ARQ342" s="770"/>
      <c r="ARR342" s="770"/>
      <c r="ARS342" s="770"/>
      <c r="ART342" s="770"/>
      <c r="ARU342" s="770"/>
      <c r="ARV342" s="770"/>
      <c r="ARW342" s="770"/>
      <c r="ARX342" s="770"/>
      <c r="ARY342" s="770"/>
      <c r="ARZ342" s="770"/>
      <c r="ASA342" s="770"/>
      <c r="ASB342" s="770"/>
      <c r="ASC342" s="770"/>
      <c r="ASD342" s="770"/>
      <c r="ASE342" s="770"/>
      <c r="ASF342" s="770"/>
      <c r="ASG342" s="770"/>
      <c r="ASH342" s="770"/>
      <c r="ASI342" s="770"/>
      <c r="ASJ342" s="770"/>
      <c r="ASK342" s="770"/>
      <c r="ASL342" s="770"/>
      <c r="ASM342" s="770"/>
      <c r="ASN342" s="770"/>
      <c r="ASO342" s="770"/>
      <c r="ASP342" s="770"/>
      <c r="ASQ342" s="770"/>
      <c r="ASR342" s="770"/>
      <c r="ASS342" s="770"/>
      <c r="AST342" s="770"/>
      <c r="ASU342" s="770"/>
      <c r="ASV342" s="770"/>
      <c r="ASW342" s="770"/>
      <c r="ASX342" s="770"/>
      <c r="ASY342" s="770"/>
      <c r="ASZ342" s="770"/>
      <c r="ATA342" s="770"/>
      <c r="ATB342" s="770"/>
      <c r="ATC342" s="770"/>
      <c r="ATD342" s="770"/>
      <c r="ATE342" s="770"/>
      <c r="ATF342" s="770"/>
      <c r="ATG342" s="770"/>
      <c r="ATH342" s="770"/>
      <c r="ATI342" s="770"/>
      <c r="ATJ342" s="770"/>
      <c r="ATK342" s="770"/>
      <c r="ATL342" s="770"/>
      <c r="ATM342" s="770"/>
      <c r="ATN342" s="770"/>
      <c r="ATO342" s="770"/>
      <c r="ATP342" s="770"/>
      <c r="ATQ342" s="770"/>
      <c r="ATR342" s="770"/>
      <c r="ATS342" s="770"/>
      <c r="ATT342" s="770"/>
      <c r="ATU342" s="770"/>
      <c r="ATV342" s="770"/>
      <c r="ATW342" s="770"/>
      <c r="ATX342" s="770"/>
      <c r="ATY342" s="770"/>
      <c r="ATZ342" s="770"/>
      <c r="AUA342" s="770"/>
      <c r="AUB342" s="770"/>
      <c r="AUC342" s="770"/>
      <c r="AUD342" s="770"/>
      <c r="AUE342" s="770"/>
      <c r="AUF342" s="770"/>
      <c r="AUG342" s="770"/>
      <c r="AUH342" s="770"/>
      <c r="AUI342" s="770"/>
      <c r="AUJ342" s="770"/>
      <c r="AUK342" s="770"/>
      <c r="AUL342" s="770"/>
      <c r="AUM342" s="770"/>
      <c r="AUN342" s="770"/>
      <c r="AUO342" s="770"/>
      <c r="AUP342" s="770"/>
      <c r="AUQ342" s="770"/>
      <c r="AUR342" s="770"/>
      <c r="AUS342" s="770"/>
      <c r="AUT342" s="770"/>
      <c r="AUU342" s="770"/>
      <c r="AUV342" s="770"/>
      <c r="AUW342" s="770"/>
      <c r="AUX342" s="770"/>
      <c r="AUY342" s="770"/>
      <c r="AUZ342" s="770"/>
      <c r="AVA342" s="770"/>
      <c r="AVB342" s="770"/>
      <c r="AVC342" s="770"/>
      <c r="AVD342" s="770"/>
      <c r="AVE342" s="770"/>
      <c r="AVF342" s="770"/>
      <c r="AVG342" s="770"/>
      <c r="AVH342" s="770"/>
      <c r="AVI342" s="770"/>
      <c r="AVJ342" s="770"/>
      <c r="AVK342" s="770"/>
      <c r="AVL342" s="770"/>
      <c r="AVM342" s="770"/>
      <c r="AVN342" s="770"/>
      <c r="AVO342" s="770"/>
      <c r="AVP342" s="770"/>
      <c r="AVQ342" s="770"/>
      <c r="AVR342" s="770"/>
      <c r="AVS342" s="770"/>
      <c r="AVT342" s="770"/>
      <c r="AVU342" s="770"/>
      <c r="AVV342" s="770"/>
      <c r="AVW342" s="770"/>
      <c r="AVX342" s="770"/>
      <c r="AVY342" s="770"/>
      <c r="AVZ342" s="770"/>
      <c r="AWA342" s="770"/>
      <c r="AWB342" s="770"/>
      <c r="AWC342" s="770"/>
      <c r="AWD342" s="770"/>
      <c r="AWE342" s="770"/>
      <c r="AWF342" s="770"/>
      <c r="AWG342" s="770"/>
      <c r="AWH342" s="770"/>
      <c r="AWI342" s="770"/>
      <c r="AWJ342" s="770"/>
      <c r="AWK342" s="770"/>
      <c r="AWL342" s="770"/>
      <c r="AWM342" s="770"/>
      <c r="AWN342" s="770"/>
      <c r="AWO342" s="770"/>
      <c r="AWP342" s="770"/>
      <c r="AWQ342" s="770"/>
      <c r="AWR342" s="770"/>
      <c r="AWS342" s="770"/>
      <c r="AWT342" s="770"/>
      <c r="AWU342" s="770"/>
      <c r="AWV342" s="770"/>
      <c r="AWW342" s="770"/>
      <c r="AWX342" s="770"/>
      <c r="AWY342" s="770"/>
      <c r="AWZ342" s="770"/>
      <c r="AXA342" s="770"/>
      <c r="AXB342" s="770"/>
      <c r="AXC342" s="770"/>
      <c r="AXD342" s="770"/>
      <c r="AXE342" s="770"/>
      <c r="AXF342" s="770"/>
      <c r="AXG342" s="770"/>
      <c r="AXH342" s="770"/>
      <c r="AXI342" s="770"/>
      <c r="AXJ342" s="770"/>
      <c r="AXK342" s="770"/>
      <c r="AXL342" s="770"/>
      <c r="AXM342" s="770"/>
      <c r="AXN342" s="770"/>
      <c r="AXO342" s="770"/>
      <c r="AXP342" s="770"/>
      <c r="AXQ342" s="770"/>
      <c r="AXR342" s="770"/>
      <c r="AXS342" s="770"/>
      <c r="AXT342" s="770"/>
      <c r="AXU342" s="770"/>
      <c r="AXV342" s="770"/>
      <c r="AXW342" s="770"/>
      <c r="AXX342" s="770"/>
      <c r="AXY342" s="770"/>
      <c r="AXZ342" s="770"/>
      <c r="AYA342" s="770"/>
      <c r="AYB342" s="770"/>
      <c r="AYC342" s="770"/>
      <c r="AYD342" s="770"/>
      <c r="AYE342" s="770"/>
      <c r="AYF342" s="770"/>
      <c r="AYG342" s="770"/>
      <c r="AYH342" s="770"/>
      <c r="AYI342" s="770"/>
      <c r="AYJ342" s="770"/>
      <c r="AYK342" s="770"/>
      <c r="AYL342" s="770"/>
      <c r="AYM342" s="770"/>
      <c r="AYN342" s="770"/>
      <c r="AYO342" s="770"/>
      <c r="AYP342" s="770"/>
      <c r="AYQ342" s="770"/>
      <c r="AYR342" s="770"/>
      <c r="AYS342" s="770"/>
      <c r="AYT342" s="770"/>
      <c r="AYU342" s="770"/>
      <c r="AYV342" s="770"/>
      <c r="AYW342" s="770"/>
      <c r="AYX342" s="770"/>
      <c r="AYY342" s="770"/>
      <c r="AYZ342" s="770"/>
      <c r="AZA342" s="770"/>
      <c r="AZB342" s="770"/>
      <c r="AZC342" s="770"/>
      <c r="AZD342" s="770"/>
      <c r="AZE342" s="770"/>
      <c r="AZF342" s="770"/>
      <c r="AZG342" s="770"/>
      <c r="AZH342" s="770"/>
      <c r="AZI342" s="770"/>
      <c r="AZJ342" s="770"/>
      <c r="AZK342" s="770"/>
      <c r="AZL342" s="770"/>
      <c r="AZM342" s="770"/>
      <c r="AZN342" s="770"/>
      <c r="AZO342" s="770"/>
      <c r="AZP342" s="770"/>
      <c r="AZQ342" s="770"/>
      <c r="AZR342" s="770"/>
      <c r="AZS342" s="770"/>
      <c r="AZT342" s="770"/>
      <c r="AZU342" s="770"/>
      <c r="AZV342" s="770"/>
      <c r="AZW342" s="770"/>
      <c r="AZX342" s="770"/>
      <c r="AZY342" s="770"/>
      <c r="AZZ342" s="770"/>
      <c r="BAA342" s="770"/>
      <c r="BAB342" s="770"/>
      <c r="BAC342" s="770"/>
      <c r="BAD342" s="770"/>
      <c r="BAE342" s="770"/>
      <c r="BAF342" s="770"/>
      <c r="BAG342" s="770"/>
      <c r="BAH342" s="770"/>
      <c r="BAI342" s="770"/>
      <c r="BAJ342" s="770"/>
      <c r="BAK342" s="770"/>
      <c r="BAL342" s="770"/>
      <c r="BAM342" s="770"/>
      <c r="BAN342" s="770"/>
      <c r="BAO342" s="770"/>
      <c r="BAP342" s="770"/>
      <c r="BAQ342" s="770"/>
      <c r="BAR342" s="770"/>
      <c r="BAS342" s="770"/>
      <c r="BAT342" s="770"/>
      <c r="BAU342" s="770"/>
      <c r="BAV342" s="770"/>
      <c r="BAW342" s="770"/>
      <c r="BAX342" s="770"/>
      <c r="BAY342" s="770"/>
      <c r="BAZ342" s="770"/>
      <c r="BBA342" s="770"/>
      <c r="BBB342" s="770"/>
      <c r="BBC342" s="770"/>
      <c r="BBD342" s="770"/>
      <c r="BBE342" s="770"/>
      <c r="BBF342" s="770"/>
      <c r="BBG342" s="770"/>
      <c r="BBH342" s="770"/>
      <c r="BBI342" s="770"/>
      <c r="BBJ342" s="770"/>
      <c r="BBK342" s="770"/>
      <c r="BBL342" s="770"/>
      <c r="BBM342" s="770"/>
      <c r="BBN342" s="770"/>
      <c r="BBO342" s="770"/>
      <c r="BBP342" s="770"/>
      <c r="BBQ342" s="770"/>
      <c r="BBR342" s="770"/>
      <c r="BBS342" s="770"/>
      <c r="BBT342" s="770"/>
      <c r="BBU342" s="770"/>
      <c r="BBV342" s="770"/>
      <c r="BBW342" s="770"/>
      <c r="BBX342" s="770"/>
      <c r="BBY342" s="770"/>
      <c r="BBZ342" s="770"/>
      <c r="BCA342" s="770"/>
      <c r="BCB342" s="770"/>
      <c r="BCC342" s="770"/>
      <c r="BCD342" s="770"/>
      <c r="BCE342" s="770"/>
      <c r="BCF342" s="770"/>
      <c r="BCG342" s="770"/>
      <c r="BCH342" s="770"/>
      <c r="BCI342" s="770"/>
      <c r="BCJ342" s="770"/>
      <c r="BCK342" s="770"/>
      <c r="BCL342" s="770"/>
      <c r="BCM342" s="770"/>
      <c r="BCN342" s="770"/>
      <c r="BCO342" s="770"/>
      <c r="BCP342" s="770"/>
      <c r="BCQ342" s="770"/>
      <c r="BCR342" s="770"/>
      <c r="BCS342" s="770"/>
      <c r="BCT342" s="770"/>
      <c r="BCU342" s="770"/>
      <c r="BCV342" s="770"/>
      <c r="BCW342" s="770"/>
      <c r="BCX342" s="770"/>
      <c r="BCY342" s="770"/>
      <c r="BCZ342" s="770"/>
      <c r="BDA342" s="770"/>
      <c r="BDB342" s="770"/>
      <c r="BDC342" s="770"/>
      <c r="BDD342" s="770"/>
      <c r="BDE342" s="770"/>
      <c r="BDF342" s="770"/>
      <c r="BDG342" s="770"/>
      <c r="BDH342" s="770"/>
      <c r="BDI342" s="770"/>
      <c r="BDJ342" s="770"/>
      <c r="BDK342" s="770"/>
      <c r="BDL342" s="770"/>
      <c r="BDM342" s="770"/>
      <c r="BDN342" s="770"/>
      <c r="BDO342" s="770"/>
      <c r="BDP342" s="770"/>
      <c r="BDQ342" s="770"/>
      <c r="BDR342" s="770"/>
      <c r="BDS342" s="770"/>
      <c r="BDT342" s="770"/>
      <c r="BDU342" s="770"/>
      <c r="BDV342" s="770"/>
      <c r="BDW342" s="770"/>
      <c r="BDX342" s="770"/>
      <c r="BDY342" s="770"/>
      <c r="BDZ342" s="770"/>
      <c r="BEA342" s="770"/>
      <c r="BEB342" s="770"/>
      <c r="BEC342" s="770"/>
      <c r="BED342" s="770"/>
      <c r="BEE342" s="770"/>
      <c r="BEF342" s="770"/>
      <c r="BEG342" s="770"/>
      <c r="BEH342" s="770"/>
      <c r="BEI342" s="770"/>
      <c r="BEJ342" s="770"/>
      <c r="BEK342" s="770"/>
      <c r="BEL342" s="770"/>
      <c r="BEM342" s="770"/>
      <c r="BEN342" s="770"/>
      <c r="BEO342" s="770"/>
      <c r="BEP342" s="770"/>
      <c r="BEQ342" s="770"/>
      <c r="BER342" s="770"/>
      <c r="BES342" s="770"/>
      <c r="BET342" s="770"/>
      <c r="BEU342" s="770"/>
      <c r="BEV342" s="770"/>
      <c r="BEW342" s="770"/>
      <c r="BEX342" s="770"/>
      <c r="BEY342" s="770"/>
      <c r="BEZ342" s="770"/>
      <c r="BFA342" s="770"/>
      <c r="BFB342" s="770"/>
      <c r="BFC342" s="770"/>
      <c r="BFD342" s="770"/>
      <c r="BFE342" s="770"/>
      <c r="BFF342" s="770"/>
      <c r="BFG342" s="770"/>
      <c r="BFH342" s="770"/>
      <c r="BFI342" s="770"/>
      <c r="BFJ342" s="770"/>
      <c r="BFK342" s="770"/>
      <c r="BFL342" s="770"/>
      <c r="BFM342" s="770"/>
      <c r="BFN342" s="770"/>
      <c r="BFO342" s="770"/>
      <c r="BFP342" s="770"/>
      <c r="BFQ342" s="770"/>
      <c r="BFR342" s="770"/>
      <c r="BFS342" s="770"/>
      <c r="BFT342" s="770"/>
      <c r="BFU342" s="770"/>
      <c r="BFV342" s="770"/>
      <c r="BFW342" s="770"/>
      <c r="BFX342" s="770"/>
      <c r="BFY342" s="770"/>
      <c r="BFZ342" s="770"/>
      <c r="BGA342" s="770"/>
      <c r="BGB342" s="770"/>
      <c r="BGC342" s="770"/>
      <c r="BGD342" s="770"/>
      <c r="BGE342" s="770"/>
      <c r="BGF342" s="770"/>
      <c r="BGG342" s="770"/>
      <c r="BGH342" s="770"/>
      <c r="BGI342" s="770"/>
      <c r="BGJ342" s="770"/>
      <c r="BGK342" s="770"/>
      <c r="BGL342" s="770"/>
      <c r="BGM342" s="770"/>
      <c r="BGN342" s="770"/>
      <c r="BGO342" s="770"/>
      <c r="BGP342" s="770"/>
      <c r="BGQ342" s="770"/>
      <c r="BGR342" s="770"/>
      <c r="BGS342" s="770"/>
      <c r="BGT342" s="770"/>
      <c r="BGU342" s="770"/>
      <c r="BGV342" s="770"/>
      <c r="BGW342" s="770"/>
      <c r="BGX342" s="770"/>
      <c r="BGY342" s="770"/>
      <c r="BGZ342" s="770"/>
      <c r="BHA342" s="770"/>
      <c r="BHB342" s="770"/>
      <c r="BHC342" s="770"/>
      <c r="BHD342" s="770"/>
      <c r="BHE342" s="770"/>
      <c r="BHF342" s="770"/>
      <c r="BHG342" s="770"/>
      <c r="BHH342" s="770"/>
      <c r="BHI342" s="770"/>
      <c r="BHJ342" s="770"/>
      <c r="BHK342" s="770"/>
      <c r="BHL342" s="770"/>
      <c r="BHM342" s="770"/>
      <c r="BHN342" s="770"/>
      <c r="BHO342" s="770"/>
      <c r="BHP342" s="770"/>
      <c r="BHQ342" s="770"/>
      <c r="BHR342" s="770"/>
      <c r="BHS342" s="770"/>
      <c r="BHT342" s="770"/>
      <c r="BHU342" s="770"/>
      <c r="BHV342" s="770"/>
      <c r="BHW342" s="770"/>
      <c r="BHX342" s="770"/>
      <c r="BHY342" s="770"/>
      <c r="BHZ342" s="770"/>
      <c r="BIA342" s="770"/>
      <c r="BIB342" s="770"/>
      <c r="BIC342" s="770"/>
      <c r="BID342" s="770"/>
      <c r="BIE342" s="770"/>
      <c r="BIF342" s="770"/>
      <c r="BIG342" s="770"/>
      <c r="BIH342" s="770"/>
      <c r="BII342" s="770"/>
      <c r="BIJ342" s="770"/>
      <c r="BIK342" s="770"/>
      <c r="BIL342" s="770"/>
      <c r="BIM342" s="770"/>
      <c r="BIN342" s="770"/>
      <c r="BIO342" s="770"/>
      <c r="BIP342" s="770"/>
      <c r="BIQ342" s="770"/>
      <c r="BIR342" s="770"/>
      <c r="BIS342" s="770"/>
      <c r="BIT342" s="770"/>
      <c r="BIU342" s="770"/>
      <c r="BIV342" s="770"/>
      <c r="BIW342" s="770"/>
      <c r="BIX342" s="770"/>
      <c r="BIY342" s="770"/>
      <c r="BIZ342" s="770"/>
      <c r="BJA342" s="770"/>
      <c r="BJB342" s="770"/>
      <c r="BJC342" s="770"/>
      <c r="BJD342" s="770"/>
      <c r="BJE342" s="770"/>
      <c r="BJF342" s="770"/>
      <c r="BJG342" s="770"/>
      <c r="BJH342" s="770"/>
      <c r="BJI342" s="770"/>
      <c r="BJJ342" s="770"/>
      <c r="BJK342" s="770"/>
      <c r="BJL342" s="770"/>
      <c r="BJM342" s="770"/>
      <c r="BJN342" s="770"/>
      <c r="BJO342" s="770"/>
      <c r="BJP342" s="770"/>
      <c r="BJQ342" s="770"/>
      <c r="BJR342" s="770"/>
      <c r="BJS342" s="770"/>
      <c r="BJT342" s="770"/>
      <c r="BJU342" s="770"/>
      <c r="BJV342" s="770"/>
      <c r="BJW342" s="770"/>
      <c r="BJX342" s="770"/>
      <c r="BJY342" s="770"/>
      <c r="BJZ342" s="770"/>
      <c r="BKA342" s="770"/>
      <c r="BKB342" s="770"/>
      <c r="BKC342" s="770"/>
      <c r="BKD342" s="770"/>
      <c r="BKE342" s="770"/>
      <c r="BKF342" s="770"/>
      <c r="BKG342" s="770"/>
      <c r="BKH342" s="770"/>
      <c r="BKI342" s="770"/>
      <c r="BKJ342" s="770"/>
      <c r="BKK342" s="770"/>
      <c r="BKL342" s="770"/>
      <c r="BKM342" s="770"/>
      <c r="BKN342" s="770"/>
      <c r="BKO342" s="770"/>
      <c r="BKP342" s="770"/>
      <c r="BKQ342" s="770"/>
      <c r="BKR342" s="770"/>
      <c r="BKS342" s="770"/>
      <c r="BKT342" s="770"/>
      <c r="BKU342" s="770"/>
      <c r="BKV342" s="770"/>
      <c r="BKW342" s="770"/>
      <c r="BKX342" s="770"/>
      <c r="BKY342" s="770"/>
      <c r="BKZ342" s="770"/>
      <c r="BLA342" s="770"/>
      <c r="BLB342" s="770"/>
      <c r="BLC342" s="770"/>
      <c r="BLD342" s="770"/>
      <c r="BLE342" s="770"/>
      <c r="BLF342" s="770"/>
      <c r="BLG342" s="770"/>
      <c r="BLH342" s="770"/>
      <c r="BLI342" s="770"/>
      <c r="BLJ342" s="770"/>
      <c r="BLK342" s="770"/>
      <c r="BLL342" s="770"/>
      <c r="BLM342" s="770"/>
      <c r="BLN342" s="770"/>
      <c r="BLO342" s="770"/>
      <c r="BLP342" s="770"/>
      <c r="BLQ342" s="770"/>
      <c r="BLR342" s="770"/>
      <c r="BLS342" s="770"/>
      <c r="BLT342" s="770"/>
      <c r="BLU342" s="770"/>
      <c r="BLV342" s="770"/>
      <c r="BLW342" s="770"/>
      <c r="BLX342" s="770"/>
      <c r="BLY342" s="770"/>
      <c r="BLZ342" s="770"/>
      <c r="BMA342" s="770"/>
      <c r="BMB342" s="770"/>
      <c r="BMC342" s="770"/>
      <c r="BMD342" s="770"/>
      <c r="BME342" s="770"/>
      <c r="BMF342" s="770"/>
      <c r="BMG342" s="770"/>
      <c r="BMH342" s="770"/>
      <c r="BMI342" s="770"/>
      <c r="BMJ342" s="770"/>
      <c r="BMK342" s="770"/>
      <c r="BML342" s="770"/>
      <c r="BMM342" s="770"/>
      <c r="BMN342" s="770"/>
      <c r="BMO342" s="770"/>
      <c r="BMP342" s="770"/>
      <c r="BMQ342" s="770"/>
      <c r="BMR342" s="770"/>
      <c r="BMS342" s="770"/>
      <c r="BMT342" s="770"/>
      <c r="BMU342" s="770"/>
      <c r="BMV342" s="770"/>
      <c r="BMW342" s="770"/>
      <c r="BMX342" s="770"/>
      <c r="BMY342" s="770"/>
      <c r="BMZ342" s="770"/>
      <c r="BNA342" s="770"/>
      <c r="BNB342" s="770"/>
      <c r="BNC342" s="770"/>
      <c r="BND342" s="770"/>
      <c r="BNE342" s="770"/>
      <c r="BNF342" s="770"/>
      <c r="BNG342" s="770"/>
      <c r="BNH342" s="770"/>
      <c r="BNI342" s="770"/>
      <c r="BNJ342" s="770"/>
      <c r="BNK342" s="770"/>
      <c r="BNL342" s="770"/>
      <c r="BNM342" s="770"/>
      <c r="BNN342" s="770"/>
      <c r="BNO342" s="770"/>
      <c r="BNP342" s="770"/>
      <c r="BNQ342" s="770"/>
      <c r="BNR342" s="770"/>
      <c r="BNS342" s="770"/>
      <c r="BNT342" s="770"/>
      <c r="BNU342" s="770"/>
      <c r="BNV342" s="770"/>
      <c r="BNW342" s="770"/>
      <c r="BNX342" s="770"/>
      <c r="BNY342" s="770"/>
      <c r="BNZ342" s="770"/>
      <c r="BOA342" s="770"/>
      <c r="BOB342" s="770"/>
      <c r="BOC342" s="770"/>
      <c r="BOD342" s="770"/>
      <c r="BOE342" s="770"/>
      <c r="BOF342" s="770"/>
      <c r="BOG342" s="770"/>
      <c r="BOH342" s="770"/>
      <c r="BOI342" s="770"/>
      <c r="BOJ342" s="770"/>
      <c r="BOK342" s="770"/>
      <c r="BOL342" s="770"/>
      <c r="BOM342" s="770"/>
      <c r="BON342" s="770"/>
      <c r="BOO342" s="770"/>
      <c r="BOP342" s="770"/>
      <c r="BOQ342" s="770"/>
      <c r="BOR342" s="770"/>
      <c r="BOS342" s="770"/>
      <c r="BOT342" s="770"/>
      <c r="BOU342" s="770"/>
      <c r="BOV342" s="770"/>
      <c r="BOW342" s="770"/>
      <c r="BOX342" s="770"/>
      <c r="BOY342" s="770"/>
      <c r="BOZ342" s="770"/>
      <c r="BPA342" s="770"/>
      <c r="BPB342" s="770"/>
      <c r="BPC342" s="770"/>
      <c r="BPD342" s="770"/>
      <c r="BPE342" s="770"/>
      <c r="BPF342" s="770"/>
      <c r="BPG342" s="770"/>
      <c r="BPH342" s="770"/>
      <c r="BPI342" s="770"/>
      <c r="BPJ342" s="770"/>
      <c r="BPK342" s="770"/>
      <c r="BPL342" s="770"/>
      <c r="BPM342" s="770"/>
      <c r="BPN342" s="770"/>
      <c r="BPO342" s="770"/>
      <c r="BPP342" s="770"/>
      <c r="BPQ342" s="770"/>
      <c r="BPR342" s="770"/>
      <c r="BPS342" s="770"/>
      <c r="BPT342" s="770"/>
      <c r="BPU342" s="770"/>
      <c r="BPV342" s="770"/>
      <c r="BPW342" s="770"/>
      <c r="BPX342" s="770"/>
      <c r="BPY342" s="770"/>
      <c r="BPZ342" s="770"/>
      <c r="BQA342" s="770"/>
      <c r="BQB342" s="770"/>
      <c r="BQC342" s="770"/>
      <c r="BQD342" s="770"/>
      <c r="BQE342" s="770"/>
      <c r="BQF342" s="770"/>
      <c r="BQG342" s="770"/>
      <c r="BQH342" s="770"/>
      <c r="BQI342" s="770"/>
      <c r="BQJ342" s="770"/>
      <c r="BQK342" s="770"/>
      <c r="BQL342" s="770"/>
      <c r="BQM342" s="770"/>
      <c r="BQN342" s="770"/>
      <c r="BQO342" s="770"/>
      <c r="BQP342" s="770"/>
      <c r="BQQ342" s="770"/>
      <c r="BQR342" s="770"/>
      <c r="BQS342" s="770"/>
      <c r="BQT342" s="770"/>
      <c r="BQU342" s="770"/>
      <c r="BQV342" s="770"/>
      <c r="BQW342" s="770"/>
      <c r="BQX342" s="770"/>
      <c r="BQY342" s="770"/>
      <c r="BQZ342" s="770"/>
      <c r="BRA342" s="770"/>
      <c r="BRB342" s="770"/>
      <c r="BRC342" s="770"/>
      <c r="BRD342" s="770"/>
      <c r="BRE342" s="770"/>
      <c r="BRF342" s="770"/>
      <c r="BRG342" s="770"/>
      <c r="BRH342" s="770"/>
      <c r="BRI342" s="770"/>
      <c r="BRJ342" s="770"/>
      <c r="BRK342" s="770"/>
      <c r="BRL342" s="770"/>
      <c r="BRM342" s="770"/>
      <c r="BRN342" s="770"/>
      <c r="BRO342" s="770"/>
      <c r="BRP342" s="770"/>
      <c r="BRQ342" s="770"/>
      <c r="BRR342" s="770"/>
      <c r="BRS342" s="770"/>
      <c r="BRT342" s="770"/>
      <c r="BRU342" s="770"/>
      <c r="BRV342" s="770"/>
      <c r="BRW342" s="770"/>
      <c r="BRX342" s="770"/>
      <c r="BRY342" s="770"/>
      <c r="BRZ342" s="770"/>
      <c r="BSA342" s="770"/>
      <c r="BSB342" s="770"/>
      <c r="BSC342" s="770"/>
      <c r="BSD342" s="770"/>
      <c r="BSE342" s="770"/>
      <c r="BSF342" s="770"/>
      <c r="BSG342" s="770"/>
      <c r="BSH342" s="770"/>
      <c r="BSI342" s="770"/>
      <c r="BSJ342" s="770"/>
      <c r="BSK342" s="770"/>
      <c r="BSL342" s="770"/>
      <c r="BSM342" s="770"/>
      <c r="BSN342" s="770"/>
      <c r="BSO342" s="770"/>
      <c r="BSP342" s="770"/>
      <c r="BSQ342" s="770"/>
      <c r="BSR342" s="770"/>
      <c r="BSS342" s="770"/>
      <c r="BST342" s="770"/>
      <c r="BSU342" s="770"/>
      <c r="BSV342" s="770"/>
      <c r="BSW342" s="770"/>
      <c r="BSX342" s="770"/>
      <c r="BSY342" s="770"/>
      <c r="BSZ342" s="770"/>
      <c r="BTA342" s="770"/>
      <c r="BTB342" s="770"/>
      <c r="BTC342" s="770"/>
      <c r="BTD342" s="770"/>
      <c r="BTE342" s="770"/>
      <c r="BTF342" s="770"/>
      <c r="BTG342" s="770"/>
      <c r="BTH342" s="770"/>
      <c r="BTI342" s="770"/>
      <c r="BTJ342" s="770"/>
      <c r="BTK342" s="770"/>
      <c r="BTL342" s="770"/>
      <c r="BTM342" s="770"/>
      <c r="BTN342" s="770"/>
      <c r="BTO342" s="770"/>
      <c r="BTP342" s="770"/>
      <c r="BTQ342" s="770"/>
      <c r="BTR342" s="770"/>
      <c r="BTS342" s="770"/>
      <c r="BTT342" s="770"/>
      <c r="BTU342" s="770"/>
      <c r="BTV342" s="770"/>
      <c r="BTW342" s="770"/>
      <c r="BTX342" s="770"/>
      <c r="BTY342" s="770"/>
      <c r="BTZ342" s="770"/>
      <c r="BUA342" s="770"/>
      <c r="BUB342" s="770"/>
      <c r="BUC342" s="770"/>
      <c r="BUD342" s="770"/>
      <c r="BUE342" s="770"/>
      <c r="BUF342" s="770"/>
      <c r="BUG342" s="770"/>
      <c r="BUH342" s="770"/>
      <c r="BUI342" s="770"/>
      <c r="BUJ342" s="770"/>
      <c r="BUK342" s="770"/>
      <c r="BUL342" s="770"/>
      <c r="BUM342" s="770"/>
      <c r="BUN342" s="770"/>
      <c r="BUO342" s="770"/>
      <c r="BUP342" s="770"/>
      <c r="BUQ342" s="770"/>
      <c r="BUR342" s="770"/>
      <c r="BUS342" s="770"/>
      <c r="BUT342" s="770"/>
      <c r="BUU342" s="770"/>
      <c r="BUV342" s="770"/>
      <c r="BUW342" s="770"/>
      <c r="BUX342" s="770"/>
      <c r="BUY342" s="770"/>
      <c r="BUZ342" s="770"/>
      <c r="BVA342" s="770"/>
      <c r="BVB342" s="770"/>
      <c r="BVC342" s="770"/>
      <c r="BVD342" s="770"/>
      <c r="BVE342" s="770"/>
      <c r="BVF342" s="770"/>
      <c r="BVG342" s="770"/>
      <c r="BVH342" s="770"/>
      <c r="BVI342" s="770"/>
      <c r="BVJ342" s="770"/>
      <c r="BVK342" s="770"/>
      <c r="BVL342" s="770"/>
      <c r="BVM342" s="770"/>
      <c r="BVN342" s="770"/>
      <c r="BVO342" s="770"/>
      <c r="BVP342" s="770"/>
      <c r="BVQ342" s="770"/>
      <c r="BVR342" s="770"/>
      <c r="BVS342" s="770"/>
      <c r="BVT342" s="770"/>
      <c r="BVU342" s="770"/>
      <c r="BVV342" s="770"/>
      <c r="BVW342" s="770"/>
      <c r="BVX342" s="770"/>
      <c r="BVY342" s="770"/>
      <c r="BVZ342" s="770"/>
      <c r="BWA342" s="770"/>
      <c r="BWB342" s="770"/>
      <c r="BWC342" s="770"/>
      <c r="BWD342" s="770"/>
      <c r="BWE342" s="770"/>
      <c r="BWF342" s="770"/>
      <c r="BWG342" s="770"/>
      <c r="BWH342" s="770"/>
      <c r="BWI342" s="770"/>
      <c r="BWJ342" s="770"/>
      <c r="BWK342" s="770"/>
      <c r="BWL342" s="770"/>
      <c r="BWM342" s="770"/>
      <c r="BWN342" s="770"/>
      <c r="BWO342" s="770"/>
      <c r="BWP342" s="770"/>
      <c r="BWQ342" s="770"/>
      <c r="BWR342" s="770"/>
      <c r="BWS342" s="770"/>
      <c r="BWT342" s="770"/>
      <c r="BWU342" s="770"/>
      <c r="BWV342" s="770"/>
      <c r="BWW342" s="770"/>
      <c r="BWX342" s="770"/>
      <c r="BWY342" s="770"/>
      <c r="BWZ342" s="770"/>
      <c r="BXA342" s="770"/>
      <c r="BXB342" s="770"/>
      <c r="BXC342" s="770"/>
      <c r="BXD342" s="770"/>
      <c r="BXE342" s="770"/>
      <c r="BXF342" s="770"/>
      <c r="BXG342" s="770"/>
      <c r="BXH342" s="770"/>
      <c r="BXI342" s="770"/>
      <c r="BXJ342" s="770"/>
      <c r="BXK342" s="770"/>
      <c r="BXL342" s="770"/>
      <c r="BXM342" s="770"/>
      <c r="BXN342" s="770"/>
      <c r="BXO342" s="770"/>
      <c r="BXP342" s="770"/>
      <c r="BXQ342" s="770"/>
      <c r="BXR342" s="770"/>
      <c r="BXS342" s="770"/>
      <c r="BXT342" s="770"/>
      <c r="BXU342" s="770"/>
      <c r="BXV342" s="770"/>
      <c r="BXW342" s="770"/>
      <c r="BXX342" s="770"/>
      <c r="BXY342" s="770"/>
      <c r="BXZ342" s="770"/>
      <c r="BYA342" s="770"/>
      <c r="BYB342" s="770"/>
      <c r="BYC342" s="770"/>
      <c r="BYD342" s="770"/>
      <c r="BYE342" s="770"/>
      <c r="BYF342" s="770"/>
      <c r="BYG342" s="770"/>
      <c r="BYH342" s="770"/>
      <c r="BYI342" s="770"/>
      <c r="BYJ342" s="770"/>
      <c r="BYK342" s="770"/>
      <c r="BYL342" s="770"/>
      <c r="BYM342" s="770"/>
      <c r="BYN342" s="770"/>
      <c r="BYO342" s="770"/>
      <c r="BYP342" s="770"/>
      <c r="BYQ342" s="770"/>
      <c r="BYR342" s="770"/>
      <c r="BYS342" s="770"/>
      <c r="BYT342" s="770"/>
      <c r="BYU342" s="770"/>
      <c r="BYV342" s="770"/>
      <c r="BYW342" s="770"/>
      <c r="BYX342" s="770"/>
      <c r="BYY342" s="770"/>
      <c r="BYZ342" s="770"/>
      <c r="BZA342" s="770"/>
      <c r="BZB342" s="770"/>
      <c r="BZC342" s="770"/>
      <c r="BZD342" s="770"/>
      <c r="BZE342" s="770"/>
      <c r="BZF342" s="770"/>
      <c r="BZG342" s="770"/>
      <c r="BZH342" s="770"/>
      <c r="BZI342" s="770"/>
      <c r="BZJ342" s="770"/>
      <c r="BZK342" s="770"/>
      <c r="BZL342" s="770"/>
      <c r="BZM342" s="770"/>
      <c r="BZN342" s="770"/>
      <c r="BZO342" s="770"/>
      <c r="BZP342" s="770"/>
      <c r="BZQ342" s="770"/>
      <c r="BZR342" s="770"/>
      <c r="BZS342" s="770"/>
      <c r="BZT342" s="770"/>
      <c r="BZU342" s="770"/>
      <c r="BZV342" s="770"/>
      <c r="BZW342" s="770"/>
      <c r="BZX342" s="770"/>
      <c r="BZY342" s="770"/>
      <c r="BZZ342" s="770"/>
      <c r="CAA342" s="770"/>
      <c r="CAB342" s="770"/>
      <c r="CAC342" s="770"/>
      <c r="CAD342" s="770"/>
      <c r="CAE342" s="770"/>
      <c r="CAF342" s="770"/>
      <c r="CAG342" s="770"/>
      <c r="CAH342" s="770"/>
      <c r="CAI342" s="770"/>
      <c r="CAJ342" s="770"/>
      <c r="CAK342" s="770"/>
      <c r="CAL342" s="770"/>
      <c r="CAM342" s="770"/>
      <c r="CAN342" s="770"/>
      <c r="CAO342" s="770"/>
      <c r="CAP342" s="770"/>
      <c r="CAQ342" s="770"/>
      <c r="CAR342" s="770"/>
      <c r="CAS342" s="770"/>
      <c r="CAT342" s="770"/>
      <c r="CAU342" s="770"/>
      <c r="CAV342" s="770"/>
      <c r="CAW342" s="770"/>
      <c r="CAX342" s="770"/>
      <c r="CAY342" s="770"/>
      <c r="CAZ342" s="770"/>
      <c r="CBA342" s="770"/>
      <c r="CBB342" s="770"/>
      <c r="CBC342" s="770"/>
      <c r="CBD342" s="770"/>
      <c r="CBE342" s="770"/>
      <c r="CBF342" s="770"/>
      <c r="CBG342" s="770"/>
      <c r="CBH342" s="770"/>
      <c r="CBI342" s="770"/>
      <c r="CBJ342" s="770"/>
      <c r="CBK342" s="770"/>
      <c r="CBL342" s="770"/>
      <c r="CBM342" s="770"/>
      <c r="CBN342" s="770"/>
      <c r="CBO342" s="770"/>
      <c r="CBP342" s="770"/>
      <c r="CBQ342" s="770"/>
      <c r="CBR342" s="770"/>
      <c r="CBS342" s="770"/>
      <c r="CBT342" s="770"/>
      <c r="CBU342" s="770"/>
      <c r="CBV342" s="770"/>
      <c r="CBW342" s="770"/>
      <c r="CBX342" s="770"/>
      <c r="CBY342" s="770"/>
      <c r="CBZ342" s="770"/>
      <c r="CCA342" s="770"/>
      <c r="CCB342" s="770"/>
      <c r="CCC342" s="770"/>
      <c r="CCD342" s="770"/>
      <c r="CCE342" s="770"/>
      <c r="CCF342" s="770"/>
      <c r="CCG342" s="770"/>
      <c r="CCH342" s="770"/>
      <c r="CCI342" s="770"/>
      <c r="CCJ342" s="770"/>
      <c r="CCK342" s="770"/>
      <c r="CCL342" s="770"/>
      <c r="CCM342" s="770"/>
      <c r="CCN342" s="770"/>
      <c r="CCO342" s="770"/>
      <c r="CCP342" s="770"/>
      <c r="CCQ342" s="770"/>
      <c r="CCR342" s="770"/>
      <c r="CCS342" s="770"/>
      <c r="CCT342" s="770"/>
      <c r="CCU342" s="770"/>
      <c r="CCV342" s="770"/>
      <c r="CCW342" s="770"/>
      <c r="CCX342" s="770"/>
      <c r="CCY342" s="770"/>
      <c r="CCZ342" s="770"/>
      <c r="CDA342" s="770"/>
      <c r="CDB342" s="770"/>
      <c r="CDC342" s="770"/>
      <c r="CDD342" s="770"/>
      <c r="CDE342" s="770"/>
      <c r="CDF342" s="770"/>
      <c r="CDG342" s="770"/>
      <c r="CDH342" s="770"/>
      <c r="CDI342" s="770"/>
      <c r="CDJ342" s="770"/>
      <c r="CDK342" s="770"/>
      <c r="CDL342" s="770"/>
      <c r="CDM342" s="770"/>
      <c r="CDN342" s="770"/>
      <c r="CDO342" s="770"/>
      <c r="CDP342" s="770"/>
      <c r="CDQ342" s="770"/>
      <c r="CDR342" s="770"/>
      <c r="CDS342" s="770"/>
      <c r="CDT342" s="770"/>
      <c r="CDU342" s="770"/>
      <c r="CDV342" s="770"/>
      <c r="CDW342" s="770"/>
      <c r="CDX342" s="770"/>
      <c r="CDY342" s="770"/>
      <c r="CDZ342" s="770"/>
      <c r="CEA342" s="770"/>
      <c r="CEB342" s="770"/>
      <c r="CEC342" s="770"/>
      <c r="CED342" s="770"/>
      <c r="CEE342" s="770"/>
      <c r="CEF342" s="770"/>
      <c r="CEG342" s="770"/>
      <c r="CEH342" s="770"/>
      <c r="CEI342" s="770"/>
      <c r="CEJ342" s="770"/>
      <c r="CEK342" s="770"/>
      <c r="CEL342" s="770"/>
      <c r="CEM342" s="770"/>
      <c r="CEN342" s="770"/>
      <c r="CEO342" s="770"/>
      <c r="CEP342" s="770"/>
      <c r="CEQ342" s="770"/>
      <c r="CER342" s="770"/>
      <c r="CES342" s="770"/>
      <c r="CET342" s="770"/>
      <c r="CEU342" s="770"/>
      <c r="CEV342" s="770"/>
      <c r="CEW342" s="770"/>
      <c r="CEX342" s="770"/>
      <c r="CEY342" s="770"/>
      <c r="CEZ342" s="770"/>
      <c r="CFA342" s="770"/>
      <c r="CFB342" s="770"/>
      <c r="CFC342" s="770"/>
      <c r="CFD342" s="770"/>
      <c r="CFE342" s="770"/>
      <c r="CFF342" s="770"/>
      <c r="CFG342" s="770"/>
      <c r="CFH342" s="770"/>
      <c r="CFI342" s="770"/>
      <c r="CFJ342" s="770"/>
      <c r="CFK342" s="770"/>
      <c r="CFL342" s="770"/>
      <c r="CFM342" s="770"/>
      <c r="CFN342" s="770"/>
      <c r="CFO342" s="770"/>
      <c r="CFP342" s="770"/>
      <c r="CFQ342" s="770"/>
      <c r="CFR342" s="770"/>
      <c r="CFS342" s="770"/>
      <c r="CFT342" s="770"/>
      <c r="CFU342" s="770"/>
      <c r="CFV342" s="770"/>
      <c r="CFW342" s="770"/>
      <c r="CFX342" s="770"/>
      <c r="CFY342" s="770"/>
      <c r="CFZ342" s="770"/>
      <c r="CGA342" s="770"/>
      <c r="CGB342" s="770"/>
      <c r="CGC342" s="770"/>
      <c r="CGD342" s="770"/>
      <c r="CGE342" s="770"/>
      <c r="CGF342" s="770"/>
      <c r="CGG342" s="770"/>
      <c r="CGH342" s="770"/>
      <c r="CGI342" s="770"/>
      <c r="CGJ342" s="770"/>
      <c r="CGK342" s="770"/>
      <c r="CGL342" s="770"/>
      <c r="CGM342" s="770"/>
      <c r="CGN342" s="770"/>
      <c r="CGO342" s="770"/>
      <c r="CGP342" s="770"/>
      <c r="CGQ342" s="770"/>
      <c r="CGR342" s="770"/>
      <c r="CGS342" s="770"/>
      <c r="CGT342" s="770"/>
      <c r="CGU342" s="770"/>
      <c r="CGV342" s="770"/>
      <c r="CGW342" s="770"/>
      <c r="CGX342" s="770"/>
      <c r="CGY342" s="770"/>
      <c r="CGZ342" s="770"/>
      <c r="CHA342" s="770"/>
      <c r="CHB342" s="770"/>
      <c r="CHC342" s="770"/>
      <c r="CHD342" s="770"/>
      <c r="CHE342" s="770"/>
      <c r="CHF342" s="770"/>
      <c r="CHG342" s="770"/>
      <c r="CHH342" s="770"/>
      <c r="CHI342" s="770"/>
      <c r="CHJ342" s="770"/>
      <c r="CHK342" s="770"/>
      <c r="CHL342" s="770"/>
      <c r="CHM342" s="770"/>
      <c r="CHN342" s="770"/>
      <c r="CHO342" s="770"/>
      <c r="CHP342" s="770"/>
      <c r="CHQ342" s="770"/>
      <c r="CHR342" s="770"/>
      <c r="CHS342" s="770"/>
      <c r="CHT342" s="770"/>
      <c r="CHU342" s="770"/>
      <c r="CHV342" s="770"/>
      <c r="CHW342" s="770"/>
      <c r="CHX342" s="770"/>
      <c r="CHY342" s="770"/>
      <c r="CHZ342" s="770"/>
      <c r="CIA342" s="770"/>
      <c r="CIB342" s="770"/>
      <c r="CIC342" s="770"/>
      <c r="CID342" s="770"/>
      <c r="CIE342" s="770"/>
      <c r="CIF342" s="770"/>
      <c r="CIG342" s="770"/>
      <c r="CIH342" s="770"/>
      <c r="CII342" s="770"/>
      <c r="CIJ342" s="770"/>
      <c r="CIK342" s="770"/>
      <c r="CIL342" s="770"/>
      <c r="CIM342" s="770"/>
      <c r="CIN342" s="770"/>
      <c r="CIO342" s="770"/>
      <c r="CIP342" s="770"/>
      <c r="CIQ342" s="770"/>
      <c r="CIR342" s="770"/>
      <c r="CIS342" s="770"/>
      <c r="CIT342" s="770"/>
      <c r="CIU342" s="770"/>
      <c r="CIV342" s="770"/>
      <c r="CIW342" s="770"/>
      <c r="CIX342" s="770"/>
      <c r="CIY342" s="770"/>
      <c r="CIZ342" s="770"/>
      <c r="CJA342" s="770"/>
      <c r="CJB342" s="770"/>
      <c r="CJC342" s="770"/>
      <c r="CJD342" s="770"/>
      <c r="CJE342" s="770"/>
      <c r="CJF342" s="770"/>
      <c r="CJG342" s="770"/>
      <c r="CJH342" s="770"/>
      <c r="CJI342" s="770"/>
      <c r="CJJ342" s="770"/>
      <c r="CJK342" s="770"/>
      <c r="CJL342" s="770"/>
      <c r="CJM342" s="770"/>
      <c r="CJN342" s="770"/>
      <c r="CJO342" s="770"/>
      <c r="CJP342" s="770"/>
      <c r="CJQ342" s="770"/>
      <c r="CJR342" s="770"/>
      <c r="CJS342" s="770"/>
      <c r="CJT342" s="770"/>
      <c r="CJU342" s="770"/>
      <c r="CJV342" s="770"/>
      <c r="CJW342" s="770"/>
      <c r="CJX342" s="770"/>
      <c r="CJY342" s="770"/>
      <c r="CJZ342" s="770"/>
      <c r="CKA342" s="770"/>
      <c r="CKB342" s="770"/>
      <c r="CKC342" s="770"/>
      <c r="CKD342" s="770"/>
      <c r="CKE342" s="770"/>
      <c r="CKF342" s="770"/>
      <c r="CKG342" s="770"/>
      <c r="CKH342" s="770"/>
      <c r="CKI342" s="770"/>
      <c r="CKJ342" s="770"/>
      <c r="CKK342" s="770"/>
      <c r="CKL342" s="770"/>
      <c r="CKM342" s="770"/>
      <c r="CKN342" s="770"/>
      <c r="CKO342" s="770"/>
      <c r="CKP342" s="770"/>
      <c r="CKQ342" s="770"/>
      <c r="CKR342" s="770"/>
      <c r="CKS342" s="770"/>
      <c r="CKT342" s="770"/>
      <c r="CKU342" s="770"/>
      <c r="CKV342" s="770"/>
      <c r="CKW342" s="770"/>
      <c r="CKX342" s="770"/>
      <c r="CKY342" s="770"/>
      <c r="CKZ342" s="770"/>
      <c r="CLA342" s="770"/>
      <c r="CLB342" s="770"/>
      <c r="CLC342" s="770"/>
      <c r="CLD342" s="770"/>
      <c r="CLE342" s="770"/>
      <c r="CLF342" s="770"/>
      <c r="CLG342" s="770"/>
      <c r="CLH342" s="770"/>
      <c r="CLI342" s="770"/>
      <c r="CLJ342" s="770"/>
      <c r="CLK342" s="770"/>
      <c r="CLL342" s="770"/>
      <c r="CLM342" s="770"/>
      <c r="CLN342" s="770"/>
      <c r="CLO342" s="770"/>
      <c r="CLP342" s="770"/>
      <c r="CLQ342" s="770"/>
      <c r="CLR342" s="770"/>
      <c r="CLS342" s="770"/>
      <c r="CLT342" s="770"/>
      <c r="CLU342" s="770"/>
      <c r="CLV342" s="770"/>
      <c r="CLW342" s="770"/>
      <c r="CLX342" s="770"/>
      <c r="CLY342" s="770"/>
      <c r="CLZ342" s="770"/>
      <c r="CMA342" s="770"/>
      <c r="CMB342" s="770"/>
      <c r="CMC342" s="770"/>
      <c r="CMD342" s="770"/>
      <c r="CME342" s="770"/>
      <c r="CMF342" s="770"/>
      <c r="CMG342" s="770"/>
      <c r="CMH342" s="770"/>
      <c r="CMI342" s="770"/>
      <c r="CMJ342" s="770"/>
      <c r="CMK342" s="770"/>
      <c r="CML342" s="770"/>
      <c r="CMM342" s="770"/>
      <c r="CMN342" s="770"/>
      <c r="CMO342" s="770"/>
      <c r="CMP342" s="770"/>
      <c r="CMQ342" s="770"/>
      <c r="CMR342" s="770"/>
      <c r="CMS342" s="770"/>
      <c r="CMT342" s="770"/>
      <c r="CMU342" s="770"/>
      <c r="CMV342" s="770"/>
      <c r="CMW342" s="770"/>
      <c r="CMX342" s="770"/>
      <c r="CMY342" s="770"/>
      <c r="CMZ342" s="770"/>
      <c r="CNA342" s="770"/>
      <c r="CNB342" s="770"/>
      <c r="CNC342" s="770"/>
      <c r="CND342" s="770"/>
      <c r="CNE342" s="770"/>
      <c r="CNF342" s="770"/>
      <c r="CNG342" s="770"/>
      <c r="CNH342" s="770"/>
      <c r="CNI342" s="770"/>
      <c r="CNJ342" s="770"/>
      <c r="CNK342" s="770"/>
      <c r="CNL342" s="770"/>
      <c r="CNM342" s="770"/>
      <c r="CNN342" s="770"/>
      <c r="CNO342" s="770"/>
      <c r="CNP342" s="770"/>
      <c r="CNQ342" s="770"/>
      <c r="CNR342" s="770"/>
      <c r="CNS342" s="770"/>
      <c r="CNT342" s="770"/>
      <c r="CNU342" s="770"/>
      <c r="CNV342" s="770"/>
      <c r="CNW342" s="770"/>
      <c r="CNX342" s="770"/>
      <c r="CNY342" s="770"/>
      <c r="CNZ342" s="770"/>
      <c r="COA342" s="770"/>
      <c r="COB342" s="770"/>
      <c r="COC342" s="770"/>
      <c r="COD342" s="770"/>
      <c r="COE342" s="770"/>
      <c r="COF342" s="770"/>
      <c r="COG342" s="770"/>
      <c r="COH342" s="770"/>
      <c r="COI342" s="770"/>
      <c r="COJ342" s="770"/>
      <c r="COK342" s="770"/>
      <c r="COL342" s="770"/>
      <c r="COM342" s="770"/>
      <c r="CON342" s="770"/>
      <c r="COO342" s="770"/>
      <c r="COP342" s="770"/>
      <c r="COQ342" s="770"/>
      <c r="COR342" s="770"/>
      <c r="COS342" s="770"/>
      <c r="COT342" s="770"/>
      <c r="COU342" s="770"/>
      <c r="COV342" s="770"/>
      <c r="COW342" s="770"/>
      <c r="COX342" s="770"/>
      <c r="COY342" s="770"/>
      <c r="COZ342" s="770"/>
      <c r="CPA342" s="770"/>
      <c r="CPB342" s="770"/>
      <c r="CPC342" s="770"/>
      <c r="CPD342" s="770"/>
      <c r="CPE342" s="770"/>
      <c r="CPF342" s="770"/>
      <c r="CPG342" s="770"/>
      <c r="CPH342" s="770"/>
      <c r="CPI342" s="770"/>
      <c r="CPJ342" s="770"/>
      <c r="CPK342" s="770"/>
      <c r="CPL342" s="770"/>
      <c r="CPM342" s="770"/>
      <c r="CPN342" s="770"/>
      <c r="CPO342" s="770"/>
      <c r="CPP342" s="770"/>
      <c r="CPQ342" s="770"/>
      <c r="CPR342" s="770"/>
      <c r="CPS342" s="770"/>
      <c r="CPT342" s="770"/>
      <c r="CPU342" s="770"/>
      <c r="CPV342" s="770"/>
      <c r="CPW342" s="770"/>
      <c r="CPX342" s="770"/>
      <c r="CPY342" s="770"/>
      <c r="CPZ342" s="770"/>
      <c r="CQA342" s="770"/>
      <c r="CQB342" s="770"/>
      <c r="CQC342" s="770"/>
      <c r="CQD342" s="770"/>
      <c r="CQE342" s="770"/>
      <c r="CQF342" s="770"/>
      <c r="CQG342" s="770"/>
      <c r="CQH342" s="770"/>
      <c r="CQI342" s="770"/>
      <c r="CQJ342" s="770"/>
      <c r="CQK342" s="770"/>
      <c r="CQL342" s="770"/>
      <c r="CQM342" s="770"/>
      <c r="CQN342" s="770"/>
      <c r="CQO342" s="770"/>
      <c r="CQP342" s="770"/>
      <c r="CQQ342" s="770"/>
      <c r="CQR342" s="770"/>
      <c r="CQS342" s="770"/>
      <c r="CQT342" s="770"/>
      <c r="CQU342" s="770"/>
      <c r="CQV342" s="770"/>
      <c r="CQW342" s="770"/>
      <c r="CQX342" s="770"/>
      <c r="CQY342" s="770"/>
      <c r="CQZ342" s="770"/>
      <c r="CRA342" s="770"/>
      <c r="CRB342" s="770"/>
      <c r="CRC342" s="770"/>
      <c r="CRD342" s="770"/>
      <c r="CRE342" s="770"/>
      <c r="CRF342" s="770"/>
      <c r="CRG342" s="770"/>
      <c r="CRH342" s="770"/>
      <c r="CRI342" s="770"/>
      <c r="CRJ342" s="770"/>
      <c r="CRK342" s="770"/>
      <c r="CRL342" s="770"/>
      <c r="CRM342" s="770"/>
      <c r="CRN342" s="770"/>
      <c r="CRO342" s="770"/>
      <c r="CRP342" s="770"/>
      <c r="CRQ342" s="770"/>
      <c r="CRR342" s="770"/>
      <c r="CRS342" s="770"/>
      <c r="CRT342" s="770"/>
      <c r="CRU342" s="770"/>
      <c r="CRV342" s="770"/>
      <c r="CRW342" s="770"/>
      <c r="CRX342" s="770"/>
      <c r="CRY342" s="770"/>
      <c r="CRZ342" s="770"/>
      <c r="CSA342" s="770"/>
      <c r="CSB342" s="770"/>
      <c r="CSC342" s="770"/>
      <c r="CSD342" s="770"/>
      <c r="CSE342" s="770"/>
      <c r="CSF342" s="770"/>
      <c r="CSG342" s="770"/>
      <c r="CSH342" s="770"/>
      <c r="CSI342" s="770"/>
      <c r="CSJ342" s="770"/>
      <c r="CSK342" s="770"/>
      <c r="CSL342" s="770"/>
      <c r="CSM342" s="770"/>
      <c r="CSN342" s="770"/>
      <c r="CSO342" s="770"/>
      <c r="CSP342" s="770"/>
      <c r="CSQ342" s="770"/>
      <c r="CSR342" s="770"/>
      <c r="CSS342" s="770"/>
      <c r="CST342" s="770"/>
      <c r="CSU342" s="770"/>
      <c r="CSV342" s="770"/>
      <c r="CSW342" s="770"/>
      <c r="CSX342" s="770"/>
      <c r="CSY342" s="770"/>
      <c r="CSZ342" s="770"/>
      <c r="CTA342" s="770"/>
      <c r="CTB342" s="770"/>
      <c r="CTC342" s="770"/>
      <c r="CTD342" s="770"/>
      <c r="CTE342" s="770"/>
      <c r="CTF342" s="770"/>
      <c r="CTG342" s="770"/>
      <c r="CTH342" s="770"/>
      <c r="CTI342" s="770"/>
      <c r="CTJ342" s="770"/>
      <c r="CTK342" s="770"/>
      <c r="CTL342" s="770"/>
      <c r="CTM342" s="770"/>
      <c r="CTN342" s="770"/>
      <c r="CTO342" s="770"/>
      <c r="CTP342" s="770"/>
      <c r="CTQ342" s="770"/>
      <c r="CTR342" s="770"/>
      <c r="CTS342" s="770"/>
      <c r="CTT342" s="770"/>
      <c r="CTU342" s="770"/>
      <c r="CTV342" s="770"/>
      <c r="CTW342" s="770"/>
      <c r="CTX342" s="770"/>
      <c r="CTY342" s="770"/>
      <c r="CTZ342" s="770"/>
      <c r="CUA342" s="770"/>
      <c r="CUB342" s="770"/>
      <c r="CUC342" s="770"/>
      <c r="CUD342" s="770"/>
      <c r="CUE342" s="770"/>
      <c r="CUF342" s="770"/>
      <c r="CUG342" s="770"/>
      <c r="CUH342" s="770"/>
      <c r="CUI342" s="770"/>
      <c r="CUJ342" s="770"/>
      <c r="CUK342" s="770"/>
      <c r="CUL342" s="770"/>
      <c r="CUM342" s="770"/>
      <c r="CUN342" s="770"/>
      <c r="CUO342" s="770"/>
      <c r="CUP342" s="770"/>
      <c r="CUQ342" s="770"/>
      <c r="CUR342" s="770"/>
      <c r="CUS342" s="770"/>
      <c r="CUT342" s="770"/>
      <c r="CUU342" s="770"/>
      <c r="CUV342" s="770"/>
      <c r="CUW342" s="770"/>
      <c r="CUX342" s="770"/>
      <c r="CUY342" s="770"/>
      <c r="CUZ342" s="770"/>
      <c r="CVA342" s="770"/>
      <c r="CVB342" s="770"/>
      <c r="CVC342" s="770"/>
      <c r="CVD342" s="770"/>
      <c r="CVE342" s="770"/>
      <c r="CVF342" s="770"/>
      <c r="CVG342" s="770"/>
      <c r="CVH342" s="770"/>
      <c r="CVI342" s="770"/>
      <c r="CVJ342" s="770"/>
      <c r="CVK342" s="770"/>
      <c r="CVL342" s="770"/>
      <c r="CVM342" s="770"/>
      <c r="CVN342" s="770"/>
      <c r="CVO342" s="770"/>
      <c r="CVP342" s="770"/>
      <c r="CVQ342" s="770"/>
      <c r="CVR342" s="770"/>
      <c r="CVS342" s="770"/>
      <c r="CVT342" s="770"/>
      <c r="CVU342" s="770"/>
      <c r="CVV342" s="770"/>
      <c r="CVW342" s="770"/>
      <c r="CVX342" s="770"/>
      <c r="CVY342" s="770"/>
      <c r="CVZ342" s="770"/>
      <c r="CWA342" s="770"/>
      <c r="CWB342" s="770"/>
      <c r="CWC342" s="770"/>
      <c r="CWD342" s="770"/>
      <c r="CWE342" s="770"/>
      <c r="CWF342" s="770"/>
      <c r="CWG342" s="770"/>
      <c r="CWH342" s="770"/>
      <c r="CWI342" s="770"/>
      <c r="CWJ342" s="770"/>
      <c r="CWK342" s="770"/>
      <c r="CWL342" s="770"/>
      <c r="CWM342" s="770"/>
      <c r="CWN342" s="770"/>
      <c r="CWO342" s="770"/>
      <c r="CWP342" s="770"/>
      <c r="CWQ342" s="770"/>
      <c r="CWR342" s="770"/>
      <c r="CWS342" s="770"/>
      <c r="CWT342" s="770"/>
      <c r="CWU342" s="770"/>
      <c r="CWV342" s="770"/>
      <c r="CWW342" s="770"/>
      <c r="CWX342" s="770"/>
      <c r="CWY342" s="770"/>
      <c r="CWZ342" s="770"/>
      <c r="CXA342" s="770"/>
      <c r="CXB342" s="770"/>
      <c r="CXC342" s="770"/>
      <c r="CXD342" s="770"/>
      <c r="CXE342" s="770"/>
      <c r="CXF342" s="770"/>
      <c r="CXG342" s="770"/>
      <c r="CXH342" s="770"/>
      <c r="CXI342" s="770"/>
      <c r="CXJ342" s="770"/>
      <c r="CXK342" s="770"/>
      <c r="CXL342" s="770"/>
      <c r="CXM342" s="770"/>
      <c r="CXN342" s="770"/>
      <c r="CXO342" s="770"/>
      <c r="CXP342" s="770"/>
      <c r="CXQ342" s="770"/>
      <c r="CXR342" s="770"/>
      <c r="CXS342" s="770"/>
      <c r="CXT342" s="770"/>
      <c r="CXU342" s="770"/>
      <c r="CXV342" s="770"/>
      <c r="CXW342" s="770"/>
      <c r="CXX342" s="770"/>
      <c r="CXY342" s="770"/>
      <c r="CXZ342" s="770"/>
      <c r="CYA342" s="770"/>
      <c r="CYB342" s="770"/>
      <c r="CYC342" s="770"/>
      <c r="CYD342" s="770"/>
      <c r="CYE342" s="770"/>
      <c r="CYF342" s="770"/>
      <c r="CYG342" s="770"/>
      <c r="CYH342" s="770"/>
      <c r="CYI342" s="770"/>
      <c r="CYJ342" s="770"/>
      <c r="CYK342" s="770"/>
      <c r="CYL342" s="770"/>
      <c r="CYM342" s="770"/>
      <c r="CYN342" s="770"/>
      <c r="CYO342" s="770"/>
      <c r="CYP342" s="770"/>
      <c r="CYQ342" s="770"/>
      <c r="CYR342" s="770"/>
      <c r="CYS342" s="770"/>
      <c r="CYT342" s="770"/>
      <c r="CYU342" s="770"/>
      <c r="CYV342" s="770"/>
      <c r="CYW342" s="770"/>
      <c r="CYX342" s="770"/>
      <c r="CYY342" s="770"/>
      <c r="CYZ342" s="770"/>
      <c r="CZA342" s="770"/>
      <c r="CZB342" s="770"/>
      <c r="CZC342" s="770"/>
      <c r="CZD342" s="770"/>
      <c r="CZE342" s="770"/>
      <c r="CZF342" s="770"/>
      <c r="CZG342" s="770"/>
      <c r="CZH342" s="770"/>
      <c r="CZI342" s="770"/>
      <c r="CZJ342" s="770"/>
      <c r="CZK342" s="770"/>
      <c r="CZL342" s="770"/>
      <c r="CZM342" s="770"/>
      <c r="CZN342" s="770"/>
      <c r="CZO342" s="770"/>
      <c r="CZP342" s="770"/>
      <c r="CZQ342" s="770"/>
      <c r="CZR342" s="770"/>
      <c r="CZS342" s="770"/>
      <c r="CZT342" s="770"/>
      <c r="CZU342" s="770"/>
      <c r="CZV342" s="770"/>
      <c r="CZW342" s="770"/>
      <c r="CZX342" s="770"/>
      <c r="CZY342" s="770"/>
      <c r="CZZ342" s="770"/>
      <c r="DAA342" s="770"/>
      <c r="DAB342" s="770"/>
      <c r="DAC342" s="770"/>
      <c r="DAD342" s="770"/>
      <c r="DAE342" s="770"/>
      <c r="DAF342" s="770"/>
      <c r="DAG342" s="770"/>
      <c r="DAH342" s="770"/>
      <c r="DAI342" s="770"/>
      <c r="DAJ342" s="770"/>
      <c r="DAK342" s="770"/>
      <c r="DAL342" s="770"/>
      <c r="DAM342" s="770"/>
      <c r="DAN342" s="770"/>
      <c r="DAO342" s="770"/>
      <c r="DAP342" s="770"/>
      <c r="DAQ342" s="770"/>
      <c r="DAR342" s="770"/>
      <c r="DAS342" s="770"/>
      <c r="DAT342" s="770"/>
      <c r="DAU342" s="770"/>
      <c r="DAV342" s="770"/>
      <c r="DAW342" s="770"/>
      <c r="DAX342" s="770"/>
      <c r="DAY342" s="770"/>
      <c r="DAZ342" s="770"/>
      <c r="DBA342" s="770"/>
      <c r="DBB342" s="770"/>
      <c r="DBC342" s="770"/>
      <c r="DBD342" s="770"/>
      <c r="DBE342" s="770"/>
      <c r="DBF342" s="770"/>
      <c r="DBG342" s="770"/>
      <c r="DBH342" s="770"/>
      <c r="DBI342" s="770"/>
      <c r="DBJ342" s="770"/>
      <c r="DBK342" s="770"/>
      <c r="DBL342" s="770"/>
      <c r="DBM342" s="770"/>
      <c r="DBN342" s="770"/>
      <c r="DBO342" s="770"/>
      <c r="DBP342" s="770"/>
      <c r="DBQ342" s="770"/>
      <c r="DBR342" s="770"/>
      <c r="DBS342" s="770"/>
      <c r="DBT342" s="770"/>
      <c r="DBU342" s="770"/>
      <c r="DBV342" s="770"/>
      <c r="DBW342" s="770"/>
      <c r="DBX342" s="770"/>
      <c r="DBY342" s="770"/>
      <c r="DBZ342" s="770"/>
      <c r="DCA342" s="770"/>
      <c r="DCB342" s="770"/>
      <c r="DCC342" s="770"/>
      <c r="DCD342" s="770"/>
      <c r="DCE342" s="770"/>
      <c r="DCF342" s="770"/>
      <c r="DCG342" s="770"/>
      <c r="DCH342" s="770"/>
      <c r="DCI342" s="770"/>
      <c r="DCJ342" s="770"/>
      <c r="DCK342" s="770"/>
      <c r="DCL342" s="770"/>
      <c r="DCM342" s="770"/>
      <c r="DCN342" s="770"/>
      <c r="DCO342" s="770"/>
      <c r="DCP342" s="770"/>
      <c r="DCQ342" s="770"/>
      <c r="DCR342" s="770"/>
      <c r="DCS342" s="770"/>
      <c r="DCT342" s="770"/>
      <c r="DCU342" s="770"/>
      <c r="DCV342" s="770"/>
      <c r="DCW342" s="770"/>
      <c r="DCX342" s="770"/>
      <c r="DCY342" s="770"/>
      <c r="DCZ342" s="770"/>
      <c r="DDA342" s="770"/>
      <c r="DDB342" s="770"/>
      <c r="DDC342" s="770"/>
      <c r="DDD342" s="770"/>
      <c r="DDE342" s="770"/>
      <c r="DDF342" s="770"/>
      <c r="DDG342" s="770"/>
      <c r="DDH342" s="770"/>
      <c r="DDI342" s="770"/>
      <c r="DDJ342" s="770"/>
      <c r="DDK342" s="770"/>
      <c r="DDL342" s="770"/>
      <c r="DDM342" s="770"/>
      <c r="DDN342" s="770"/>
      <c r="DDO342" s="770"/>
      <c r="DDP342" s="770"/>
      <c r="DDQ342" s="770"/>
      <c r="DDR342" s="770"/>
      <c r="DDS342" s="770"/>
      <c r="DDT342" s="770"/>
      <c r="DDU342" s="770"/>
      <c r="DDV342" s="770"/>
      <c r="DDW342" s="770"/>
      <c r="DDX342" s="770"/>
      <c r="DDY342" s="770"/>
      <c r="DDZ342" s="770"/>
      <c r="DEA342" s="770"/>
      <c r="DEB342" s="770"/>
      <c r="DEC342" s="770"/>
      <c r="DED342" s="770"/>
      <c r="DEE342" s="770"/>
      <c r="DEF342" s="770"/>
      <c r="DEG342" s="770"/>
      <c r="DEH342" s="770"/>
      <c r="DEI342" s="770"/>
      <c r="DEJ342" s="770"/>
      <c r="DEK342" s="770"/>
      <c r="DEL342" s="770"/>
      <c r="DEM342" s="770"/>
      <c r="DEN342" s="770"/>
      <c r="DEO342" s="770"/>
      <c r="DEP342" s="770"/>
      <c r="DEQ342" s="770"/>
      <c r="DER342" s="770"/>
      <c r="DES342" s="770"/>
      <c r="DET342" s="770"/>
      <c r="DEU342" s="770"/>
      <c r="DEV342" s="770"/>
      <c r="DEW342" s="770"/>
      <c r="DEX342" s="770"/>
      <c r="DEY342" s="770"/>
      <c r="DEZ342" s="770"/>
      <c r="DFA342" s="770"/>
      <c r="DFB342" s="770"/>
      <c r="DFC342" s="770"/>
      <c r="DFD342" s="770"/>
      <c r="DFE342" s="770"/>
      <c r="DFF342" s="770"/>
      <c r="DFG342" s="770"/>
      <c r="DFH342" s="770"/>
      <c r="DFI342" s="770"/>
      <c r="DFJ342" s="770"/>
      <c r="DFK342" s="770"/>
      <c r="DFL342" s="770"/>
      <c r="DFM342" s="770"/>
      <c r="DFN342" s="770"/>
      <c r="DFO342" s="770"/>
      <c r="DFP342" s="770"/>
      <c r="DFQ342" s="770"/>
      <c r="DFR342" s="770"/>
      <c r="DFS342" s="770"/>
      <c r="DFT342" s="770"/>
      <c r="DFU342" s="770"/>
      <c r="DFV342" s="770"/>
      <c r="DFW342" s="770"/>
      <c r="DFX342" s="770"/>
      <c r="DFY342" s="770"/>
      <c r="DFZ342" s="770"/>
      <c r="DGA342" s="770"/>
      <c r="DGB342" s="770"/>
      <c r="DGC342" s="770"/>
      <c r="DGD342" s="770"/>
      <c r="DGE342" s="770"/>
      <c r="DGF342" s="770"/>
      <c r="DGG342" s="770"/>
      <c r="DGH342" s="770"/>
      <c r="DGI342" s="770"/>
      <c r="DGJ342" s="770"/>
      <c r="DGK342" s="770"/>
      <c r="DGL342" s="770"/>
      <c r="DGM342" s="770"/>
      <c r="DGN342" s="770"/>
      <c r="DGO342" s="770"/>
      <c r="DGP342" s="770"/>
      <c r="DGQ342" s="770"/>
      <c r="DGR342" s="770"/>
      <c r="DGS342" s="770"/>
      <c r="DGT342" s="770"/>
      <c r="DGU342" s="770"/>
      <c r="DGV342" s="770"/>
      <c r="DGW342" s="770"/>
      <c r="DGX342" s="770"/>
      <c r="DGY342" s="770"/>
      <c r="DGZ342" s="770"/>
      <c r="DHA342" s="770"/>
      <c r="DHB342" s="770"/>
      <c r="DHC342" s="770"/>
      <c r="DHD342" s="770"/>
      <c r="DHE342" s="770"/>
      <c r="DHF342" s="770"/>
      <c r="DHG342" s="770"/>
      <c r="DHH342" s="770"/>
      <c r="DHI342" s="770"/>
      <c r="DHJ342" s="770"/>
      <c r="DHK342" s="770"/>
      <c r="DHL342" s="770"/>
      <c r="DHM342" s="770"/>
      <c r="DHN342" s="770"/>
      <c r="DHO342" s="770"/>
      <c r="DHP342" s="770"/>
      <c r="DHQ342" s="770"/>
      <c r="DHR342" s="770"/>
      <c r="DHS342" s="770"/>
      <c r="DHT342" s="770"/>
      <c r="DHU342" s="770"/>
      <c r="DHV342" s="770"/>
      <c r="DHW342" s="770"/>
      <c r="DHX342" s="770"/>
      <c r="DHY342" s="770"/>
      <c r="DHZ342" s="770"/>
      <c r="DIA342" s="770"/>
      <c r="DIB342" s="770"/>
      <c r="DIC342" s="770"/>
      <c r="DID342" s="770"/>
      <c r="DIE342" s="770"/>
      <c r="DIF342" s="770"/>
      <c r="DIG342" s="770"/>
      <c r="DIH342" s="770"/>
      <c r="DII342" s="770"/>
      <c r="DIJ342" s="770"/>
      <c r="DIK342" s="770"/>
      <c r="DIL342" s="770"/>
      <c r="DIM342" s="770"/>
      <c r="DIN342" s="770"/>
      <c r="DIO342" s="770"/>
      <c r="DIP342" s="770"/>
      <c r="DIQ342" s="770"/>
      <c r="DIR342" s="770"/>
      <c r="DIS342" s="770"/>
      <c r="DIT342" s="770"/>
      <c r="DIU342" s="770"/>
      <c r="DIV342" s="770"/>
      <c r="DIW342" s="770"/>
      <c r="DIX342" s="770"/>
      <c r="DIY342" s="770"/>
      <c r="DIZ342" s="770"/>
      <c r="DJA342" s="770"/>
      <c r="DJB342" s="770"/>
      <c r="DJC342" s="770"/>
      <c r="DJD342" s="770"/>
      <c r="DJE342" s="770"/>
      <c r="DJF342" s="770"/>
      <c r="DJG342" s="770"/>
      <c r="DJH342" s="770"/>
      <c r="DJI342" s="770"/>
      <c r="DJJ342" s="770"/>
      <c r="DJK342" s="770"/>
      <c r="DJL342" s="770"/>
      <c r="DJM342" s="770"/>
      <c r="DJN342" s="770"/>
      <c r="DJO342" s="770"/>
      <c r="DJP342" s="770"/>
      <c r="DJQ342" s="770"/>
      <c r="DJR342" s="770"/>
      <c r="DJS342" s="770"/>
      <c r="DJT342" s="770"/>
      <c r="DJU342" s="770"/>
      <c r="DJV342" s="770"/>
      <c r="DJW342" s="770"/>
      <c r="DJX342" s="770"/>
      <c r="DJY342" s="770"/>
      <c r="DJZ342" s="770"/>
      <c r="DKA342" s="770"/>
      <c r="DKB342" s="770"/>
      <c r="DKC342" s="770"/>
      <c r="DKD342" s="770"/>
      <c r="DKE342" s="770"/>
      <c r="DKF342" s="770"/>
      <c r="DKG342" s="770"/>
      <c r="DKH342" s="770"/>
      <c r="DKI342" s="770"/>
      <c r="DKJ342" s="770"/>
      <c r="DKK342" s="770"/>
      <c r="DKL342" s="770"/>
      <c r="DKM342" s="770"/>
      <c r="DKN342" s="770"/>
      <c r="DKO342" s="770"/>
      <c r="DKP342" s="770"/>
      <c r="DKQ342" s="770"/>
      <c r="DKR342" s="770"/>
      <c r="DKS342" s="770"/>
      <c r="DKT342" s="770"/>
      <c r="DKU342" s="770"/>
      <c r="DKV342" s="770"/>
      <c r="DKW342" s="770"/>
      <c r="DKX342" s="770"/>
      <c r="DKY342" s="770"/>
      <c r="DKZ342" s="770"/>
      <c r="DLA342" s="770"/>
      <c r="DLB342" s="770"/>
      <c r="DLC342" s="770"/>
      <c r="DLD342" s="770"/>
      <c r="DLE342" s="770"/>
      <c r="DLF342" s="770"/>
      <c r="DLG342" s="770"/>
      <c r="DLH342" s="770"/>
      <c r="DLI342" s="770"/>
      <c r="DLJ342" s="770"/>
      <c r="DLK342" s="770"/>
      <c r="DLL342" s="770"/>
      <c r="DLM342" s="770"/>
      <c r="DLN342" s="770"/>
      <c r="DLO342" s="770"/>
      <c r="DLP342" s="770"/>
      <c r="DLQ342" s="770"/>
      <c r="DLR342" s="770"/>
      <c r="DLS342" s="770"/>
      <c r="DLT342" s="770"/>
      <c r="DLU342" s="770"/>
      <c r="DLV342" s="770"/>
      <c r="DLW342" s="770"/>
      <c r="DLX342" s="770"/>
      <c r="DLY342" s="770"/>
      <c r="DLZ342" s="770"/>
      <c r="DMA342" s="770"/>
      <c r="DMB342" s="770"/>
      <c r="DMC342" s="770"/>
      <c r="DMD342" s="770"/>
      <c r="DME342" s="770"/>
      <c r="DMF342" s="770"/>
      <c r="DMG342" s="770"/>
      <c r="DMH342" s="770"/>
      <c r="DMI342" s="770"/>
      <c r="DMJ342" s="770"/>
      <c r="DMK342" s="770"/>
      <c r="DML342" s="770"/>
      <c r="DMM342" s="770"/>
      <c r="DMN342" s="770"/>
      <c r="DMO342" s="770"/>
      <c r="DMP342" s="770"/>
      <c r="DMQ342" s="770"/>
      <c r="DMR342" s="770"/>
      <c r="DMS342" s="770"/>
      <c r="DMT342" s="770"/>
      <c r="DMU342" s="770"/>
      <c r="DMV342" s="770"/>
      <c r="DMW342" s="770"/>
      <c r="DMX342" s="770"/>
      <c r="DMY342" s="770"/>
      <c r="DMZ342" s="770"/>
      <c r="DNA342" s="770"/>
      <c r="DNB342" s="770"/>
      <c r="DNC342" s="770"/>
      <c r="DND342" s="770"/>
      <c r="DNE342" s="770"/>
      <c r="DNF342" s="770"/>
      <c r="DNG342" s="770"/>
      <c r="DNH342" s="770"/>
      <c r="DNI342" s="770"/>
      <c r="DNJ342" s="770"/>
      <c r="DNK342" s="770"/>
      <c r="DNL342" s="770"/>
      <c r="DNM342" s="770"/>
      <c r="DNN342" s="770"/>
      <c r="DNO342" s="770"/>
      <c r="DNP342" s="770"/>
      <c r="DNQ342" s="770"/>
      <c r="DNR342" s="770"/>
      <c r="DNS342" s="770"/>
      <c r="DNT342" s="770"/>
      <c r="DNU342" s="770"/>
      <c r="DNV342" s="770"/>
      <c r="DNW342" s="770"/>
      <c r="DNX342" s="770"/>
      <c r="DNY342" s="770"/>
      <c r="DNZ342" s="770"/>
      <c r="DOA342" s="770"/>
      <c r="DOB342" s="770"/>
      <c r="DOC342" s="770"/>
      <c r="DOD342" s="770"/>
      <c r="DOE342" s="770"/>
      <c r="DOF342" s="770"/>
      <c r="DOG342" s="770"/>
      <c r="DOH342" s="770"/>
      <c r="DOI342" s="770"/>
      <c r="DOJ342" s="770"/>
      <c r="DOK342" s="770"/>
      <c r="DOL342" s="770"/>
      <c r="DOM342" s="770"/>
      <c r="DON342" s="770"/>
      <c r="DOO342" s="770"/>
      <c r="DOP342" s="770"/>
      <c r="DOQ342" s="770"/>
      <c r="DOR342" s="770"/>
      <c r="DOS342" s="770"/>
      <c r="DOT342" s="770"/>
      <c r="DOU342" s="770"/>
      <c r="DOV342" s="770"/>
      <c r="DOW342" s="770"/>
      <c r="DOX342" s="770"/>
      <c r="DOY342" s="770"/>
      <c r="DOZ342" s="770"/>
      <c r="DPA342" s="770"/>
      <c r="DPB342" s="770"/>
      <c r="DPC342" s="770"/>
      <c r="DPD342" s="770"/>
      <c r="DPE342" s="770"/>
      <c r="DPF342" s="770"/>
      <c r="DPG342" s="770"/>
      <c r="DPH342" s="770"/>
      <c r="DPI342" s="770"/>
      <c r="DPJ342" s="770"/>
      <c r="DPK342" s="770"/>
      <c r="DPL342" s="770"/>
      <c r="DPM342" s="770"/>
      <c r="DPN342" s="770"/>
      <c r="DPO342" s="770"/>
      <c r="DPP342" s="770"/>
      <c r="DPQ342" s="770"/>
      <c r="DPR342" s="770"/>
      <c r="DPS342" s="770"/>
      <c r="DPT342" s="770"/>
      <c r="DPU342" s="770"/>
      <c r="DPV342" s="770"/>
      <c r="DPW342" s="770"/>
      <c r="DPX342" s="770"/>
      <c r="DPY342" s="770"/>
      <c r="DPZ342" s="770"/>
      <c r="DQA342" s="770"/>
      <c r="DQB342" s="770"/>
      <c r="DQC342" s="770"/>
      <c r="DQD342" s="770"/>
      <c r="DQE342" s="770"/>
      <c r="DQF342" s="770"/>
      <c r="DQG342" s="770"/>
      <c r="DQH342" s="770"/>
      <c r="DQI342" s="770"/>
      <c r="DQJ342" s="770"/>
      <c r="DQK342" s="770"/>
      <c r="DQL342" s="770"/>
      <c r="DQM342" s="770"/>
      <c r="DQN342" s="770"/>
      <c r="DQO342" s="770"/>
      <c r="DQP342" s="770"/>
      <c r="DQQ342" s="770"/>
      <c r="DQR342" s="770"/>
      <c r="DQS342" s="770"/>
      <c r="DQT342" s="770"/>
      <c r="DQU342" s="770"/>
      <c r="DQV342" s="770"/>
      <c r="DQW342" s="770"/>
      <c r="DQX342" s="770"/>
      <c r="DQY342" s="770"/>
      <c r="DQZ342" s="770"/>
      <c r="DRA342" s="770"/>
      <c r="DRB342" s="770"/>
      <c r="DRC342" s="770"/>
      <c r="DRD342" s="770"/>
      <c r="DRE342" s="770"/>
      <c r="DRF342" s="770"/>
      <c r="DRG342" s="770"/>
      <c r="DRH342" s="770"/>
      <c r="DRI342" s="770"/>
      <c r="DRJ342" s="770"/>
      <c r="DRK342" s="770"/>
      <c r="DRL342" s="770"/>
      <c r="DRM342" s="770"/>
      <c r="DRN342" s="770"/>
      <c r="DRO342" s="770"/>
      <c r="DRP342" s="770"/>
      <c r="DRQ342" s="770"/>
      <c r="DRR342" s="770"/>
      <c r="DRS342" s="770"/>
      <c r="DRT342" s="770"/>
      <c r="DRU342" s="770"/>
      <c r="DRV342" s="770"/>
      <c r="DRW342" s="770"/>
      <c r="DRX342" s="770"/>
      <c r="DRY342" s="770"/>
      <c r="DRZ342" s="770"/>
      <c r="DSA342" s="770"/>
      <c r="DSB342" s="770"/>
      <c r="DSC342" s="770"/>
      <c r="DSD342" s="770"/>
      <c r="DSE342" s="770"/>
      <c r="DSF342" s="770"/>
      <c r="DSG342" s="770"/>
      <c r="DSH342" s="770"/>
      <c r="DSI342" s="770"/>
      <c r="DSJ342" s="770"/>
      <c r="DSK342" s="770"/>
      <c r="DSL342" s="770"/>
      <c r="DSM342" s="770"/>
      <c r="DSN342" s="770"/>
      <c r="DSO342" s="770"/>
      <c r="DSP342" s="770"/>
      <c r="DSQ342" s="770"/>
      <c r="DSR342" s="770"/>
      <c r="DSS342" s="770"/>
      <c r="DST342" s="770"/>
      <c r="DSU342" s="770"/>
      <c r="DSV342" s="770"/>
      <c r="DSW342" s="770"/>
      <c r="DSX342" s="770"/>
      <c r="DSY342" s="770"/>
      <c r="DSZ342" s="770"/>
      <c r="DTA342" s="770"/>
      <c r="DTB342" s="770"/>
      <c r="DTC342" s="770"/>
      <c r="DTD342" s="770"/>
      <c r="DTE342" s="770"/>
      <c r="DTF342" s="770"/>
      <c r="DTG342" s="770"/>
      <c r="DTH342" s="770"/>
      <c r="DTI342" s="770"/>
      <c r="DTJ342" s="770"/>
      <c r="DTK342" s="770"/>
      <c r="DTL342" s="770"/>
      <c r="DTM342" s="770"/>
      <c r="DTN342" s="770"/>
      <c r="DTO342" s="770"/>
      <c r="DTP342" s="770"/>
      <c r="DTQ342" s="770"/>
      <c r="DTR342" s="770"/>
      <c r="DTS342" s="770"/>
      <c r="DTT342" s="770"/>
      <c r="DTU342" s="770"/>
      <c r="DTV342" s="770"/>
      <c r="DTW342" s="770"/>
      <c r="DTX342" s="770"/>
      <c r="DTY342" s="770"/>
      <c r="DTZ342" s="770"/>
      <c r="DUA342" s="770"/>
      <c r="DUB342" s="770"/>
      <c r="DUC342" s="770"/>
      <c r="DUD342" s="770"/>
      <c r="DUE342" s="770"/>
      <c r="DUF342" s="770"/>
      <c r="DUG342" s="770"/>
      <c r="DUH342" s="770"/>
      <c r="DUI342" s="770"/>
      <c r="DUJ342" s="770"/>
      <c r="DUK342" s="770"/>
      <c r="DUL342" s="770"/>
      <c r="DUM342" s="770"/>
      <c r="DUN342" s="770"/>
      <c r="DUO342" s="770"/>
      <c r="DUP342" s="770"/>
      <c r="DUQ342" s="770"/>
      <c r="DUR342" s="770"/>
      <c r="DUS342" s="770"/>
      <c r="DUT342" s="770"/>
      <c r="DUU342" s="770"/>
      <c r="DUV342" s="770"/>
      <c r="DUW342" s="770"/>
      <c r="DUX342" s="770"/>
      <c r="DUY342" s="770"/>
      <c r="DUZ342" s="770"/>
      <c r="DVA342" s="770"/>
      <c r="DVB342" s="770"/>
      <c r="DVC342" s="770"/>
      <c r="DVD342" s="770"/>
      <c r="DVE342" s="770"/>
      <c r="DVF342" s="770"/>
      <c r="DVG342" s="770"/>
      <c r="DVH342" s="770"/>
      <c r="DVI342" s="770"/>
      <c r="DVJ342" s="770"/>
      <c r="DVK342" s="770"/>
      <c r="DVL342" s="770"/>
      <c r="DVM342" s="770"/>
      <c r="DVN342" s="770"/>
      <c r="DVO342" s="770"/>
      <c r="DVP342" s="770"/>
      <c r="DVQ342" s="770"/>
      <c r="DVR342" s="770"/>
      <c r="DVS342" s="770"/>
      <c r="DVT342" s="770"/>
      <c r="DVU342" s="770"/>
      <c r="DVV342" s="770"/>
      <c r="DVW342" s="770"/>
      <c r="DVX342" s="770"/>
      <c r="DVY342" s="770"/>
      <c r="DVZ342" s="770"/>
      <c r="DWA342" s="770"/>
      <c r="DWB342" s="770"/>
      <c r="DWC342" s="770"/>
      <c r="DWD342" s="770"/>
      <c r="DWE342" s="770"/>
      <c r="DWF342" s="770"/>
      <c r="DWG342" s="770"/>
      <c r="DWH342" s="770"/>
      <c r="DWI342" s="770"/>
      <c r="DWJ342" s="770"/>
      <c r="DWK342" s="770"/>
      <c r="DWL342" s="770"/>
      <c r="DWM342" s="770"/>
      <c r="DWN342" s="770"/>
      <c r="DWO342" s="770"/>
      <c r="DWP342" s="770"/>
      <c r="DWQ342" s="770"/>
      <c r="DWR342" s="770"/>
      <c r="DWS342" s="770"/>
      <c r="DWT342" s="770"/>
      <c r="DWU342" s="770"/>
      <c r="DWV342" s="770"/>
      <c r="DWW342" s="770"/>
      <c r="DWX342" s="770"/>
      <c r="DWY342" s="770"/>
      <c r="DWZ342" s="770"/>
      <c r="DXA342" s="770"/>
      <c r="DXB342" s="770"/>
      <c r="DXC342" s="770"/>
      <c r="DXD342" s="770"/>
      <c r="DXE342" s="770"/>
      <c r="DXF342" s="770"/>
      <c r="DXG342" s="770"/>
      <c r="DXH342" s="770"/>
      <c r="DXI342" s="770"/>
      <c r="DXJ342" s="770"/>
      <c r="DXK342" s="770"/>
      <c r="DXL342" s="770"/>
      <c r="DXM342" s="770"/>
      <c r="DXN342" s="770"/>
      <c r="DXO342" s="770"/>
      <c r="DXP342" s="770"/>
      <c r="DXQ342" s="770"/>
      <c r="DXR342" s="770"/>
      <c r="DXS342" s="770"/>
      <c r="DXT342" s="770"/>
      <c r="DXU342" s="770"/>
      <c r="DXV342" s="770"/>
      <c r="DXW342" s="770"/>
      <c r="DXX342" s="770"/>
      <c r="DXY342" s="770"/>
      <c r="DXZ342" s="770"/>
      <c r="DYA342" s="770"/>
      <c r="DYB342" s="770"/>
      <c r="DYC342" s="770"/>
      <c r="DYD342" s="770"/>
      <c r="DYE342" s="770"/>
      <c r="DYF342" s="770"/>
      <c r="DYG342" s="770"/>
      <c r="DYH342" s="770"/>
      <c r="DYI342" s="770"/>
      <c r="DYJ342" s="770"/>
      <c r="DYK342" s="770"/>
      <c r="DYL342" s="770"/>
      <c r="DYM342" s="770"/>
      <c r="DYN342" s="770"/>
      <c r="DYO342" s="770"/>
      <c r="DYP342" s="770"/>
      <c r="DYQ342" s="770"/>
      <c r="DYR342" s="770"/>
      <c r="DYS342" s="770"/>
      <c r="DYT342" s="770"/>
      <c r="DYU342" s="770"/>
      <c r="DYV342" s="770"/>
      <c r="DYW342" s="770"/>
      <c r="DYX342" s="770"/>
      <c r="DYY342" s="770"/>
      <c r="DYZ342" s="770"/>
      <c r="DZA342" s="770"/>
      <c r="DZB342" s="770"/>
      <c r="DZC342" s="770"/>
      <c r="DZD342" s="770"/>
      <c r="DZE342" s="770"/>
      <c r="DZF342" s="770"/>
      <c r="DZG342" s="770"/>
      <c r="DZH342" s="770"/>
      <c r="DZI342" s="770"/>
      <c r="DZJ342" s="770"/>
      <c r="DZK342" s="770"/>
      <c r="DZL342" s="770"/>
      <c r="DZM342" s="770"/>
      <c r="DZN342" s="770"/>
      <c r="DZO342" s="770"/>
      <c r="DZP342" s="770"/>
      <c r="DZQ342" s="770"/>
      <c r="DZR342" s="770"/>
      <c r="DZS342" s="770"/>
      <c r="DZT342" s="770"/>
      <c r="DZU342" s="770"/>
      <c r="DZV342" s="770"/>
      <c r="DZW342" s="770"/>
      <c r="DZX342" s="770"/>
      <c r="DZY342" s="770"/>
      <c r="DZZ342" s="770"/>
      <c r="EAA342" s="770"/>
      <c r="EAB342" s="770"/>
      <c r="EAC342" s="770"/>
      <c r="EAD342" s="770"/>
      <c r="EAE342" s="770"/>
      <c r="EAF342" s="770"/>
      <c r="EAG342" s="770"/>
      <c r="EAH342" s="770"/>
      <c r="EAI342" s="770"/>
      <c r="EAJ342" s="770"/>
      <c r="EAK342" s="770"/>
      <c r="EAL342" s="770"/>
      <c r="EAM342" s="770"/>
      <c r="EAN342" s="770"/>
      <c r="EAO342" s="770"/>
      <c r="EAP342" s="770"/>
      <c r="EAQ342" s="770"/>
      <c r="EAR342" s="770"/>
      <c r="EAS342" s="770"/>
      <c r="EAT342" s="770"/>
      <c r="EAU342" s="770"/>
      <c r="EAV342" s="770"/>
      <c r="EAW342" s="770"/>
      <c r="EAX342" s="770"/>
      <c r="EAY342" s="770"/>
      <c r="EAZ342" s="770"/>
      <c r="EBA342" s="770"/>
      <c r="EBB342" s="770"/>
      <c r="EBC342" s="770"/>
      <c r="EBD342" s="770"/>
      <c r="EBE342" s="770"/>
      <c r="EBF342" s="770"/>
      <c r="EBG342" s="770"/>
      <c r="EBH342" s="770"/>
      <c r="EBI342" s="770"/>
      <c r="EBJ342" s="770"/>
      <c r="EBK342" s="770"/>
      <c r="EBL342" s="770"/>
      <c r="EBM342" s="770"/>
      <c r="EBN342" s="770"/>
      <c r="EBO342" s="770"/>
      <c r="EBP342" s="770"/>
      <c r="EBQ342" s="770"/>
      <c r="EBR342" s="770"/>
      <c r="EBS342" s="770"/>
      <c r="EBT342" s="770"/>
      <c r="EBU342" s="770"/>
      <c r="EBV342" s="770"/>
      <c r="EBW342" s="770"/>
      <c r="EBX342" s="770"/>
      <c r="EBY342" s="770"/>
      <c r="EBZ342" s="770"/>
      <c r="ECA342" s="770"/>
      <c r="ECB342" s="770"/>
      <c r="ECC342" s="770"/>
      <c r="ECD342" s="770"/>
      <c r="ECE342" s="770"/>
      <c r="ECF342" s="770"/>
      <c r="ECG342" s="770"/>
      <c r="ECH342" s="770"/>
      <c r="ECI342" s="770"/>
      <c r="ECJ342" s="770"/>
      <c r="ECK342" s="770"/>
      <c r="ECL342" s="770"/>
      <c r="ECM342" s="770"/>
      <c r="ECN342" s="770"/>
      <c r="ECO342" s="770"/>
      <c r="ECP342" s="770"/>
      <c r="ECQ342" s="770"/>
      <c r="ECR342" s="770"/>
      <c r="ECS342" s="770"/>
      <c r="ECT342" s="770"/>
      <c r="ECU342" s="770"/>
      <c r="ECV342" s="770"/>
      <c r="ECW342" s="770"/>
      <c r="ECX342" s="770"/>
      <c r="ECY342" s="770"/>
      <c r="ECZ342" s="770"/>
      <c r="EDA342" s="770"/>
      <c r="EDB342" s="770"/>
      <c r="EDC342" s="770"/>
      <c r="EDD342" s="770"/>
      <c r="EDE342" s="770"/>
      <c r="EDF342" s="770"/>
      <c r="EDG342" s="770"/>
      <c r="EDH342" s="770"/>
      <c r="EDI342" s="770"/>
      <c r="EDJ342" s="770"/>
      <c r="EDK342" s="770"/>
      <c r="EDL342" s="770"/>
      <c r="EDM342" s="770"/>
      <c r="EDN342" s="770"/>
      <c r="EDO342" s="770"/>
      <c r="EDP342" s="770"/>
      <c r="EDQ342" s="770"/>
      <c r="EDR342" s="770"/>
      <c r="EDS342" s="770"/>
      <c r="EDT342" s="770"/>
      <c r="EDU342" s="770"/>
      <c r="EDV342" s="770"/>
      <c r="EDW342" s="770"/>
      <c r="EDX342" s="770"/>
      <c r="EDY342" s="770"/>
      <c r="EDZ342" s="770"/>
      <c r="EEA342" s="770"/>
      <c r="EEB342" s="770"/>
      <c r="EEC342" s="770"/>
      <c r="EED342" s="770"/>
      <c r="EEE342" s="770"/>
      <c r="EEF342" s="770"/>
      <c r="EEG342" s="770"/>
      <c r="EEH342" s="770"/>
      <c r="EEI342" s="770"/>
      <c r="EEJ342" s="770"/>
      <c r="EEK342" s="770"/>
      <c r="EEL342" s="770"/>
      <c r="EEM342" s="770"/>
      <c r="EEN342" s="770"/>
      <c r="EEO342" s="770"/>
      <c r="EEP342" s="770"/>
      <c r="EEQ342" s="770"/>
      <c r="EER342" s="770"/>
      <c r="EES342" s="770"/>
      <c r="EET342" s="770"/>
      <c r="EEU342" s="770"/>
      <c r="EEV342" s="770"/>
      <c r="EEW342" s="770"/>
      <c r="EEX342" s="770"/>
      <c r="EEY342" s="770"/>
      <c r="EEZ342" s="770"/>
      <c r="EFA342" s="770"/>
      <c r="EFB342" s="770"/>
      <c r="EFC342" s="770"/>
      <c r="EFD342" s="770"/>
      <c r="EFE342" s="770"/>
      <c r="EFF342" s="770"/>
      <c r="EFG342" s="770"/>
      <c r="EFH342" s="770"/>
      <c r="EFI342" s="770"/>
      <c r="EFJ342" s="770"/>
      <c r="EFK342" s="770"/>
      <c r="EFL342" s="770"/>
      <c r="EFM342" s="770"/>
      <c r="EFN342" s="770"/>
      <c r="EFO342" s="770"/>
      <c r="EFP342" s="770"/>
      <c r="EFQ342" s="770"/>
      <c r="EFR342" s="770"/>
      <c r="EFS342" s="770"/>
      <c r="EFT342" s="770"/>
      <c r="EFU342" s="770"/>
      <c r="EFV342" s="770"/>
      <c r="EFW342" s="770"/>
      <c r="EFX342" s="770"/>
      <c r="EFY342" s="770"/>
      <c r="EFZ342" s="770"/>
      <c r="EGA342" s="770"/>
      <c r="EGB342" s="770"/>
      <c r="EGC342" s="770"/>
      <c r="EGD342" s="770"/>
      <c r="EGE342" s="770"/>
      <c r="EGF342" s="770"/>
      <c r="EGG342" s="770"/>
      <c r="EGH342" s="770"/>
      <c r="EGI342" s="770"/>
      <c r="EGJ342" s="770"/>
      <c r="EGK342" s="770"/>
      <c r="EGL342" s="770"/>
      <c r="EGM342" s="770"/>
      <c r="EGN342" s="770"/>
      <c r="EGO342" s="770"/>
      <c r="EGP342" s="770"/>
      <c r="EGQ342" s="770"/>
      <c r="EGR342" s="770"/>
      <c r="EGS342" s="770"/>
      <c r="EGT342" s="770"/>
      <c r="EGU342" s="770"/>
      <c r="EGV342" s="770"/>
      <c r="EGW342" s="770"/>
      <c r="EGX342" s="770"/>
      <c r="EGY342" s="770"/>
      <c r="EGZ342" s="770"/>
      <c r="EHA342" s="770"/>
      <c r="EHB342" s="770"/>
      <c r="EHC342" s="770"/>
      <c r="EHD342" s="770"/>
      <c r="EHE342" s="770"/>
      <c r="EHF342" s="770"/>
      <c r="EHG342" s="770"/>
      <c r="EHH342" s="770"/>
      <c r="EHI342" s="770"/>
      <c r="EHJ342" s="770"/>
      <c r="EHK342" s="770"/>
      <c r="EHL342" s="770"/>
      <c r="EHM342" s="770"/>
      <c r="EHN342" s="770"/>
      <c r="EHO342" s="770"/>
      <c r="EHP342" s="770"/>
      <c r="EHQ342" s="770"/>
      <c r="EHR342" s="770"/>
      <c r="EHS342" s="770"/>
      <c r="EHT342" s="770"/>
      <c r="EHU342" s="770"/>
      <c r="EHV342" s="770"/>
      <c r="EHW342" s="770"/>
      <c r="EHX342" s="770"/>
      <c r="EHY342" s="770"/>
      <c r="EHZ342" s="770"/>
      <c r="EIA342" s="770"/>
      <c r="EIB342" s="770"/>
      <c r="EIC342" s="770"/>
      <c r="EID342" s="770"/>
      <c r="EIE342" s="770"/>
      <c r="EIF342" s="770"/>
      <c r="EIG342" s="770"/>
      <c r="EIH342" s="770"/>
      <c r="EII342" s="770"/>
      <c r="EIJ342" s="770"/>
      <c r="EIK342" s="770"/>
      <c r="EIL342" s="770"/>
      <c r="EIM342" s="770"/>
      <c r="EIN342" s="770"/>
      <c r="EIO342" s="770"/>
      <c r="EIP342" s="770"/>
      <c r="EIQ342" s="770"/>
      <c r="EIR342" s="770"/>
      <c r="EIS342" s="770"/>
      <c r="EIT342" s="770"/>
      <c r="EIU342" s="770"/>
      <c r="EIV342" s="770"/>
      <c r="EIW342" s="770"/>
      <c r="EIX342" s="770"/>
      <c r="EIY342" s="770"/>
      <c r="EIZ342" s="770"/>
      <c r="EJA342" s="770"/>
      <c r="EJB342" s="770"/>
      <c r="EJC342" s="770"/>
      <c r="EJD342" s="770"/>
      <c r="EJE342" s="770"/>
      <c r="EJF342" s="770"/>
      <c r="EJG342" s="770"/>
      <c r="EJH342" s="770"/>
      <c r="EJI342" s="770"/>
      <c r="EJJ342" s="770"/>
      <c r="EJK342" s="770"/>
      <c r="EJL342" s="770"/>
      <c r="EJM342" s="770"/>
      <c r="EJN342" s="770"/>
      <c r="EJO342" s="770"/>
      <c r="EJP342" s="770"/>
      <c r="EJQ342" s="770"/>
      <c r="EJR342" s="770"/>
      <c r="EJS342" s="770"/>
      <c r="EJT342" s="770"/>
      <c r="EJU342" s="770"/>
      <c r="EJV342" s="770"/>
      <c r="EJW342" s="770"/>
      <c r="EJX342" s="770"/>
      <c r="EJY342" s="770"/>
      <c r="EJZ342" s="770"/>
      <c r="EKA342" s="770"/>
      <c r="EKB342" s="770"/>
      <c r="EKC342" s="770"/>
      <c r="EKD342" s="770"/>
      <c r="EKE342" s="770"/>
      <c r="EKF342" s="770"/>
      <c r="EKG342" s="770"/>
      <c r="EKH342" s="770"/>
      <c r="EKI342" s="770"/>
      <c r="EKJ342" s="770"/>
      <c r="EKK342" s="770"/>
      <c r="EKL342" s="770"/>
      <c r="EKM342" s="770"/>
      <c r="EKN342" s="770"/>
      <c r="EKO342" s="770"/>
      <c r="EKP342" s="770"/>
      <c r="EKQ342" s="770"/>
      <c r="EKR342" s="770"/>
      <c r="EKS342" s="770"/>
      <c r="EKT342" s="770"/>
      <c r="EKU342" s="770"/>
      <c r="EKV342" s="770"/>
      <c r="EKW342" s="770"/>
      <c r="EKX342" s="770"/>
      <c r="EKY342" s="770"/>
      <c r="EKZ342" s="770"/>
      <c r="ELA342" s="770"/>
      <c r="ELB342" s="770"/>
      <c r="ELC342" s="770"/>
      <c r="ELD342" s="770"/>
      <c r="ELE342" s="770"/>
      <c r="ELF342" s="770"/>
      <c r="ELG342" s="770"/>
      <c r="ELH342" s="770"/>
      <c r="ELI342" s="770"/>
      <c r="ELJ342" s="770"/>
      <c r="ELK342" s="770"/>
      <c r="ELL342" s="770"/>
      <c r="ELM342" s="770"/>
      <c r="ELN342" s="770"/>
      <c r="ELO342" s="770"/>
      <c r="ELP342" s="770"/>
      <c r="ELQ342" s="770"/>
      <c r="ELR342" s="770"/>
      <c r="ELS342" s="770"/>
      <c r="ELT342" s="770"/>
      <c r="ELU342" s="770"/>
      <c r="ELV342" s="770"/>
      <c r="ELW342" s="770"/>
      <c r="ELX342" s="770"/>
      <c r="ELY342" s="770"/>
      <c r="ELZ342" s="770"/>
      <c r="EMA342" s="770"/>
      <c r="EMB342" s="770"/>
      <c r="EMC342" s="770"/>
      <c r="EMD342" s="770"/>
      <c r="EME342" s="770"/>
      <c r="EMF342" s="770"/>
      <c r="EMG342" s="770"/>
      <c r="EMH342" s="770"/>
      <c r="EMI342" s="770"/>
      <c r="EMJ342" s="770"/>
      <c r="EMK342" s="770"/>
      <c r="EML342" s="770"/>
      <c r="EMM342" s="770"/>
      <c r="EMN342" s="770"/>
      <c r="EMO342" s="770"/>
      <c r="EMP342" s="770"/>
      <c r="EMQ342" s="770"/>
      <c r="EMR342" s="770"/>
      <c r="EMS342" s="770"/>
      <c r="EMT342" s="770"/>
      <c r="EMU342" s="770"/>
      <c r="EMV342" s="770"/>
      <c r="EMW342" s="770"/>
      <c r="EMX342" s="770"/>
      <c r="EMY342" s="770"/>
      <c r="EMZ342" s="770"/>
      <c r="ENA342" s="770"/>
      <c r="ENB342" s="770"/>
      <c r="ENC342" s="770"/>
      <c r="END342" s="770"/>
      <c r="ENE342" s="770"/>
      <c r="ENF342" s="770"/>
      <c r="ENG342" s="770"/>
      <c r="ENH342" s="770"/>
      <c r="ENI342" s="770"/>
      <c r="ENJ342" s="770"/>
      <c r="ENK342" s="770"/>
      <c r="ENL342" s="770"/>
      <c r="ENM342" s="770"/>
      <c r="ENN342" s="770"/>
      <c r="ENO342" s="770"/>
      <c r="ENP342" s="770"/>
      <c r="ENQ342" s="770"/>
      <c r="ENR342" s="770"/>
      <c r="ENS342" s="770"/>
      <c r="ENT342" s="770"/>
      <c r="ENU342" s="770"/>
      <c r="ENV342" s="770"/>
      <c r="ENW342" s="770"/>
      <c r="ENX342" s="770"/>
      <c r="ENY342" s="770"/>
      <c r="ENZ342" s="770"/>
      <c r="EOA342" s="770"/>
      <c r="EOB342" s="770"/>
      <c r="EOC342" s="770"/>
      <c r="EOD342" s="770"/>
      <c r="EOE342" s="770"/>
      <c r="EOF342" s="770"/>
      <c r="EOG342" s="770"/>
      <c r="EOH342" s="770"/>
      <c r="EOI342" s="770"/>
      <c r="EOJ342" s="770"/>
      <c r="EOK342" s="770"/>
      <c r="EOL342" s="770"/>
      <c r="EOM342" s="770"/>
      <c r="EON342" s="770"/>
      <c r="EOO342" s="770"/>
      <c r="EOP342" s="770"/>
      <c r="EOQ342" s="770"/>
      <c r="EOR342" s="770"/>
      <c r="EOS342" s="770"/>
      <c r="EOT342" s="770"/>
      <c r="EOU342" s="770"/>
      <c r="EOV342" s="770"/>
      <c r="EOW342" s="770"/>
      <c r="EOX342" s="770"/>
      <c r="EOY342" s="770"/>
      <c r="EOZ342" s="770"/>
      <c r="EPA342" s="770"/>
      <c r="EPB342" s="770"/>
      <c r="EPC342" s="770"/>
      <c r="EPD342" s="770"/>
      <c r="EPE342" s="770"/>
      <c r="EPF342" s="770"/>
      <c r="EPG342" s="770"/>
      <c r="EPH342" s="770"/>
      <c r="EPI342" s="770"/>
      <c r="EPJ342" s="770"/>
      <c r="EPK342" s="770"/>
      <c r="EPL342" s="770"/>
      <c r="EPM342" s="770"/>
      <c r="EPN342" s="770"/>
      <c r="EPO342" s="770"/>
      <c r="EPP342" s="770"/>
      <c r="EPQ342" s="770"/>
      <c r="EPR342" s="770"/>
      <c r="EPS342" s="770"/>
      <c r="EPT342" s="770"/>
      <c r="EPU342" s="770"/>
      <c r="EPV342" s="770"/>
      <c r="EPW342" s="770"/>
      <c r="EPX342" s="770"/>
      <c r="EPY342" s="770"/>
      <c r="EPZ342" s="770"/>
      <c r="EQA342" s="770"/>
      <c r="EQB342" s="770"/>
      <c r="EQC342" s="770"/>
      <c r="EQD342" s="770"/>
      <c r="EQE342" s="770"/>
      <c r="EQF342" s="770"/>
      <c r="EQG342" s="770"/>
      <c r="EQH342" s="770"/>
      <c r="EQI342" s="770"/>
      <c r="EQJ342" s="770"/>
      <c r="EQK342" s="770"/>
      <c r="EQL342" s="770"/>
      <c r="EQM342" s="770"/>
      <c r="EQN342" s="770"/>
      <c r="EQO342" s="770"/>
      <c r="EQP342" s="770"/>
      <c r="EQQ342" s="770"/>
      <c r="EQR342" s="770"/>
      <c r="EQS342" s="770"/>
      <c r="EQT342" s="770"/>
      <c r="EQU342" s="770"/>
      <c r="EQV342" s="770"/>
      <c r="EQW342" s="770"/>
      <c r="EQX342" s="770"/>
      <c r="EQY342" s="770"/>
      <c r="EQZ342" s="770"/>
      <c r="ERA342" s="770"/>
      <c r="ERB342" s="770"/>
      <c r="ERC342" s="770"/>
      <c r="ERD342" s="770"/>
      <c r="ERE342" s="770"/>
      <c r="ERF342" s="770"/>
      <c r="ERG342" s="770"/>
      <c r="ERH342" s="770"/>
      <c r="ERI342" s="770"/>
      <c r="ERJ342" s="770"/>
      <c r="ERK342" s="770"/>
      <c r="ERL342" s="770"/>
      <c r="ERM342" s="770"/>
      <c r="ERN342" s="770"/>
      <c r="ERO342" s="770"/>
      <c r="ERP342" s="770"/>
      <c r="ERQ342" s="770"/>
      <c r="ERR342" s="770"/>
      <c r="ERS342" s="770"/>
      <c r="ERT342" s="770"/>
      <c r="ERU342" s="770"/>
      <c r="ERV342" s="770"/>
      <c r="ERW342" s="770"/>
      <c r="ERX342" s="770"/>
      <c r="ERY342" s="770"/>
      <c r="ERZ342" s="770"/>
      <c r="ESA342" s="770"/>
      <c r="ESB342" s="770"/>
      <c r="ESC342" s="770"/>
      <c r="ESD342" s="770"/>
      <c r="ESE342" s="770"/>
      <c r="ESF342" s="770"/>
      <c r="ESG342" s="770"/>
      <c r="ESH342" s="770"/>
      <c r="ESI342" s="770"/>
      <c r="ESJ342" s="770"/>
      <c r="ESK342" s="770"/>
      <c r="ESL342" s="770"/>
      <c r="ESM342" s="770"/>
      <c r="ESN342" s="770"/>
      <c r="ESO342" s="770"/>
      <c r="ESP342" s="770"/>
      <c r="ESQ342" s="770"/>
      <c r="ESR342" s="770"/>
      <c r="ESS342" s="770"/>
      <c r="EST342" s="770"/>
      <c r="ESU342" s="770"/>
      <c r="ESV342" s="770"/>
      <c r="ESW342" s="770"/>
      <c r="ESX342" s="770"/>
      <c r="ESY342" s="770"/>
      <c r="ESZ342" s="770"/>
      <c r="ETA342" s="770"/>
      <c r="ETB342" s="770"/>
      <c r="ETC342" s="770"/>
      <c r="ETD342" s="770"/>
      <c r="ETE342" s="770"/>
      <c r="ETF342" s="770"/>
      <c r="ETG342" s="770"/>
      <c r="ETH342" s="770"/>
      <c r="ETI342" s="770"/>
      <c r="ETJ342" s="770"/>
      <c r="ETK342" s="770"/>
      <c r="ETL342" s="770"/>
      <c r="ETM342" s="770"/>
      <c r="ETN342" s="770"/>
      <c r="ETO342" s="770"/>
      <c r="ETP342" s="770"/>
      <c r="ETQ342" s="770"/>
      <c r="ETR342" s="770"/>
      <c r="ETS342" s="770"/>
      <c r="ETT342" s="770"/>
      <c r="ETU342" s="770"/>
      <c r="ETV342" s="770"/>
      <c r="ETW342" s="770"/>
      <c r="ETX342" s="770"/>
      <c r="ETY342" s="770"/>
      <c r="ETZ342" s="770"/>
      <c r="EUA342" s="770"/>
      <c r="EUB342" s="770"/>
      <c r="EUC342" s="770"/>
      <c r="EUD342" s="770"/>
      <c r="EUE342" s="770"/>
      <c r="EUF342" s="770"/>
      <c r="EUG342" s="770"/>
      <c r="EUH342" s="770"/>
      <c r="EUI342" s="770"/>
      <c r="EUJ342" s="770"/>
      <c r="EUK342" s="770"/>
      <c r="EUL342" s="770"/>
      <c r="EUM342" s="770"/>
      <c r="EUN342" s="770"/>
      <c r="EUO342" s="770"/>
      <c r="EUP342" s="770"/>
      <c r="EUQ342" s="770"/>
      <c r="EUR342" s="770"/>
      <c r="EUS342" s="770"/>
      <c r="EUT342" s="770"/>
      <c r="EUU342" s="770"/>
      <c r="EUV342" s="770"/>
      <c r="EUW342" s="770"/>
      <c r="EUX342" s="770"/>
      <c r="EUY342" s="770"/>
      <c r="EUZ342" s="770"/>
      <c r="EVA342" s="770"/>
      <c r="EVB342" s="770"/>
      <c r="EVC342" s="770"/>
      <c r="EVD342" s="770"/>
      <c r="EVE342" s="770"/>
      <c r="EVF342" s="770"/>
      <c r="EVG342" s="770"/>
      <c r="EVH342" s="770"/>
      <c r="EVI342" s="770"/>
      <c r="EVJ342" s="770"/>
      <c r="EVK342" s="770"/>
      <c r="EVL342" s="770"/>
      <c r="EVM342" s="770"/>
      <c r="EVN342" s="770"/>
      <c r="EVO342" s="770"/>
      <c r="EVP342" s="770"/>
      <c r="EVQ342" s="770"/>
      <c r="EVR342" s="770"/>
      <c r="EVS342" s="770"/>
      <c r="EVT342" s="770"/>
      <c r="EVU342" s="770"/>
      <c r="EVV342" s="770"/>
      <c r="EVW342" s="770"/>
      <c r="EVX342" s="770"/>
      <c r="EVY342" s="770"/>
      <c r="EVZ342" s="770"/>
      <c r="EWA342" s="770"/>
      <c r="EWB342" s="770"/>
      <c r="EWC342" s="770"/>
      <c r="EWD342" s="770"/>
      <c r="EWE342" s="770"/>
      <c r="EWF342" s="770"/>
      <c r="EWG342" s="770"/>
      <c r="EWH342" s="770"/>
      <c r="EWI342" s="770"/>
      <c r="EWJ342" s="770"/>
      <c r="EWK342" s="770"/>
      <c r="EWL342" s="770"/>
      <c r="EWM342" s="770"/>
      <c r="EWN342" s="770"/>
      <c r="EWO342" s="770"/>
      <c r="EWP342" s="770"/>
      <c r="EWQ342" s="770"/>
      <c r="EWR342" s="770"/>
      <c r="EWS342" s="770"/>
      <c r="EWT342" s="770"/>
      <c r="EWU342" s="770"/>
      <c r="EWV342" s="770"/>
      <c r="EWW342" s="770"/>
      <c r="EWX342" s="770"/>
      <c r="EWY342" s="770"/>
      <c r="EWZ342" s="770"/>
      <c r="EXA342" s="770"/>
      <c r="EXB342" s="770"/>
      <c r="EXC342" s="770"/>
      <c r="EXD342" s="770"/>
      <c r="EXE342" s="770"/>
      <c r="EXF342" s="770"/>
      <c r="EXG342" s="770"/>
      <c r="EXH342" s="770"/>
      <c r="EXI342" s="770"/>
      <c r="EXJ342" s="770"/>
      <c r="EXK342" s="770"/>
      <c r="EXL342" s="770"/>
      <c r="EXM342" s="770"/>
      <c r="EXN342" s="770"/>
      <c r="EXO342" s="770"/>
      <c r="EXP342" s="770"/>
      <c r="EXQ342" s="770"/>
      <c r="EXR342" s="770"/>
      <c r="EXS342" s="770"/>
      <c r="EXT342" s="770"/>
      <c r="EXU342" s="770"/>
      <c r="EXV342" s="770"/>
      <c r="EXW342" s="770"/>
      <c r="EXX342" s="770"/>
      <c r="EXY342" s="770"/>
      <c r="EXZ342" s="770"/>
      <c r="EYA342" s="770"/>
      <c r="EYB342" s="770"/>
      <c r="EYC342" s="770"/>
      <c r="EYD342" s="770"/>
      <c r="EYE342" s="770"/>
      <c r="EYF342" s="770"/>
      <c r="EYG342" s="770"/>
      <c r="EYH342" s="770"/>
      <c r="EYI342" s="770"/>
      <c r="EYJ342" s="770"/>
      <c r="EYK342" s="770"/>
      <c r="EYL342" s="770"/>
      <c r="EYM342" s="770"/>
      <c r="EYN342" s="770"/>
      <c r="EYO342" s="770"/>
      <c r="EYP342" s="770"/>
      <c r="EYQ342" s="770"/>
      <c r="EYR342" s="770"/>
      <c r="EYS342" s="770"/>
      <c r="EYT342" s="770"/>
      <c r="EYU342" s="770"/>
      <c r="EYV342" s="770"/>
      <c r="EYW342" s="770"/>
      <c r="EYX342" s="770"/>
      <c r="EYY342" s="770"/>
      <c r="EYZ342" s="770"/>
      <c r="EZA342" s="770"/>
      <c r="EZB342" s="770"/>
      <c r="EZC342" s="770"/>
      <c r="EZD342" s="770"/>
      <c r="EZE342" s="770"/>
      <c r="EZF342" s="770"/>
      <c r="EZG342" s="770"/>
      <c r="EZH342" s="770"/>
      <c r="EZI342" s="770"/>
      <c r="EZJ342" s="770"/>
      <c r="EZK342" s="770"/>
      <c r="EZL342" s="770"/>
      <c r="EZM342" s="770"/>
      <c r="EZN342" s="770"/>
      <c r="EZO342" s="770"/>
      <c r="EZP342" s="770"/>
      <c r="EZQ342" s="770"/>
      <c r="EZR342" s="770"/>
      <c r="EZS342" s="770"/>
      <c r="EZT342" s="770"/>
      <c r="EZU342" s="770"/>
      <c r="EZV342" s="770"/>
      <c r="EZW342" s="770"/>
      <c r="EZX342" s="770"/>
      <c r="EZY342" s="770"/>
      <c r="EZZ342" s="770"/>
      <c r="FAA342" s="770"/>
      <c r="FAB342" s="770"/>
      <c r="FAC342" s="770"/>
      <c r="FAD342" s="770"/>
      <c r="FAE342" s="770"/>
      <c r="FAF342" s="770"/>
      <c r="FAG342" s="770"/>
      <c r="FAH342" s="770"/>
      <c r="FAI342" s="770"/>
      <c r="FAJ342" s="770"/>
      <c r="FAK342" s="770"/>
      <c r="FAL342" s="770"/>
      <c r="FAM342" s="770"/>
      <c r="FAN342" s="770"/>
      <c r="FAO342" s="770"/>
      <c r="FAP342" s="770"/>
      <c r="FAQ342" s="770"/>
      <c r="FAR342" s="770"/>
      <c r="FAS342" s="770"/>
      <c r="FAT342" s="770"/>
      <c r="FAU342" s="770"/>
      <c r="FAV342" s="770"/>
      <c r="FAW342" s="770"/>
      <c r="FAX342" s="770"/>
      <c r="FAY342" s="770"/>
      <c r="FAZ342" s="770"/>
      <c r="FBA342" s="770"/>
      <c r="FBB342" s="770"/>
      <c r="FBC342" s="770"/>
      <c r="FBD342" s="770"/>
      <c r="FBE342" s="770"/>
      <c r="FBF342" s="770"/>
      <c r="FBG342" s="770"/>
      <c r="FBH342" s="770"/>
      <c r="FBI342" s="770"/>
      <c r="FBJ342" s="770"/>
      <c r="FBK342" s="770"/>
      <c r="FBL342" s="770"/>
      <c r="FBM342" s="770"/>
      <c r="FBN342" s="770"/>
      <c r="FBO342" s="770"/>
      <c r="FBP342" s="770"/>
      <c r="FBQ342" s="770"/>
      <c r="FBR342" s="770"/>
      <c r="FBS342" s="770"/>
      <c r="FBT342" s="770"/>
      <c r="FBU342" s="770"/>
      <c r="FBV342" s="770"/>
      <c r="FBW342" s="770"/>
      <c r="FBX342" s="770"/>
      <c r="FBY342" s="770"/>
      <c r="FBZ342" s="770"/>
      <c r="FCA342" s="770"/>
      <c r="FCB342" s="770"/>
      <c r="FCC342" s="770"/>
      <c r="FCD342" s="770"/>
      <c r="FCE342" s="770"/>
      <c r="FCF342" s="770"/>
      <c r="FCG342" s="770"/>
      <c r="FCH342" s="770"/>
      <c r="FCI342" s="770"/>
      <c r="FCJ342" s="770"/>
      <c r="FCK342" s="770"/>
      <c r="FCL342" s="770"/>
      <c r="FCM342" s="770"/>
      <c r="FCN342" s="770"/>
      <c r="FCO342" s="770"/>
      <c r="FCP342" s="770"/>
      <c r="FCQ342" s="770"/>
      <c r="FCR342" s="770"/>
      <c r="FCS342" s="770"/>
      <c r="FCT342" s="770"/>
      <c r="FCU342" s="770"/>
      <c r="FCV342" s="770"/>
      <c r="FCW342" s="770"/>
      <c r="FCX342" s="770"/>
      <c r="FCY342" s="770"/>
      <c r="FCZ342" s="770"/>
      <c r="FDA342" s="770"/>
      <c r="FDB342" s="770"/>
      <c r="FDC342" s="770"/>
      <c r="FDD342" s="770"/>
      <c r="FDE342" s="770"/>
      <c r="FDF342" s="770"/>
      <c r="FDG342" s="770"/>
      <c r="FDH342" s="770"/>
      <c r="FDI342" s="770"/>
      <c r="FDJ342" s="770"/>
      <c r="FDK342" s="770"/>
      <c r="FDL342" s="770"/>
      <c r="FDM342" s="770"/>
      <c r="FDN342" s="770"/>
      <c r="FDO342" s="770"/>
      <c r="FDP342" s="770"/>
      <c r="FDQ342" s="770"/>
      <c r="FDR342" s="770"/>
      <c r="FDS342" s="770"/>
      <c r="FDT342" s="770"/>
      <c r="FDU342" s="770"/>
      <c r="FDV342" s="770"/>
      <c r="FDW342" s="770"/>
      <c r="FDX342" s="770"/>
      <c r="FDY342" s="770"/>
      <c r="FDZ342" s="770"/>
      <c r="FEA342" s="770"/>
      <c r="FEB342" s="770"/>
      <c r="FEC342" s="770"/>
      <c r="FED342" s="770"/>
      <c r="FEE342" s="770"/>
      <c r="FEF342" s="770"/>
      <c r="FEG342" s="770"/>
      <c r="FEH342" s="770"/>
      <c r="FEI342" s="770"/>
      <c r="FEJ342" s="770"/>
      <c r="FEK342" s="770"/>
      <c r="FEL342" s="770"/>
      <c r="FEM342" s="770"/>
      <c r="FEN342" s="770"/>
      <c r="FEO342" s="770"/>
      <c r="FEP342" s="770"/>
      <c r="FEQ342" s="770"/>
      <c r="FER342" s="770"/>
      <c r="FES342" s="770"/>
      <c r="FET342" s="770"/>
      <c r="FEU342" s="770"/>
      <c r="FEV342" s="770"/>
      <c r="FEW342" s="770"/>
      <c r="FEX342" s="770"/>
      <c r="FEY342" s="770"/>
      <c r="FEZ342" s="770"/>
      <c r="FFA342" s="770"/>
      <c r="FFB342" s="770"/>
      <c r="FFC342" s="770"/>
      <c r="FFD342" s="770"/>
      <c r="FFE342" s="770"/>
      <c r="FFF342" s="770"/>
      <c r="FFG342" s="770"/>
      <c r="FFH342" s="770"/>
      <c r="FFI342" s="770"/>
      <c r="FFJ342" s="770"/>
      <c r="FFK342" s="770"/>
      <c r="FFL342" s="770"/>
      <c r="FFM342" s="770"/>
      <c r="FFN342" s="770"/>
      <c r="FFO342" s="770"/>
      <c r="FFP342" s="770"/>
      <c r="FFQ342" s="770"/>
      <c r="FFR342" s="770"/>
      <c r="FFS342" s="770"/>
      <c r="FFT342" s="770"/>
      <c r="FFU342" s="770"/>
      <c r="FFV342" s="770"/>
      <c r="FFW342" s="770"/>
      <c r="FFX342" s="770"/>
      <c r="FFY342" s="770"/>
      <c r="FFZ342" s="770"/>
      <c r="FGA342" s="770"/>
      <c r="FGB342" s="770"/>
      <c r="FGC342" s="770"/>
      <c r="FGD342" s="770"/>
      <c r="FGE342" s="770"/>
      <c r="FGF342" s="770"/>
      <c r="FGG342" s="770"/>
      <c r="FGH342" s="770"/>
      <c r="FGI342" s="770"/>
      <c r="FGJ342" s="770"/>
      <c r="FGK342" s="770"/>
      <c r="FGL342" s="770"/>
      <c r="FGM342" s="770"/>
      <c r="FGN342" s="770"/>
      <c r="FGO342" s="770"/>
      <c r="FGP342" s="770"/>
      <c r="FGQ342" s="770"/>
      <c r="FGR342" s="770"/>
      <c r="FGS342" s="770"/>
      <c r="FGT342" s="770"/>
      <c r="FGU342" s="770"/>
      <c r="FGV342" s="770"/>
      <c r="FGW342" s="770"/>
      <c r="FGX342" s="770"/>
      <c r="FGY342" s="770"/>
      <c r="FGZ342" s="770"/>
      <c r="FHA342" s="770"/>
      <c r="FHB342" s="770"/>
      <c r="FHC342" s="770"/>
      <c r="FHD342" s="770"/>
      <c r="FHE342" s="770"/>
      <c r="FHF342" s="770"/>
      <c r="FHG342" s="770"/>
      <c r="FHH342" s="770"/>
      <c r="FHI342" s="770"/>
      <c r="FHJ342" s="770"/>
      <c r="FHK342" s="770"/>
      <c r="FHL342" s="770"/>
      <c r="FHM342" s="770"/>
      <c r="FHN342" s="770"/>
      <c r="FHO342" s="770"/>
      <c r="FHP342" s="770"/>
      <c r="FHQ342" s="770"/>
      <c r="FHR342" s="770"/>
      <c r="FHS342" s="770"/>
      <c r="FHT342" s="770"/>
      <c r="FHU342" s="770"/>
      <c r="FHV342" s="770"/>
      <c r="FHW342" s="770"/>
      <c r="FHX342" s="770"/>
      <c r="FHY342" s="770"/>
      <c r="FHZ342" s="770"/>
      <c r="FIA342" s="770"/>
      <c r="FIB342" s="770"/>
      <c r="FIC342" s="770"/>
      <c r="FID342" s="770"/>
      <c r="FIE342" s="770"/>
      <c r="FIF342" s="770"/>
      <c r="FIG342" s="770"/>
      <c r="FIH342" s="770"/>
      <c r="FII342" s="770"/>
      <c r="FIJ342" s="770"/>
      <c r="FIK342" s="770"/>
      <c r="FIL342" s="770"/>
      <c r="FIM342" s="770"/>
      <c r="FIN342" s="770"/>
      <c r="FIO342" s="770"/>
      <c r="FIP342" s="770"/>
      <c r="FIQ342" s="770"/>
      <c r="FIR342" s="770"/>
      <c r="FIS342" s="770"/>
      <c r="FIT342" s="770"/>
      <c r="FIU342" s="770"/>
      <c r="FIV342" s="770"/>
      <c r="FIW342" s="770"/>
      <c r="FIX342" s="770"/>
      <c r="FIY342" s="770"/>
      <c r="FIZ342" s="770"/>
      <c r="FJA342" s="770"/>
      <c r="FJB342" s="770"/>
      <c r="FJC342" s="770"/>
      <c r="FJD342" s="770"/>
      <c r="FJE342" s="770"/>
      <c r="FJF342" s="770"/>
      <c r="FJG342" s="770"/>
      <c r="FJH342" s="770"/>
      <c r="FJI342" s="770"/>
      <c r="FJJ342" s="770"/>
      <c r="FJK342" s="770"/>
      <c r="FJL342" s="770"/>
      <c r="FJM342" s="770"/>
      <c r="FJN342" s="770"/>
      <c r="FJO342" s="770"/>
      <c r="FJP342" s="770"/>
      <c r="FJQ342" s="770"/>
      <c r="FJR342" s="770"/>
      <c r="FJS342" s="770"/>
      <c r="FJT342" s="770"/>
      <c r="FJU342" s="770"/>
      <c r="FJV342" s="770"/>
      <c r="FJW342" s="770"/>
      <c r="FJX342" s="770"/>
      <c r="FJY342" s="770"/>
      <c r="FJZ342" s="770"/>
      <c r="FKA342" s="770"/>
      <c r="FKB342" s="770"/>
      <c r="FKC342" s="770"/>
      <c r="FKD342" s="770"/>
      <c r="FKE342" s="770"/>
      <c r="FKF342" s="770"/>
      <c r="FKG342" s="770"/>
      <c r="FKH342" s="770"/>
      <c r="FKI342" s="770"/>
      <c r="FKJ342" s="770"/>
      <c r="FKK342" s="770"/>
      <c r="FKL342" s="770"/>
      <c r="FKM342" s="770"/>
      <c r="FKN342" s="770"/>
      <c r="FKO342" s="770"/>
      <c r="FKP342" s="770"/>
      <c r="FKQ342" s="770"/>
      <c r="FKR342" s="770"/>
      <c r="FKS342" s="770"/>
      <c r="FKT342" s="770"/>
      <c r="FKU342" s="770"/>
      <c r="FKV342" s="770"/>
      <c r="FKW342" s="770"/>
      <c r="FKX342" s="770"/>
      <c r="FKY342" s="770"/>
      <c r="FKZ342" s="770"/>
      <c r="FLA342" s="770"/>
      <c r="FLB342" s="770"/>
      <c r="FLC342" s="770"/>
      <c r="FLD342" s="770"/>
      <c r="FLE342" s="770"/>
      <c r="FLF342" s="770"/>
      <c r="FLG342" s="770"/>
      <c r="FLH342" s="770"/>
      <c r="FLI342" s="770"/>
      <c r="FLJ342" s="770"/>
      <c r="FLK342" s="770"/>
      <c r="FLL342" s="770"/>
      <c r="FLM342" s="770"/>
      <c r="FLN342" s="770"/>
      <c r="FLO342" s="770"/>
      <c r="FLP342" s="770"/>
      <c r="FLQ342" s="770"/>
      <c r="FLR342" s="770"/>
      <c r="FLS342" s="770"/>
      <c r="FLT342" s="770"/>
      <c r="FLU342" s="770"/>
      <c r="FLV342" s="770"/>
      <c r="FLW342" s="770"/>
      <c r="FLX342" s="770"/>
      <c r="FLY342" s="770"/>
      <c r="FLZ342" s="770"/>
      <c r="FMA342" s="770"/>
      <c r="FMB342" s="770"/>
      <c r="FMC342" s="770"/>
      <c r="FMD342" s="770"/>
      <c r="FME342" s="770"/>
      <c r="FMF342" s="770"/>
      <c r="FMG342" s="770"/>
      <c r="FMH342" s="770"/>
      <c r="FMI342" s="770"/>
      <c r="FMJ342" s="770"/>
      <c r="FMK342" s="770"/>
      <c r="FML342" s="770"/>
      <c r="FMM342" s="770"/>
      <c r="FMN342" s="770"/>
      <c r="FMO342" s="770"/>
      <c r="FMP342" s="770"/>
      <c r="FMQ342" s="770"/>
      <c r="FMR342" s="770"/>
      <c r="FMS342" s="770"/>
      <c r="FMT342" s="770"/>
      <c r="FMU342" s="770"/>
      <c r="FMV342" s="770"/>
      <c r="FMW342" s="770"/>
      <c r="FMX342" s="770"/>
      <c r="FMY342" s="770"/>
      <c r="FMZ342" s="770"/>
      <c r="FNA342" s="770"/>
      <c r="FNB342" s="770"/>
      <c r="FNC342" s="770"/>
      <c r="FND342" s="770"/>
      <c r="FNE342" s="770"/>
      <c r="FNF342" s="770"/>
      <c r="FNG342" s="770"/>
      <c r="FNH342" s="770"/>
      <c r="FNI342" s="770"/>
      <c r="FNJ342" s="770"/>
      <c r="FNK342" s="770"/>
      <c r="FNL342" s="770"/>
      <c r="FNM342" s="770"/>
      <c r="FNN342" s="770"/>
      <c r="FNO342" s="770"/>
      <c r="FNP342" s="770"/>
      <c r="FNQ342" s="770"/>
      <c r="FNR342" s="770"/>
      <c r="FNS342" s="770"/>
      <c r="FNT342" s="770"/>
      <c r="FNU342" s="770"/>
      <c r="FNV342" s="770"/>
      <c r="FNW342" s="770"/>
      <c r="FNX342" s="770"/>
      <c r="FNY342" s="770"/>
      <c r="FNZ342" s="770"/>
      <c r="FOA342" s="770"/>
      <c r="FOB342" s="770"/>
      <c r="FOC342" s="770"/>
      <c r="FOD342" s="770"/>
      <c r="FOE342" s="770"/>
      <c r="FOF342" s="770"/>
      <c r="FOG342" s="770"/>
      <c r="FOH342" s="770"/>
      <c r="FOI342" s="770"/>
      <c r="FOJ342" s="770"/>
      <c r="FOK342" s="770"/>
      <c r="FOL342" s="770"/>
      <c r="FOM342" s="770"/>
      <c r="FON342" s="770"/>
      <c r="FOO342" s="770"/>
      <c r="FOP342" s="770"/>
      <c r="FOQ342" s="770"/>
      <c r="FOR342" s="770"/>
      <c r="FOS342" s="770"/>
      <c r="FOT342" s="770"/>
      <c r="FOU342" s="770"/>
      <c r="FOV342" s="770"/>
      <c r="FOW342" s="770"/>
      <c r="FOX342" s="770"/>
      <c r="FOY342" s="770"/>
      <c r="FOZ342" s="770"/>
      <c r="FPA342" s="770"/>
      <c r="FPB342" s="770"/>
      <c r="FPC342" s="770"/>
      <c r="FPD342" s="770"/>
      <c r="FPE342" s="770"/>
      <c r="FPF342" s="770"/>
      <c r="FPG342" s="770"/>
      <c r="FPH342" s="770"/>
      <c r="FPI342" s="770"/>
      <c r="FPJ342" s="770"/>
      <c r="FPK342" s="770"/>
      <c r="FPL342" s="770"/>
      <c r="FPM342" s="770"/>
      <c r="FPN342" s="770"/>
      <c r="FPO342" s="770"/>
      <c r="FPP342" s="770"/>
      <c r="FPQ342" s="770"/>
      <c r="FPR342" s="770"/>
      <c r="FPS342" s="770"/>
      <c r="FPT342" s="770"/>
      <c r="FPU342" s="770"/>
      <c r="FPV342" s="770"/>
      <c r="FPW342" s="770"/>
      <c r="FPX342" s="770"/>
      <c r="FPY342" s="770"/>
      <c r="FPZ342" s="770"/>
      <c r="FQA342" s="770"/>
      <c r="FQB342" s="770"/>
      <c r="FQC342" s="770"/>
      <c r="FQD342" s="770"/>
      <c r="FQE342" s="770"/>
      <c r="FQF342" s="770"/>
      <c r="FQG342" s="770"/>
      <c r="FQH342" s="770"/>
      <c r="FQI342" s="770"/>
      <c r="FQJ342" s="770"/>
      <c r="FQK342" s="770"/>
      <c r="FQL342" s="770"/>
      <c r="FQM342" s="770"/>
      <c r="FQN342" s="770"/>
      <c r="FQO342" s="770"/>
      <c r="FQP342" s="770"/>
      <c r="FQQ342" s="770"/>
      <c r="FQR342" s="770"/>
      <c r="FQS342" s="770"/>
      <c r="FQT342" s="770"/>
      <c r="FQU342" s="770"/>
      <c r="FQV342" s="770"/>
      <c r="FQW342" s="770"/>
      <c r="FQX342" s="770"/>
      <c r="FQY342" s="770"/>
      <c r="FQZ342" s="770"/>
      <c r="FRA342" s="770"/>
      <c r="FRB342" s="770"/>
      <c r="FRC342" s="770"/>
      <c r="FRD342" s="770"/>
      <c r="FRE342" s="770"/>
      <c r="FRF342" s="770"/>
      <c r="FRG342" s="770"/>
      <c r="FRH342" s="770"/>
      <c r="FRI342" s="770"/>
      <c r="FRJ342" s="770"/>
      <c r="FRK342" s="770"/>
      <c r="FRL342" s="770"/>
      <c r="FRM342" s="770"/>
      <c r="FRN342" s="770"/>
      <c r="FRO342" s="770"/>
      <c r="FRP342" s="770"/>
      <c r="FRQ342" s="770"/>
      <c r="FRR342" s="770"/>
      <c r="FRS342" s="770"/>
      <c r="FRT342" s="770"/>
      <c r="FRU342" s="770"/>
      <c r="FRV342" s="770"/>
      <c r="FRW342" s="770"/>
      <c r="FRX342" s="770"/>
      <c r="FRY342" s="770"/>
      <c r="FRZ342" s="770"/>
      <c r="FSA342" s="770"/>
      <c r="FSB342" s="770"/>
      <c r="FSC342" s="770"/>
      <c r="FSD342" s="770"/>
      <c r="FSE342" s="770"/>
      <c r="FSF342" s="770"/>
      <c r="FSG342" s="770"/>
      <c r="FSH342" s="770"/>
      <c r="FSI342" s="770"/>
      <c r="FSJ342" s="770"/>
      <c r="FSK342" s="770"/>
      <c r="FSL342" s="770"/>
      <c r="FSM342" s="770"/>
      <c r="FSN342" s="770"/>
      <c r="FSO342" s="770"/>
      <c r="FSP342" s="770"/>
      <c r="FSQ342" s="770"/>
      <c r="FSR342" s="770"/>
      <c r="FSS342" s="770"/>
      <c r="FST342" s="770"/>
      <c r="FSU342" s="770"/>
      <c r="FSV342" s="770"/>
      <c r="FSW342" s="770"/>
      <c r="FSX342" s="770"/>
      <c r="FSY342" s="770"/>
      <c r="FSZ342" s="770"/>
      <c r="FTA342" s="770"/>
      <c r="FTB342" s="770"/>
      <c r="FTC342" s="770"/>
      <c r="FTD342" s="770"/>
      <c r="FTE342" s="770"/>
      <c r="FTF342" s="770"/>
      <c r="FTG342" s="770"/>
      <c r="FTH342" s="770"/>
      <c r="FTI342" s="770"/>
      <c r="FTJ342" s="770"/>
      <c r="FTK342" s="770"/>
      <c r="FTL342" s="770"/>
      <c r="FTM342" s="770"/>
      <c r="FTN342" s="770"/>
      <c r="FTO342" s="770"/>
      <c r="FTP342" s="770"/>
      <c r="FTQ342" s="770"/>
      <c r="FTR342" s="770"/>
      <c r="FTS342" s="770"/>
      <c r="FTT342" s="770"/>
      <c r="FTU342" s="770"/>
      <c r="FTV342" s="770"/>
      <c r="FTW342" s="770"/>
      <c r="FTX342" s="770"/>
      <c r="FTY342" s="770"/>
      <c r="FTZ342" s="770"/>
      <c r="FUA342" s="770"/>
      <c r="FUB342" s="770"/>
      <c r="FUC342" s="770"/>
      <c r="FUD342" s="770"/>
      <c r="FUE342" s="770"/>
      <c r="FUF342" s="770"/>
      <c r="FUG342" s="770"/>
      <c r="FUH342" s="770"/>
      <c r="FUI342" s="770"/>
      <c r="FUJ342" s="770"/>
      <c r="FUK342" s="770"/>
      <c r="FUL342" s="770"/>
      <c r="FUM342" s="770"/>
      <c r="FUN342" s="770"/>
      <c r="FUO342" s="770"/>
      <c r="FUP342" s="770"/>
      <c r="FUQ342" s="770"/>
      <c r="FUR342" s="770"/>
      <c r="FUS342" s="770"/>
      <c r="FUT342" s="770"/>
      <c r="FUU342" s="770"/>
      <c r="FUV342" s="770"/>
      <c r="FUW342" s="770"/>
      <c r="FUX342" s="770"/>
      <c r="FUY342" s="770"/>
      <c r="FUZ342" s="770"/>
      <c r="FVA342" s="770"/>
      <c r="FVB342" s="770"/>
      <c r="FVC342" s="770"/>
      <c r="FVD342" s="770"/>
      <c r="FVE342" s="770"/>
      <c r="FVF342" s="770"/>
      <c r="FVG342" s="770"/>
      <c r="FVH342" s="770"/>
      <c r="FVI342" s="770"/>
      <c r="FVJ342" s="770"/>
      <c r="FVK342" s="770"/>
      <c r="FVL342" s="770"/>
      <c r="FVM342" s="770"/>
      <c r="FVN342" s="770"/>
      <c r="FVO342" s="770"/>
      <c r="FVP342" s="770"/>
      <c r="FVQ342" s="770"/>
      <c r="FVR342" s="770"/>
      <c r="FVS342" s="770"/>
      <c r="FVT342" s="770"/>
      <c r="FVU342" s="770"/>
      <c r="FVV342" s="770"/>
      <c r="FVW342" s="770"/>
      <c r="FVX342" s="770"/>
      <c r="FVY342" s="770"/>
      <c r="FVZ342" s="770"/>
      <c r="FWA342" s="770"/>
      <c r="FWB342" s="770"/>
      <c r="FWC342" s="770"/>
      <c r="FWD342" s="770"/>
      <c r="FWE342" s="770"/>
      <c r="FWF342" s="770"/>
      <c r="FWG342" s="770"/>
      <c r="FWH342" s="770"/>
      <c r="FWI342" s="770"/>
      <c r="FWJ342" s="770"/>
      <c r="FWK342" s="770"/>
      <c r="FWL342" s="770"/>
      <c r="FWM342" s="770"/>
      <c r="FWN342" s="770"/>
      <c r="FWO342" s="770"/>
      <c r="FWP342" s="770"/>
      <c r="FWQ342" s="770"/>
      <c r="FWR342" s="770"/>
      <c r="FWS342" s="770"/>
      <c r="FWT342" s="770"/>
      <c r="FWU342" s="770"/>
      <c r="FWV342" s="770"/>
      <c r="FWW342" s="770"/>
      <c r="FWX342" s="770"/>
      <c r="FWY342" s="770"/>
      <c r="FWZ342" s="770"/>
      <c r="FXA342" s="770"/>
      <c r="FXB342" s="770"/>
      <c r="FXC342" s="770"/>
      <c r="FXD342" s="770"/>
      <c r="FXE342" s="770"/>
      <c r="FXF342" s="770"/>
      <c r="FXG342" s="770"/>
      <c r="FXH342" s="770"/>
      <c r="FXI342" s="770"/>
      <c r="FXJ342" s="770"/>
      <c r="FXK342" s="770"/>
      <c r="FXL342" s="770"/>
      <c r="FXM342" s="770"/>
      <c r="FXN342" s="770"/>
      <c r="FXO342" s="770"/>
      <c r="FXP342" s="770"/>
      <c r="FXQ342" s="770"/>
      <c r="FXR342" s="770"/>
      <c r="FXS342" s="770"/>
      <c r="FXT342" s="770"/>
      <c r="FXU342" s="770"/>
      <c r="FXV342" s="770"/>
      <c r="FXW342" s="770"/>
      <c r="FXX342" s="770"/>
      <c r="FXY342" s="770"/>
      <c r="FXZ342" s="770"/>
      <c r="FYA342" s="770"/>
      <c r="FYB342" s="770"/>
      <c r="FYC342" s="770"/>
      <c r="FYD342" s="770"/>
      <c r="FYE342" s="770"/>
      <c r="FYF342" s="770"/>
      <c r="FYG342" s="770"/>
      <c r="FYH342" s="770"/>
      <c r="FYI342" s="770"/>
      <c r="FYJ342" s="770"/>
      <c r="FYK342" s="770"/>
      <c r="FYL342" s="770"/>
      <c r="FYM342" s="770"/>
      <c r="FYN342" s="770"/>
      <c r="FYO342" s="770"/>
      <c r="FYP342" s="770"/>
      <c r="FYQ342" s="770"/>
      <c r="FYR342" s="770"/>
      <c r="FYS342" s="770"/>
      <c r="FYT342" s="770"/>
      <c r="FYU342" s="770"/>
      <c r="FYV342" s="770"/>
      <c r="FYW342" s="770"/>
      <c r="FYX342" s="770"/>
      <c r="FYY342" s="770"/>
      <c r="FYZ342" s="770"/>
      <c r="FZA342" s="770"/>
      <c r="FZB342" s="770"/>
      <c r="FZC342" s="770"/>
      <c r="FZD342" s="770"/>
      <c r="FZE342" s="770"/>
      <c r="FZF342" s="770"/>
      <c r="FZG342" s="770"/>
      <c r="FZH342" s="770"/>
      <c r="FZI342" s="770"/>
      <c r="FZJ342" s="770"/>
      <c r="FZK342" s="770"/>
      <c r="FZL342" s="770"/>
      <c r="FZM342" s="770"/>
      <c r="FZN342" s="770"/>
      <c r="FZO342" s="770"/>
      <c r="FZP342" s="770"/>
      <c r="FZQ342" s="770"/>
      <c r="FZR342" s="770"/>
      <c r="FZS342" s="770"/>
      <c r="FZT342" s="770"/>
      <c r="FZU342" s="770"/>
      <c r="FZV342" s="770"/>
      <c r="FZW342" s="770"/>
      <c r="FZX342" s="770"/>
      <c r="FZY342" s="770"/>
      <c r="FZZ342" s="770"/>
      <c r="GAA342" s="770"/>
      <c r="GAB342" s="770"/>
      <c r="GAC342" s="770"/>
      <c r="GAD342" s="770"/>
      <c r="GAE342" s="770"/>
      <c r="GAF342" s="770"/>
      <c r="GAG342" s="770"/>
      <c r="GAH342" s="770"/>
      <c r="GAI342" s="770"/>
      <c r="GAJ342" s="770"/>
      <c r="GAK342" s="770"/>
      <c r="GAL342" s="770"/>
      <c r="GAM342" s="770"/>
      <c r="GAN342" s="770"/>
      <c r="GAO342" s="770"/>
      <c r="GAP342" s="770"/>
      <c r="GAQ342" s="770"/>
      <c r="GAR342" s="770"/>
      <c r="GAS342" s="770"/>
      <c r="GAT342" s="770"/>
      <c r="GAU342" s="770"/>
      <c r="GAV342" s="770"/>
      <c r="GAW342" s="770"/>
      <c r="GAX342" s="770"/>
      <c r="GAY342" s="770"/>
      <c r="GAZ342" s="770"/>
      <c r="GBA342" s="770"/>
      <c r="GBB342" s="770"/>
      <c r="GBC342" s="770"/>
      <c r="GBD342" s="770"/>
      <c r="GBE342" s="770"/>
      <c r="GBF342" s="770"/>
      <c r="GBG342" s="770"/>
      <c r="GBH342" s="770"/>
      <c r="GBI342" s="770"/>
      <c r="GBJ342" s="770"/>
      <c r="GBK342" s="770"/>
      <c r="GBL342" s="770"/>
      <c r="GBM342" s="770"/>
      <c r="GBN342" s="770"/>
      <c r="GBO342" s="770"/>
      <c r="GBP342" s="770"/>
      <c r="GBQ342" s="770"/>
      <c r="GBR342" s="770"/>
      <c r="GBS342" s="770"/>
      <c r="GBT342" s="770"/>
      <c r="GBU342" s="770"/>
      <c r="GBV342" s="770"/>
      <c r="GBW342" s="770"/>
      <c r="GBX342" s="770"/>
      <c r="GBY342" s="770"/>
      <c r="GBZ342" s="770"/>
      <c r="GCA342" s="770"/>
      <c r="GCB342" s="770"/>
      <c r="GCC342" s="770"/>
      <c r="GCD342" s="770"/>
      <c r="GCE342" s="770"/>
      <c r="GCF342" s="770"/>
      <c r="GCG342" s="770"/>
      <c r="GCH342" s="770"/>
      <c r="GCI342" s="770"/>
      <c r="GCJ342" s="770"/>
      <c r="GCK342" s="770"/>
      <c r="GCL342" s="770"/>
      <c r="GCM342" s="770"/>
      <c r="GCN342" s="770"/>
      <c r="GCO342" s="770"/>
      <c r="GCP342" s="770"/>
      <c r="GCQ342" s="770"/>
      <c r="GCR342" s="770"/>
      <c r="GCS342" s="770"/>
      <c r="GCT342" s="770"/>
      <c r="GCU342" s="770"/>
      <c r="GCV342" s="770"/>
      <c r="GCW342" s="770"/>
      <c r="GCX342" s="770"/>
      <c r="GCY342" s="770"/>
      <c r="GCZ342" s="770"/>
      <c r="GDA342" s="770"/>
      <c r="GDB342" s="770"/>
      <c r="GDC342" s="770"/>
      <c r="GDD342" s="770"/>
      <c r="GDE342" s="770"/>
      <c r="GDF342" s="770"/>
      <c r="GDG342" s="770"/>
      <c r="GDH342" s="770"/>
      <c r="GDI342" s="770"/>
      <c r="GDJ342" s="770"/>
      <c r="GDK342" s="770"/>
      <c r="GDL342" s="770"/>
      <c r="GDM342" s="770"/>
      <c r="GDN342" s="770"/>
      <c r="GDO342" s="770"/>
      <c r="GDP342" s="770"/>
      <c r="GDQ342" s="770"/>
      <c r="GDR342" s="770"/>
      <c r="GDS342" s="770"/>
      <c r="GDT342" s="770"/>
      <c r="GDU342" s="770"/>
      <c r="GDV342" s="770"/>
      <c r="GDW342" s="770"/>
      <c r="GDX342" s="770"/>
      <c r="GDY342" s="770"/>
      <c r="GDZ342" s="770"/>
      <c r="GEA342" s="770"/>
      <c r="GEB342" s="770"/>
      <c r="GEC342" s="770"/>
      <c r="GED342" s="770"/>
      <c r="GEE342" s="770"/>
      <c r="GEF342" s="770"/>
      <c r="GEG342" s="770"/>
      <c r="GEH342" s="770"/>
      <c r="GEI342" s="770"/>
      <c r="GEJ342" s="770"/>
      <c r="GEK342" s="770"/>
      <c r="GEL342" s="770"/>
      <c r="GEM342" s="770"/>
      <c r="GEN342" s="770"/>
      <c r="GEO342" s="770"/>
      <c r="GEP342" s="770"/>
      <c r="GEQ342" s="770"/>
      <c r="GER342" s="770"/>
      <c r="GES342" s="770"/>
      <c r="GET342" s="770"/>
      <c r="GEU342" s="770"/>
      <c r="GEV342" s="770"/>
      <c r="GEW342" s="770"/>
      <c r="GEX342" s="770"/>
      <c r="GEY342" s="770"/>
      <c r="GEZ342" s="770"/>
      <c r="GFA342" s="770"/>
      <c r="GFB342" s="770"/>
      <c r="GFC342" s="770"/>
      <c r="GFD342" s="770"/>
      <c r="GFE342" s="770"/>
      <c r="GFF342" s="770"/>
      <c r="GFG342" s="770"/>
      <c r="GFH342" s="770"/>
      <c r="GFI342" s="770"/>
      <c r="GFJ342" s="770"/>
      <c r="GFK342" s="770"/>
      <c r="GFL342" s="770"/>
      <c r="GFM342" s="770"/>
      <c r="GFN342" s="770"/>
      <c r="GFO342" s="770"/>
      <c r="GFP342" s="770"/>
      <c r="GFQ342" s="770"/>
      <c r="GFR342" s="770"/>
      <c r="GFS342" s="770"/>
      <c r="GFT342" s="770"/>
      <c r="GFU342" s="770"/>
      <c r="GFV342" s="770"/>
      <c r="GFW342" s="770"/>
      <c r="GFX342" s="770"/>
      <c r="GFY342" s="770"/>
      <c r="GFZ342" s="770"/>
      <c r="GGA342" s="770"/>
      <c r="GGB342" s="770"/>
      <c r="GGC342" s="770"/>
      <c r="GGD342" s="770"/>
      <c r="GGE342" s="770"/>
      <c r="GGF342" s="770"/>
      <c r="GGG342" s="770"/>
      <c r="GGH342" s="770"/>
      <c r="GGI342" s="770"/>
      <c r="GGJ342" s="770"/>
      <c r="GGK342" s="770"/>
      <c r="GGL342" s="770"/>
      <c r="GGM342" s="770"/>
      <c r="GGN342" s="770"/>
      <c r="GGO342" s="770"/>
      <c r="GGP342" s="770"/>
      <c r="GGQ342" s="770"/>
      <c r="GGR342" s="770"/>
      <c r="GGS342" s="770"/>
      <c r="GGT342" s="770"/>
      <c r="GGU342" s="770"/>
      <c r="GGV342" s="770"/>
      <c r="GGW342" s="770"/>
      <c r="GGX342" s="770"/>
      <c r="GGY342" s="770"/>
      <c r="GGZ342" s="770"/>
      <c r="GHA342" s="770"/>
      <c r="GHB342" s="770"/>
      <c r="GHC342" s="770"/>
      <c r="GHD342" s="770"/>
      <c r="GHE342" s="770"/>
      <c r="GHF342" s="770"/>
      <c r="GHG342" s="770"/>
      <c r="GHH342" s="770"/>
      <c r="GHI342" s="770"/>
      <c r="GHJ342" s="770"/>
      <c r="GHK342" s="770"/>
      <c r="GHL342" s="770"/>
      <c r="GHM342" s="770"/>
      <c r="GHN342" s="770"/>
      <c r="GHO342" s="770"/>
      <c r="GHP342" s="770"/>
      <c r="GHQ342" s="770"/>
      <c r="GHR342" s="770"/>
      <c r="GHS342" s="770"/>
      <c r="GHT342" s="770"/>
      <c r="GHU342" s="770"/>
      <c r="GHV342" s="770"/>
      <c r="GHW342" s="770"/>
      <c r="GHX342" s="770"/>
      <c r="GHY342" s="770"/>
      <c r="GHZ342" s="770"/>
      <c r="GIA342" s="770"/>
      <c r="GIB342" s="770"/>
      <c r="GIC342" s="770"/>
      <c r="GID342" s="770"/>
      <c r="GIE342" s="770"/>
      <c r="GIF342" s="770"/>
      <c r="GIG342" s="770"/>
      <c r="GIH342" s="770"/>
      <c r="GII342" s="770"/>
      <c r="GIJ342" s="770"/>
      <c r="GIK342" s="770"/>
      <c r="GIL342" s="770"/>
      <c r="GIM342" s="770"/>
      <c r="GIN342" s="770"/>
      <c r="GIO342" s="770"/>
      <c r="GIP342" s="770"/>
      <c r="GIQ342" s="770"/>
      <c r="GIR342" s="770"/>
      <c r="GIS342" s="770"/>
      <c r="GIT342" s="770"/>
      <c r="GIU342" s="770"/>
      <c r="GIV342" s="770"/>
      <c r="GIW342" s="770"/>
      <c r="GIX342" s="770"/>
      <c r="GIY342" s="770"/>
      <c r="GIZ342" s="770"/>
      <c r="GJA342" s="770"/>
      <c r="GJB342" s="770"/>
      <c r="GJC342" s="770"/>
      <c r="GJD342" s="770"/>
      <c r="GJE342" s="770"/>
      <c r="GJF342" s="770"/>
      <c r="GJG342" s="770"/>
      <c r="GJH342" s="770"/>
      <c r="GJI342" s="770"/>
      <c r="GJJ342" s="770"/>
      <c r="GJK342" s="770"/>
      <c r="GJL342" s="770"/>
      <c r="GJM342" s="770"/>
      <c r="GJN342" s="770"/>
      <c r="GJO342" s="770"/>
      <c r="GJP342" s="770"/>
      <c r="GJQ342" s="770"/>
      <c r="GJR342" s="770"/>
      <c r="GJS342" s="770"/>
      <c r="GJT342" s="770"/>
      <c r="GJU342" s="770"/>
      <c r="GJV342" s="770"/>
      <c r="GJW342" s="770"/>
      <c r="GJX342" s="770"/>
      <c r="GJY342" s="770"/>
      <c r="GJZ342" s="770"/>
      <c r="GKA342" s="770"/>
      <c r="GKB342" s="770"/>
      <c r="GKC342" s="770"/>
      <c r="GKD342" s="770"/>
      <c r="GKE342" s="770"/>
      <c r="GKF342" s="770"/>
      <c r="GKG342" s="770"/>
      <c r="GKH342" s="770"/>
      <c r="GKI342" s="770"/>
      <c r="GKJ342" s="770"/>
      <c r="GKK342" s="770"/>
      <c r="GKL342" s="770"/>
      <c r="GKM342" s="770"/>
      <c r="GKN342" s="770"/>
      <c r="GKO342" s="770"/>
      <c r="GKP342" s="770"/>
      <c r="GKQ342" s="770"/>
      <c r="GKR342" s="770"/>
      <c r="GKS342" s="770"/>
      <c r="GKT342" s="770"/>
      <c r="GKU342" s="770"/>
      <c r="GKV342" s="770"/>
      <c r="GKW342" s="770"/>
      <c r="GKX342" s="770"/>
      <c r="GKY342" s="770"/>
      <c r="GKZ342" s="770"/>
      <c r="GLA342" s="770"/>
      <c r="GLB342" s="770"/>
      <c r="GLC342" s="770"/>
      <c r="GLD342" s="770"/>
      <c r="GLE342" s="770"/>
      <c r="GLF342" s="770"/>
      <c r="GLG342" s="770"/>
      <c r="GLH342" s="770"/>
      <c r="GLI342" s="770"/>
      <c r="GLJ342" s="770"/>
      <c r="GLK342" s="770"/>
      <c r="GLL342" s="770"/>
      <c r="GLM342" s="770"/>
      <c r="GLN342" s="770"/>
      <c r="GLO342" s="770"/>
      <c r="GLP342" s="770"/>
      <c r="GLQ342" s="770"/>
      <c r="GLR342" s="770"/>
      <c r="GLS342" s="770"/>
      <c r="GLT342" s="770"/>
      <c r="GLU342" s="770"/>
      <c r="GLV342" s="770"/>
      <c r="GLW342" s="770"/>
      <c r="GLX342" s="770"/>
      <c r="GLY342" s="770"/>
      <c r="GLZ342" s="770"/>
      <c r="GMA342" s="770"/>
      <c r="GMB342" s="770"/>
      <c r="GMC342" s="770"/>
      <c r="GMD342" s="770"/>
      <c r="GME342" s="770"/>
      <c r="GMF342" s="770"/>
      <c r="GMG342" s="770"/>
      <c r="GMH342" s="770"/>
      <c r="GMI342" s="770"/>
      <c r="GMJ342" s="770"/>
      <c r="GMK342" s="770"/>
      <c r="GML342" s="770"/>
      <c r="GMM342" s="770"/>
      <c r="GMN342" s="770"/>
      <c r="GMO342" s="770"/>
      <c r="GMP342" s="770"/>
      <c r="GMQ342" s="770"/>
      <c r="GMR342" s="770"/>
      <c r="GMS342" s="770"/>
      <c r="GMT342" s="770"/>
      <c r="GMU342" s="770"/>
      <c r="GMV342" s="770"/>
      <c r="GMW342" s="770"/>
      <c r="GMX342" s="770"/>
      <c r="GMY342" s="770"/>
      <c r="GMZ342" s="770"/>
      <c r="GNA342" s="770"/>
      <c r="GNB342" s="770"/>
      <c r="GNC342" s="770"/>
      <c r="GND342" s="770"/>
      <c r="GNE342" s="770"/>
      <c r="GNF342" s="770"/>
      <c r="GNG342" s="770"/>
      <c r="GNH342" s="770"/>
      <c r="GNI342" s="770"/>
      <c r="GNJ342" s="770"/>
      <c r="GNK342" s="770"/>
      <c r="GNL342" s="770"/>
      <c r="GNM342" s="770"/>
      <c r="GNN342" s="770"/>
      <c r="GNO342" s="770"/>
      <c r="GNP342" s="770"/>
      <c r="GNQ342" s="770"/>
      <c r="GNR342" s="770"/>
      <c r="GNS342" s="770"/>
      <c r="GNT342" s="770"/>
      <c r="GNU342" s="770"/>
      <c r="GNV342" s="770"/>
      <c r="GNW342" s="770"/>
      <c r="GNX342" s="770"/>
      <c r="GNY342" s="770"/>
      <c r="GNZ342" s="770"/>
      <c r="GOA342" s="770"/>
      <c r="GOB342" s="770"/>
      <c r="GOC342" s="770"/>
      <c r="GOD342" s="770"/>
      <c r="GOE342" s="770"/>
      <c r="GOF342" s="770"/>
      <c r="GOG342" s="770"/>
      <c r="GOH342" s="770"/>
      <c r="GOI342" s="770"/>
      <c r="GOJ342" s="770"/>
      <c r="GOK342" s="770"/>
      <c r="GOL342" s="770"/>
      <c r="GOM342" s="770"/>
      <c r="GON342" s="770"/>
      <c r="GOO342" s="770"/>
      <c r="GOP342" s="770"/>
      <c r="GOQ342" s="770"/>
      <c r="GOR342" s="770"/>
      <c r="GOS342" s="770"/>
      <c r="GOT342" s="770"/>
      <c r="GOU342" s="770"/>
      <c r="GOV342" s="770"/>
      <c r="GOW342" s="770"/>
      <c r="GOX342" s="770"/>
      <c r="GOY342" s="770"/>
      <c r="GOZ342" s="770"/>
      <c r="GPA342" s="770"/>
      <c r="GPB342" s="770"/>
      <c r="GPC342" s="770"/>
      <c r="GPD342" s="770"/>
      <c r="GPE342" s="770"/>
      <c r="GPF342" s="770"/>
      <c r="GPG342" s="770"/>
      <c r="GPH342" s="770"/>
      <c r="GPI342" s="770"/>
      <c r="GPJ342" s="770"/>
      <c r="GPK342" s="770"/>
      <c r="GPL342" s="770"/>
      <c r="GPM342" s="770"/>
      <c r="GPN342" s="770"/>
      <c r="GPO342" s="770"/>
      <c r="GPP342" s="770"/>
      <c r="GPQ342" s="770"/>
      <c r="GPR342" s="770"/>
      <c r="GPS342" s="770"/>
      <c r="GPT342" s="770"/>
      <c r="GPU342" s="770"/>
      <c r="GPV342" s="770"/>
      <c r="GPW342" s="770"/>
      <c r="GPX342" s="770"/>
      <c r="GPY342" s="770"/>
      <c r="GPZ342" s="770"/>
      <c r="GQA342" s="770"/>
      <c r="GQB342" s="770"/>
      <c r="GQC342" s="770"/>
      <c r="GQD342" s="770"/>
      <c r="GQE342" s="770"/>
      <c r="GQF342" s="770"/>
      <c r="GQG342" s="770"/>
      <c r="GQH342" s="770"/>
      <c r="GQI342" s="770"/>
      <c r="GQJ342" s="770"/>
      <c r="GQK342" s="770"/>
      <c r="GQL342" s="770"/>
      <c r="GQM342" s="770"/>
      <c r="GQN342" s="770"/>
      <c r="GQO342" s="770"/>
      <c r="GQP342" s="770"/>
      <c r="GQQ342" s="770"/>
      <c r="GQR342" s="770"/>
      <c r="GQS342" s="770"/>
      <c r="GQT342" s="770"/>
      <c r="GQU342" s="770"/>
      <c r="GQV342" s="770"/>
      <c r="GQW342" s="770"/>
      <c r="GQX342" s="770"/>
      <c r="GQY342" s="770"/>
      <c r="GQZ342" s="770"/>
      <c r="GRA342" s="770"/>
      <c r="GRB342" s="770"/>
      <c r="GRC342" s="770"/>
      <c r="GRD342" s="770"/>
      <c r="GRE342" s="770"/>
      <c r="GRF342" s="770"/>
      <c r="GRG342" s="770"/>
      <c r="GRH342" s="770"/>
      <c r="GRI342" s="770"/>
      <c r="GRJ342" s="770"/>
      <c r="GRK342" s="770"/>
      <c r="GRL342" s="770"/>
      <c r="GRM342" s="770"/>
      <c r="GRN342" s="770"/>
      <c r="GRO342" s="770"/>
      <c r="GRP342" s="770"/>
      <c r="GRQ342" s="770"/>
      <c r="GRR342" s="770"/>
      <c r="GRS342" s="770"/>
      <c r="GRT342" s="770"/>
      <c r="GRU342" s="770"/>
      <c r="GRV342" s="770"/>
      <c r="GRW342" s="770"/>
      <c r="GRX342" s="770"/>
      <c r="GRY342" s="770"/>
      <c r="GRZ342" s="770"/>
      <c r="GSA342" s="770"/>
      <c r="GSB342" s="770"/>
      <c r="GSC342" s="770"/>
      <c r="GSD342" s="770"/>
      <c r="GSE342" s="770"/>
      <c r="GSF342" s="770"/>
      <c r="GSG342" s="770"/>
      <c r="GSH342" s="770"/>
      <c r="GSI342" s="770"/>
      <c r="GSJ342" s="770"/>
      <c r="GSK342" s="770"/>
      <c r="GSL342" s="770"/>
      <c r="GSM342" s="770"/>
      <c r="GSN342" s="770"/>
      <c r="GSO342" s="770"/>
      <c r="GSP342" s="770"/>
      <c r="GSQ342" s="770"/>
      <c r="GSR342" s="770"/>
      <c r="GSS342" s="770"/>
      <c r="GST342" s="770"/>
      <c r="GSU342" s="770"/>
      <c r="GSV342" s="770"/>
      <c r="GSW342" s="770"/>
      <c r="GSX342" s="770"/>
      <c r="GSY342" s="770"/>
      <c r="GSZ342" s="770"/>
      <c r="GTA342" s="770"/>
      <c r="GTB342" s="770"/>
      <c r="GTC342" s="770"/>
      <c r="GTD342" s="770"/>
      <c r="GTE342" s="770"/>
      <c r="GTF342" s="770"/>
      <c r="GTG342" s="770"/>
      <c r="GTH342" s="770"/>
      <c r="GTI342" s="770"/>
      <c r="GTJ342" s="770"/>
      <c r="GTK342" s="770"/>
      <c r="GTL342" s="770"/>
      <c r="GTM342" s="770"/>
      <c r="GTN342" s="770"/>
      <c r="GTO342" s="770"/>
      <c r="GTP342" s="770"/>
      <c r="GTQ342" s="770"/>
      <c r="GTR342" s="770"/>
      <c r="GTS342" s="770"/>
      <c r="GTT342" s="770"/>
      <c r="GTU342" s="770"/>
      <c r="GTV342" s="770"/>
      <c r="GTW342" s="770"/>
      <c r="GTX342" s="770"/>
      <c r="GTY342" s="770"/>
      <c r="GTZ342" s="770"/>
      <c r="GUA342" s="770"/>
      <c r="GUB342" s="770"/>
      <c r="GUC342" s="770"/>
      <c r="GUD342" s="770"/>
      <c r="GUE342" s="770"/>
      <c r="GUF342" s="770"/>
      <c r="GUG342" s="770"/>
      <c r="GUH342" s="770"/>
      <c r="GUI342" s="770"/>
      <c r="GUJ342" s="770"/>
      <c r="GUK342" s="770"/>
      <c r="GUL342" s="770"/>
      <c r="GUM342" s="770"/>
      <c r="GUN342" s="770"/>
      <c r="GUO342" s="770"/>
      <c r="GUP342" s="770"/>
      <c r="GUQ342" s="770"/>
      <c r="GUR342" s="770"/>
      <c r="GUS342" s="770"/>
      <c r="GUT342" s="770"/>
      <c r="GUU342" s="770"/>
      <c r="GUV342" s="770"/>
      <c r="GUW342" s="770"/>
      <c r="GUX342" s="770"/>
      <c r="GUY342" s="770"/>
      <c r="GUZ342" s="770"/>
      <c r="GVA342" s="770"/>
      <c r="GVB342" s="770"/>
      <c r="GVC342" s="770"/>
      <c r="GVD342" s="770"/>
      <c r="GVE342" s="770"/>
      <c r="GVF342" s="770"/>
      <c r="GVG342" s="770"/>
      <c r="GVH342" s="770"/>
      <c r="GVI342" s="770"/>
      <c r="GVJ342" s="770"/>
      <c r="GVK342" s="770"/>
      <c r="GVL342" s="770"/>
      <c r="GVM342" s="770"/>
      <c r="GVN342" s="770"/>
      <c r="GVO342" s="770"/>
      <c r="GVP342" s="770"/>
      <c r="GVQ342" s="770"/>
      <c r="GVR342" s="770"/>
      <c r="GVS342" s="770"/>
      <c r="GVT342" s="770"/>
      <c r="GVU342" s="770"/>
      <c r="GVV342" s="770"/>
      <c r="GVW342" s="770"/>
      <c r="GVX342" s="770"/>
      <c r="GVY342" s="770"/>
      <c r="GVZ342" s="770"/>
      <c r="GWA342" s="770"/>
      <c r="GWB342" s="770"/>
      <c r="GWC342" s="770"/>
      <c r="GWD342" s="770"/>
      <c r="GWE342" s="770"/>
      <c r="GWF342" s="770"/>
      <c r="GWG342" s="770"/>
      <c r="GWH342" s="770"/>
      <c r="GWI342" s="770"/>
      <c r="GWJ342" s="770"/>
      <c r="GWK342" s="770"/>
      <c r="GWL342" s="770"/>
      <c r="GWM342" s="770"/>
      <c r="GWN342" s="770"/>
      <c r="GWO342" s="770"/>
      <c r="GWP342" s="770"/>
      <c r="GWQ342" s="770"/>
      <c r="GWR342" s="770"/>
      <c r="GWS342" s="770"/>
      <c r="GWT342" s="770"/>
      <c r="GWU342" s="770"/>
      <c r="GWV342" s="770"/>
      <c r="GWW342" s="770"/>
      <c r="GWX342" s="770"/>
      <c r="GWY342" s="770"/>
      <c r="GWZ342" s="770"/>
      <c r="GXA342" s="770"/>
      <c r="GXB342" s="770"/>
      <c r="GXC342" s="770"/>
      <c r="GXD342" s="770"/>
      <c r="GXE342" s="770"/>
      <c r="GXF342" s="770"/>
      <c r="GXG342" s="770"/>
      <c r="GXH342" s="770"/>
      <c r="GXI342" s="770"/>
      <c r="GXJ342" s="770"/>
      <c r="GXK342" s="770"/>
      <c r="GXL342" s="770"/>
      <c r="GXM342" s="770"/>
      <c r="GXN342" s="770"/>
      <c r="GXO342" s="770"/>
      <c r="GXP342" s="770"/>
      <c r="GXQ342" s="770"/>
      <c r="GXR342" s="770"/>
      <c r="GXS342" s="770"/>
      <c r="GXT342" s="770"/>
      <c r="GXU342" s="770"/>
      <c r="GXV342" s="770"/>
      <c r="GXW342" s="770"/>
      <c r="GXX342" s="770"/>
      <c r="GXY342" s="770"/>
      <c r="GXZ342" s="770"/>
      <c r="GYA342" s="770"/>
      <c r="GYB342" s="770"/>
      <c r="GYC342" s="770"/>
      <c r="GYD342" s="770"/>
      <c r="GYE342" s="770"/>
      <c r="GYF342" s="770"/>
      <c r="GYG342" s="770"/>
      <c r="GYH342" s="770"/>
      <c r="GYI342" s="770"/>
      <c r="GYJ342" s="770"/>
      <c r="GYK342" s="770"/>
      <c r="GYL342" s="770"/>
      <c r="GYM342" s="770"/>
      <c r="GYN342" s="770"/>
      <c r="GYO342" s="770"/>
      <c r="GYP342" s="770"/>
      <c r="GYQ342" s="770"/>
      <c r="GYR342" s="770"/>
      <c r="GYS342" s="770"/>
      <c r="GYT342" s="770"/>
      <c r="GYU342" s="770"/>
      <c r="GYV342" s="770"/>
      <c r="GYW342" s="770"/>
      <c r="GYX342" s="770"/>
      <c r="GYY342" s="770"/>
      <c r="GYZ342" s="770"/>
      <c r="GZA342" s="770"/>
      <c r="GZB342" s="770"/>
      <c r="GZC342" s="770"/>
      <c r="GZD342" s="770"/>
      <c r="GZE342" s="770"/>
      <c r="GZF342" s="770"/>
      <c r="GZG342" s="770"/>
      <c r="GZH342" s="770"/>
      <c r="GZI342" s="770"/>
      <c r="GZJ342" s="770"/>
      <c r="GZK342" s="770"/>
      <c r="GZL342" s="770"/>
      <c r="GZM342" s="770"/>
      <c r="GZN342" s="770"/>
      <c r="GZO342" s="770"/>
      <c r="GZP342" s="770"/>
      <c r="GZQ342" s="770"/>
      <c r="GZR342" s="770"/>
      <c r="GZS342" s="770"/>
      <c r="GZT342" s="770"/>
      <c r="GZU342" s="770"/>
      <c r="GZV342" s="770"/>
      <c r="GZW342" s="770"/>
      <c r="GZX342" s="770"/>
      <c r="GZY342" s="770"/>
      <c r="GZZ342" s="770"/>
      <c r="HAA342" s="770"/>
      <c r="HAB342" s="770"/>
      <c r="HAC342" s="770"/>
      <c r="HAD342" s="770"/>
      <c r="HAE342" s="770"/>
      <c r="HAF342" s="770"/>
      <c r="HAG342" s="770"/>
      <c r="HAH342" s="770"/>
      <c r="HAI342" s="770"/>
      <c r="HAJ342" s="770"/>
      <c r="HAK342" s="770"/>
      <c r="HAL342" s="770"/>
      <c r="HAM342" s="770"/>
      <c r="HAN342" s="770"/>
      <c r="HAO342" s="770"/>
      <c r="HAP342" s="770"/>
      <c r="HAQ342" s="770"/>
      <c r="HAR342" s="770"/>
      <c r="HAS342" s="770"/>
      <c r="HAT342" s="770"/>
      <c r="HAU342" s="770"/>
      <c r="HAV342" s="770"/>
      <c r="HAW342" s="770"/>
      <c r="HAX342" s="770"/>
      <c r="HAY342" s="770"/>
      <c r="HAZ342" s="770"/>
      <c r="HBA342" s="770"/>
      <c r="HBB342" s="770"/>
      <c r="HBC342" s="770"/>
      <c r="HBD342" s="770"/>
      <c r="HBE342" s="770"/>
      <c r="HBF342" s="770"/>
      <c r="HBG342" s="770"/>
      <c r="HBH342" s="770"/>
      <c r="HBI342" s="770"/>
      <c r="HBJ342" s="770"/>
      <c r="HBK342" s="770"/>
      <c r="HBL342" s="770"/>
      <c r="HBM342" s="770"/>
      <c r="HBN342" s="770"/>
      <c r="HBO342" s="770"/>
      <c r="HBP342" s="770"/>
      <c r="HBQ342" s="770"/>
      <c r="HBR342" s="770"/>
      <c r="HBS342" s="770"/>
      <c r="HBT342" s="770"/>
      <c r="HBU342" s="770"/>
      <c r="HBV342" s="770"/>
      <c r="HBW342" s="770"/>
      <c r="HBX342" s="770"/>
      <c r="HBY342" s="770"/>
      <c r="HBZ342" s="770"/>
      <c r="HCA342" s="770"/>
      <c r="HCB342" s="770"/>
      <c r="HCC342" s="770"/>
      <c r="HCD342" s="770"/>
      <c r="HCE342" s="770"/>
      <c r="HCF342" s="770"/>
      <c r="HCG342" s="770"/>
      <c r="HCH342" s="770"/>
      <c r="HCI342" s="770"/>
      <c r="HCJ342" s="770"/>
      <c r="HCK342" s="770"/>
      <c r="HCL342" s="770"/>
      <c r="HCM342" s="770"/>
      <c r="HCN342" s="770"/>
      <c r="HCO342" s="770"/>
      <c r="HCP342" s="770"/>
      <c r="HCQ342" s="770"/>
      <c r="HCR342" s="770"/>
      <c r="HCS342" s="770"/>
      <c r="HCT342" s="770"/>
      <c r="HCU342" s="770"/>
      <c r="HCV342" s="770"/>
      <c r="HCW342" s="770"/>
      <c r="HCX342" s="770"/>
      <c r="HCY342" s="770"/>
      <c r="HCZ342" s="770"/>
      <c r="HDA342" s="770"/>
      <c r="HDB342" s="770"/>
      <c r="HDC342" s="770"/>
      <c r="HDD342" s="770"/>
      <c r="HDE342" s="770"/>
      <c r="HDF342" s="770"/>
      <c r="HDG342" s="770"/>
      <c r="HDH342" s="770"/>
      <c r="HDI342" s="770"/>
      <c r="HDJ342" s="770"/>
      <c r="HDK342" s="770"/>
      <c r="HDL342" s="770"/>
      <c r="HDM342" s="770"/>
      <c r="HDN342" s="770"/>
      <c r="HDO342" s="770"/>
      <c r="HDP342" s="770"/>
      <c r="HDQ342" s="770"/>
      <c r="HDR342" s="770"/>
      <c r="HDS342" s="770"/>
      <c r="HDT342" s="770"/>
      <c r="HDU342" s="770"/>
      <c r="HDV342" s="770"/>
      <c r="HDW342" s="770"/>
      <c r="HDX342" s="770"/>
      <c r="HDY342" s="770"/>
      <c r="HDZ342" s="770"/>
      <c r="HEA342" s="770"/>
      <c r="HEB342" s="770"/>
      <c r="HEC342" s="770"/>
      <c r="HED342" s="770"/>
      <c r="HEE342" s="770"/>
      <c r="HEF342" s="770"/>
      <c r="HEG342" s="770"/>
      <c r="HEH342" s="770"/>
      <c r="HEI342" s="770"/>
      <c r="HEJ342" s="770"/>
      <c r="HEK342" s="770"/>
      <c r="HEL342" s="770"/>
      <c r="HEM342" s="770"/>
      <c r="HEN342" s="770"/>
      <c r="HEO342" s="770"/>
      <c r="HEP342" s="770"/>
      <c r="HEQ342" s="770"/>
      <c r="HER342" s="770"/>
      <c r="HES342" s="770"/>
      <c r="HET342" s="770"/>
      <c r="HEU342" s="770"/>
      <c r="HEV342" s="770"/>
      <c r="HEW342" s="770"/>
      <c r="HEX342" s="770"/>
      <c r="HEY342" s="770"/>
      <c r="HEZ342" s="770"/>
      <c r="HFA342" s="770"/>
      <c r="HFB342" s="770"/>
      <c r="HFC342" s="770"/>
      <c r="HFD342" s="770"/>
      <c r="HFE342" s="770"/>
      <c r="HFF342" s="770"/>
      <c r="HFG342" s="770"/>
      <c r="HFH342" s="770"/>
      <c r="HFI342" s="770"/>
      <c r="HFJ342" s="770"/>
      <c r="HFK342" s="770"/>
      <c r="HFL342" s="770"/>
      <c r="HFM342" s="770"/>
      <c r="HFN342" s="770"/>
      <c r="HFO342" s="770"/>
      <c r="HFP342" s="770"/>
      <c r="HFQ342" s="770"/>
      <c r="HFR342" s="770"/>
      <c r="HFS342" s="770"/>
      <c r="HFT342" s="770"/>
      <c r="HFU342" s="770"/>
      <c r="HFV342" s="770"/>
      <c r="HFW342" s="770"/>
      <c r="HFX342" s="770"/>
      <c r="HFY342" s="770"/>
      <c r="HFZ342" s="770"/>
      <c r="HGA342" s="770"/>
      <c r="HGB342" s="770"/>
      <c r="HGC342" s="770"/>
      <c r="HGD342" s="770"/>
      <c r="HGE342" s="770"/>
      <c r="HGF342" s="770"/>
      <c r="HGG342" s="770"/>
      <c r="HGH342" s="770"/>
      <c r="HGI342" s="770"/>
      <c r="HGJ342" s="770"/>
      <c r="HGK342" s="770"/>
      <c r="HGL342" s="770"/>
      <c r="HGM342" s="770"/>
      <c r="HGN342" s="770"/>
      <c r="HGO342" s="770"/>
      <c r="HGP342" s="770"/>
      <c r="HGQ342" s="770"/>
      <c r="HGR342" s="770"/>
      <c r="HGS342" s="770"/>
      <c r="HGT342" s="770"/>
      <c r="HGU342" s="770"/>
      <c r="HGV342" s="770"/>
      <c r="HGW342" s="770"/>
      <c r="HGX342" s="770"/>
      <c r="HGY342" s="770"/>
      <c r="HGZ342" s="770"/>
      <c r="HHA342" s="770"/>
      <c r="HHB342" s="770"/>
      <c r="HHC342" s="770"/>
      <c r="HHD342" s="770"/>
      <c r="HHE342" s="770"/>
      <c r="HHF342" s="770"/>
      <c r="HHG342" s="770"/>
      <c r="HHH342" s="770"/>
      <c r="HHI342" s="770"/>
      <c r="HHJ342" s="770"/>
      <c r="HHK342" s="770"/>
      <c r="HHL342" s="770"/>
      <c r="HHM342" s="770"/>
      <c r="HHN342" s="770"/>
      <c r="HHO342" s="770"/>
      <c r="HHP342" s="770"/>
      <c r="HHQ342" s="770"/>
      <c r="HHR342" s="770"/>
      <c r="HHS342" s="770"/>
      <c r="HHT342" s="770"/>
      <c r="HHU342" s="770"/>
      <c r="HHV342" s="770"/>
      <c r="HHW342" s="770"/>
      <c r="HHX342" s="770"/>
      <c r="HHY342" s="770"/>
      <c r="HHZ342" s="770"/>
      <c r="HIA342" s="770"/>
      <c r="HIB342" s="770"/>
      <c r="HIC342" s="770"/>
      <c r="HID342" s="770"/>
      <c r="HIE342" s="770"/>
      <c r="HIF342" s="770"/>
      <c r="HIG342" s="770"/>
      <c r="HIH342" s="770"/>
      <c r="HII342" s="770"/>
      <c r="HIJ342" s="770"/>
      <c r="HIK342" s="770"/>
      <c r="HIL342" s="770"/>
      <c r="HIM342" s="770"/>
      <c r="HIN342" s="770"/>
      <c r="HIO342" s="770"/>
      <c r="HIP342" s="770"/>
      <c r="HIQ342" s="770"/>
      <c r="HIR342" s="770"/>
      <c r="HIS342" s="770"/>
      <c r="HIT342" s="770"/>
      <c r="HIU342" s="770"/>
      <c r="HIV342" s="770"/>
      <c r="HIW342" s="770"/>
      <c r="HIX342" s="770"/>
      <c r="HIY342" s="770"/>
      <c r="HIZ342" s="770"/>
      <c r="HJA342" s="770"/>
      <c r="HJB342" s="770"/>
      <c r="HJC342" s="770"/>
      <c r="HJD342" s="770"/>
      <c r="HJE342" s="770"/>
      <c r="HJF342" s="770"/>
      <c r="HJG342" s="770"/>
      <c r="HJH342" s="770"/>
      <c r="HJI342" s="770"/>
      <c r="HJJ342" s="770"/>
      <c r="HJK342" s="770"/>
      <c r="HJL342" s="770"/>
      <c r="HJM342" s="770"/>
      <c r="HJN342" s="770"/>
      <c r="HJO342" s="770"/>
      <c r="HJP342" s="770"/>
      <c r="HJQ342" s="770"/>
      <c r="HJR342" s="770"/>
      <c r="HJS342" s="770"/>
      <c r="HJT342" s="770"/>
      <c r="HJU342" s="770"/>
      <c r="HJV342" s="770"/>
      <c r="HJW342" s="770"/>
      <c r="HJX342" s="770"/>
      <c r="HJY342" s="770"/>
      <c r="HJZ342" s="770"/>
      <c r="HKA342" s="770"/>
      <c r="HKB342" s="770"/>
      <c r="HKC342" s="770"/>
      <c r="HKD342" s="770"/>
      <c r="HKE342" s="770"/>
      <c r="HKF342" s="770"/>
      <c r="HKG342" s="770"/>
      <c r="HKH342" s="770"/>
      <c r="HKI342" s="770"/>
      <c r="HKJ342" s="770"/>
      <c r="HKK342" s="770"/>
      <c r="HKL342" s="770"/>
      <c r="HKM342" s="770"/>
      <c r="HKN342" s="770"/>
      <c r="HKO342" s="770"/>
      <c r="HKP342" s="770"/>
      <c r="HKQ342" s="770"/>
      <c r="HKR342" s="770"/>
      <c r="HKS342" s="770"/>
      <c r="HKT342" s="770"/>
      <c r="HKU342" s="770"/>
      <c r="HKV342" s="770"/>
      <c r="HKW342" s="770"/>
      <c r="HKX342" s="770"/>
      <c r="HKY342" s="770"/>
      <c r="HKZ342" s="770"/>
      <c r="HLA342" s="770"/>
      <c r="HLB342" s="770"/>
      <c r="HLC342" s="770"/>
      <c r="HLD342" s="770"/>
      <c r="HLE342" s="770"/>
      <c r="HLF342" s="770"/>
      <c r="HLG342" s="770"/>
      <c r="HLH342" s="770"/>
      <c r="HLI342" s="770"/>
      <c r="HLJ342" s="770"/>
      <c r="HLK342" s="770"/>
      <c r="HLL342" s="770"/>
      <c r="HLM342" s="770"/>
      <c r="HLN342" s="770"/>
      <c r="HLO342" s="770"/>
      <c r="HLP342" s="770"/>
      <c r="HLQ342" s="770"/>
      <c r="HLR342" s="770"/>
      <c r="HLS342" s="770"/>
      <c r="HLT342" s="770"/>
      <c r="HLU342" s="770"/>
      <c r="HLV342" s="770"/>
      <c r="HLW342" s="770"/>
      <c r="HLX342" s="770"/>
      <c r="HLY342" s="770"/>
      <c r="HLZ342" s="770"/>
      <c r="HMA342" s="770"/>
      <c r="HMB342" s="770"/>
      <c r="HMC342" s="770"/>
      <c r="HMD342" s="770"/>
      <c r="HME342" s="770"/>
      <c r="HMF342" s="770"/>
      <c r="HMG342" s="770"/>
      <c r="HMH342" s="770"/>
      <c r="HMI342" s="770"/>
      <c r="HMJ342" s="770"/>
      <c r="HMK342" s="770"/>
      <c r="HML342" s="770"/>
      <c r="HMM342" s="770"/>
      <c r="HMN342" s="770"/>
      <c r="HMO342" s="770"/>
      <c r="HMP342" s="770"/>
      <c r="HMQ342" s="770"/>
      <c r="HMR342" s="770"/>
      <c r="HMS342" s="770"/>
      <c r="HMT342" s="770"/>
      <c r="HMU342" s="770"/>
      <c r="HMV342" s="770"/>
      <c r="HMW342" s="770"/>
      <c r="HMX342" s="770"/>
      <c r="HMY342" s="770"/>
      <c r="HMZ342" s="770"/>
      <c r="HNA342" s="770"/>
      <c r="HNB342" s="770"/>
      <c r="HNC342" s="770"/>
      <c r="HND342" s="770"/>
      <c r="HNE342" s="770"/>
      <c r="HNF342" s="770"/>
      <c r="HNG342" s="770"/>
      <c r="HNH342" s="770"/>
      <c r="HNI342" s="770"/>
      <c r="HNJ342" s="770"/>
      <c r="HNK342" s="770"/>
      <c r="HNL342" s="770"/>
      <c r="HNM342" s="770"/>
      <c r="HNN342" s="770"/>
      <c r="HNO342" s="770"/>
      <c r="HNP342" s="770"/>
      <c r="HNQ342" s="770"/>
      <c r="HNR342" s="770"/>
      <c r="HNS342" s="770"/>
      <c r="HNT342" s="770"/>
      <c r="HNU342" s="770"/>
      <c r="HNV342" s="770"/>
      <c r="HNW342" s="770"/>
      <c r="HNX342" s="770"/>
      <c r="HNY342" s="770"/>
      <c r="HNZ342" s="770"/>
      <c r="HOA342" s="770"/>
      <c r="HOB342" s="770"/>
      <c r="HOC342" s="770"/>
      <c r="HOD342" s="770"/>
      <c r="HOE342" s="770"/>
      <c r="HOF342" s="770"/>
      <c r="HOG342" s="770"/>
      <c r="HOH342" s="770"/>
      <c r="HOI342" s="770"/>
      <c r="HOJ342" s="770"/>
      <c r="HOK342" s="770"/>
      <c r="HOL342" s="770"/>
      <c r="HOM342" s="770"/>
      <c r="HON342" s="770"/>
      <c r="HOO342" s="770"/>
      <c r="HOP342" s="770"/>
      <c r="HOQ342" s="770"/>
      <c r="HOR342" s="770"/>
      <c r="HOS342" s="770"/>
      <c r="HOT342" s="770"/>
      <c r="HOU342" s="770"/>
      <c r="HOV342" s="770"/>
      <c r="HOW342" s="770"/>
      <c r="HOX342" s="770"/>
      <c r="HOY342" s="770"/>
      <c r="HOZ342" s="770"/>
      <c r="HPA342" s="770"/>
      <c r="HPB342" s="770"/>
      <c r="HPC342" s="770"/>
      <c r="HPD342" s="770"/>
      <c r="HPE342" s="770"/>
      <c r="HPF342" s="770"/>
      <c r="HPG342" s="770"/>
      <c r="HPH342" s="770"/>
      <c r="HPI342" s="770"/>
      <c r="HPJ342" s="770"/>
      <c r="HPK342" s="770"/>
      <c r="HPL342" s="770"/>
      <c r="HPM342" s="770"/>
      <c r="HPN342" s="770"/>
      <c r="HPO342" s="770"/>
      <c r="HPP342" s="770"/>
      <c r="HPQ342" s="770"/>
      <c r="HPR342" s="770"/>
      <c r="HPS342" s="770"/>
      <c r="HPT342" s="770"/>
      <c r="HPU342" s="770"/>
      <c r="HPV342" s="770"/>
      <c r="HPW342" s="770"/>
      <c r="HPX342" s="770"/>
      <c r="HPY342" s="770"/>
      <c r="HPZ342" s="770"/>
      <c r="HQA342" s="770"/>
      <c r="HQB342" s="770"/>
      <c r="HQC342" s="770"/>
      <c r="HQD342" s="770"/>
      <c r="HQE342" s="770"/>
      <c r="HQF342" s="770"/>
      <c r="HQG342" s="770"/>
      <c r="HQH342" s="770"/>
      <c r="HQI342" s="770"/>
      <c r="HQJ342" s="770"/>
      <c r="HQK342" s="770"/>
      <c r="HQL342" s="770"/>
      <c r="HQM342" s="770"/>
      <c r="HQN342" s="770"/>
      <c r="HQO342" s="770"/>
      <c r="HQP342" s="770"/>
      <c r="HQQ342" s="770"/>
      <c r="HQR342" s="770"/>
      <c r="HQS342" s="770"/>
      <c r="HQT342" s="770"/>
      <c r="HQU342" s="770"/>
      <c r="HQV342" s="770"/>
      <c r="HQW342" s="770"/>
      <c r="HQX342" s="770"/>
      <c r="HQY342" s="770"/>
      <c r="HQZ342" s="770"/>
      <c r="HRA342" s="770"/>
      <c r="HRB342" s="770"/>
      <c r="HRC342" s="770"/>
      <c r="HRD342" s="770"/>
      <c r="HRE342" s="770"/>
      <c r="HRF342" s="770"/>
      <c r="HRG342" s="770"/>
      <c r="HRH342" s="770"/>
      <c r="HRI342" s="770"/>
      <c r="HRJ342" s="770"/>
      <c r="HRK342" s="770"/>
      <c r="HRL342" s="770"/>
      <c r="HRM342" s="770"/>
      <c r="HRN342" s="770"/>
      <c r="HRO342" s="770"/>
      <c r="HRP342" s="770"/>
      <c r="HRQ342" s="770"/>
      <c r="HRR342" s="770"/>
      <c r="HRS342" s="770"/>
      <c r="HRT342" s="770"/>
      <c r="HRU342" s="770"/>
      <c r="HRV342" s="770"/>
      <c r="HRW342" s="770"/>
      <c r="HRX342" s="770"/>
      <c r="HRY342" s="770"/>
      <c r="HRZ342" s="770"/>
      <c r="HSA342" s="770"/>
      <c r="HSB342" s="770"/>
      <c r="HSC342" s="770"/>
      <c r="HSD342" s="770"/>
      <c r="HSE342" s="770"/>
      <c r="HSF342" s="770"/>
      <c r="HSG342" s="770"/>
      <c r="HSH342" s="770"/>
      <c r="HSI342" s="770"/>
      <c r="HSJ342" s="770"/>
      <c r="HSK342" s="770"/>
      <c r="HSL342" s="770"/>
      <c r="HSM342" s="770"/>
      <c r="HSN342" s="770"/>
      <c r="HSO342" s="770"/>
      <c r="HSP342" s="770"/>
      <c r="HSQ342" s="770"/>
      <c r="HSR342" s="770"/>
      <c r="HSS342" s="770"/>
      <c r="HST342" s="770"/>
      <c r="HSU342" s="770"/>
      <c r="HSV342" s="770"/>
      <c r="HSW342" s="770"/>
      <c r="HSX342" s="770"/>
      <c r="HSY342" s="770"/>
      <c r="HSZ342" s="770"/>
      <c r="HTA342" s="770"/>
      <c r="HTB342" s="770"/>
      <c r="HTC342" s="770"/>
      <c r="HTD342" s="770"/>
      <c r="HTE342" s="770"/>
      <c r="HTF342" s="770"/>
      <c r="HTG342" s="770"/>
      <c r="HTH342" s="770"/>
      <c r="HTI342" s="770"/>
      <c r="HTJ342" s="770"/>
      <c r="HTK342" s="770"/>
      <c r="HTL342" s="770"/>
      <c r="HTM342" s="770"/>
      <c r="HTN342" s="770"/>
      <c r="HTO342" s="770"/>
      <c r="HTP342" s="770"/>
      <c r="HTQ342" s="770"/>
      <c r="HTR342" s="770"/>
      <c r="HTS342" s="770"/>
      <c r="HTT342" s="770"/>
      <c r="HTU342" s="770"/>
      <c r="HTV342" s="770"/>
      <c r="HTW342" s="770"/>
      <c r="HTX342" s="770"/>
      <c r="HTY342" s="770"/>
      <c r="HTZ342" s="770"/>
      <c r="HUA342" s="770"/>
      <c r="HUB342" s="770"/>
      <c r="HUC342" s="770"/>
      <c r="HUD342" s="770"/>
      <c r="HUE342" s="770"/>
      <c r="HUF342" s="770"/>
      <c r="HUG342" s="770"/>
      <c r="HUH342" s="770"/>
      <c r="HUI342" s="770"/>
      <c r="HUJ342" s="770"/>
      <c r="HUK342" s="770"/>
      <c r="HUL342" s="770"/>
      <c r="HUM342" s="770"/>
      <c r="HUN342" s="770"/>
      <c r="HUO342" s="770"/>
      <c r="HUP342" s="770"/>
      <c r="HUQ342" s="770"/>
      <c r="HUR342" s="770"/>
      <c r="HUS342" s="770"/>
      <c r="HUT342" s="770"/>
      <c r="HUU342" s="770"/>
      <c r="HUV342" s="770"/>
      <c r="HUW342" s="770"/>
      <c r="HUX342" s="770"/>
      <c r="HUY342" s="770"/>
      <c r="HUZ342" s="770"/>
      <c r="HVA342" s="770"/>
      <c r="HVB342" s="770"/>
      <c r="HVC342" s="770"/>
      <c r="HVD342" s="770"/>
      <c r="HVE342" s="770"/>
      <c r="HVF342" s="770"/>
      <c r="HVG342" s="770"/>
      <c r="HVH342" s="770"/>
      <c r="HVI342" s="770"/>
      <c r="HVJ342" s="770"/>
      <c r="HVK342" s="770"/>
      <c r="HVL342" s="770"/>
      <c r="HVM342" s="770"/>
      <c r="HVN342" s="770"/>
      <c r="HVO342" s="770"/>
      <c r="HVP342" s="770"/>
      <c r="HVQ342" s="770"/>
      <c r="HVR342" s="770"/>
      <c r="HVS342" s="770"/>
      <c r="HVT342" s="770"/>
      <c r="HVU342" s="770"/>
      <c r="HVV342" s="770"/>
      <c r="HVW342" s="770"/>
      <c r="HVX342" s="770"/>
      <c r="HVY342" s="770"/>
      <c r="HVZ342" s="770"/>
      <c r="HWA342" s="770"/>
      <c r="HWB342" s="770"/>
      <c r="HWC342" s="770"/>
      <c r="HWD342" s="770"/>
      <c r="HWE342" s="770"/>
      <c r="HWF342" s="770"/>
      <c r="HWG342" s="770"/>
      <c r="HWH342" s="770"/>
      <c r="HWI342" s="770"/>
      <c r="HWJ342" s="770"/>
      <c r="HWK342" s="770"/>
      <c r="HWL342" s="770"/>
      <c r="HWM342" s="770"/>
      <c r="HWN342" s="770"/>
      <c r="HWO342" s="770"/>
      <c r="HWP342" s="770"/>
      <c r="HWQ342" s="770"/>
      <c r="HWR342" s="770"/>
      <c r="HWS342" s="770"/>
      <c r="HWT342" s="770"/>
      <c r="HWU342" s="770"/>
      <c r="HWV342" s="770"/>
      <c r="HWW342" s="770"/>
      <c r="HWX342" s="770"/>
      <c r="HWY342" s="770"/>
      <c r="HWZ342" s="770"/>
      <c r="HXA342" s="770"/>
      <c r="HXB342" s="770"/>
      <c r="HXC342" s="770"/>
      <c r="HXD342" s="770"/>
      <c r="HXE342" s="770"/>
      <c r="HXF342" s="770"/>
      <c r="HXG342" s="770"/>
      <c r="HXH342" s="770"/>
      <c r="HXI342" s="770"/>
      <c r="HXJ342" s="770"/>
      <c r="HXK342" s="770"/>
      <c r="HXL342" s="770"/>
      <c r="HXM342" s="770"/>
      <c r="HXN342" s="770"/>
      <c r="HXO342" s="770"/>
      <c r="HXP342" s="770"/>
      <c r="HXQ342" s="770"/>
      <c r="HXR342" s="770"/>
      <c r="HXS342" s="770"/>
      <c r="HXT342" s="770"/>
      <c r="HXU342" s="770"/>
      <c r="HXV342" s="770"/>
      <c r="HXW342" s="770"/>
      <c r="HXX342" s="770"/>
      <c r="HXY342" s="770"/>
      <c r="HXZ342" s="770"/>
      <c r="HYA342" s="770"/>
      <c r="HYB342" s="770"/>
      <c r="HYC342" s="770"/>
      <c r="HYD342" s="770"/>
      <c r="HYE342" s="770"/>
      <c r="HYF342" s="770"/>
      <c r="HYG342" s="770"/>
      <c r="HYH342" s="770"/>
      <c r="HYI342" s="770"/>
      <c r="HYJ342" s="770"/>
      <c r="HYK342" s="770"/>
      <c r="HYL342" s="770"/>
      <c r="HYM342" s="770"/>
      <c r="HYN342" s="770"/>
      <c r="HYO342" s="770"/>
      <c r="HYP342" s="770"/>
      <c r="HYQ342" s="770"/>
      <c r="HYR342" s="770"/>
      <c r="HYS342" s="770"/>
      <c r="HYT342" s="770"/>
      <c r="HYU342" s="770"/>
      <c r="HYV342" s="770"/>
      <c r="HYW342" s="770"/>
      <c r="HYX342" s="770"/>
      <c r="HYY342" s="770"/>
      <c r="HYZ342" s="770"/>
      <c r="HZA342" s="770"/>
      <c r="HZB342" s="770"/>
      <c r="HZC342" s="770"/>
      <c r="HZD342" s="770"/>
      <c r="HZE342" s="770"/>
      <c r="HZF342" s="770"/>
      <c r="HZG342" s="770"/>
      <c r="HZH342" s="770"/>
      <c r="HZI342" s="770"/>
      <c r="HZJ342" s="770"/>
      <c r="HZK342" s="770"/>
      <c r="HZL342" s="770"/>
      <c r="HZM342" s="770"/>
      <c r="HZN342" s="770"/>
      <c r="HZO342" s="770"/>
      <c r="HZP342" s="770"/>
      <c r="HZQ342" s="770"/>
      <c r="HZR342" s="770"/>
      <c r="HZS342" s="770"/>
      <c r="HZT342" s="770"/>
      <c r="HZU342" s="770"/>
      <c r="HZV342" s="770"/>
      <c r="HZW342" s="770"/>
      <c r="HZX342" s="770"/>
      <c r="HZY342" s="770"/>
      <c r="HZZ342" s="770"/>
      <c r="IAA342" s="770"/>
      <c r="IAB342" s="770"/>
      <c r="IAC342" s="770"/>
      <c r="IAD342" s="770"/>
      <c r="IAE342" s="770"/>
      <c r="IAF342" s="770"/>
      <c r="IAG342" s="770"/>
      <c r="IAH342" s="770"/>
      <c r="IAI342" s="770"/>
      <c r="IAJ342" s="770"/>
      <c r="IAK342" s="770"/>
      <c r="IAL342" s="770"/>
      <c r="IAM342" s="770"/>
      <c r="IAN342" s="770"/>
      <c r="IAO342" s="770"/>
      <c r="IAP342" s="770"/>
      <c r="IAQ342" s="770"/>
      <c r="IAR342" s="770"/>
      <c r="IAS342" s="770"/>
      <c r="IAT342" s="770"/>
      <c r="IAU342" s="770"/>
      <c r="IAV342" s="770"/>
      <c r="IAW342" s="770"/>
      <c r="IAX342" s="770"/>
      <c r="IAY342" s="770"/>
      <c r="IAZ342" s="770"/>
      <c r="IBA342" s="770"/>
      <c r="IBB342" s="770"/>
      <c r="IBC342" s="770"/>
      <c r="IBD342" s="770"/>
      <c r="IBE342" s="770"/>
      <c r="IBF342" s="770"/>
      <c r="IBG342" s="770"/>
      <c r="IBH342" s="770"/>
      <c r="IBI342" s="770"/>
      <c r="IBJ342" s="770"/>
      <c r="IBK342" s="770"/>
      <c r="IBL342" s="770"/>
      <c r="IBM342" s="770"/>
      <c r="IBN342" s="770"/>
      <c r="IBO342" s="770"/>
      <c r="IBP342" s="770"/>
      <c r="IBQ342" s="770"/>
      <c r="IBR342" s="770"/>
      <c r="IBS342" s="770"/>
      <c r="IBT342" s="770"/>
      <c r="IBU342" s="770"/>
      <c r="IBV342" s="770"/>
      <c r="IBW342" s="770"/>
      <c r="IBX342" s="770"/>
      <c r="IBY342" s="770"/>
      <c r="IBZ342" s="770"/>
      <c r="ICA342" s="770"/>
      <c r="ICB342" s="770"/>
      <c r="ICC342" s="770"/>
      <c r="ICD342" s="770"/>
      <c r="ICE342" s="770"/>
      <c r="ICF342" s="770"/>
      <c r="ICG342" s="770"/>
      <c r="ICH342" s="770"/>
      <c r="ICI342" s="770"/>
      <c r="ICJ342" s="770"/>
      <c r="ICK342" s="770"/>
      <c r="ICL342" s="770"/>
      <c r="ICM342" s="770"/>
      <c r="ICN342" s="770"/>
      <c r="ICO342" s="770"/>
      <c r="ICP342" s="770"/>
      <c r="ICQ342" s="770"/>
      <c r="ICR342" s="770"/>
      <c r="ICS342" s="770"/>
      <c r="ICT342" s="770"/>
      <c r="ICU342" s="770"/>
      <c r="ICV342" s="770"/>
      <c r="ICW342" s="770"/>
      <c r="ICX342" s="770"/>
      <c r="ICY342" s="770"/>
      <c r="ICZ342" s="770"/>
      <c r="IDA342" s="770"/>
      <c r="IDB342" s="770"/>
      <c r="IDC342" s="770"/>
      <c r="IDD342" s="770"/>
      <c r="IDE342" s="770"/>
      <c r="IDF342" s="770"/>
      <c r="IDG342" s="770"/>
      <c r="IDH342" s="770"/>
      <c r="IDI342" s="770"/>
      <c r="IDJ342" s="770"/>
      <c r="IDK342" s="770"/>
      <c r="IDL342" s="770"/>
      <c r="IDM342" s="770"/>
      <c r="IDN342" s="770"/>
      <c r="IDO342" s="770"/>
      <c r="IDP342" s="770"/>
      <c r="IDQ342" s="770"/>
      <c r="IDR342" s="770"/>
      <c r="IDS342" s="770"/>
      <c r="IDT342" s="770"/>
      <c r="IDU342" s="770"/>
      <c r="IDV342" s="770"/>
      <c r="IDW342" s="770"/>
      <c r="IDX342" s="770"/>
      <c r="IDY342" s="770"/>
      <c r="IDZ342" s="770"/>
      <c r="IEA342" s="770"/>
      <c r="IEB342" s="770"/>
      <c r="IEC342" s="770"/>
      <c r="IED342" s="770"/>
      <c r="IEE342" s="770"/>
      <c r="IEF342" s="770"/>
      <c r="IEG342" s="770"/>
      <c r="IEH342" s="770"/>
      <c r="IEI342" s="770"/>
      <c r="IEJ342" s="770"/>
      <c r="IEK342" s="770"/>
      <c r="IEL342" s="770"/>
      <c r="IEM342" s="770"/>
      <c r="IEN342" s="770"/>
      <c r="IEO342" s="770"/>
      <c r="IEP342" s="770"/>
      <c r="IEQ342" s="770"/>
      <c r="IER342" s="770"/>
      <c r="IES342" s="770"/>
      <c r="IET342" s="770"/>
      <c r="IEU342" s="770"/>
      <c r="IEV342" s="770"/>
      <c r="IEW342" s="770"/>
      <c r="IEX342" s="770"/>
      <c r="IEY342" s="770"/>
      <c r="IEZ342" s="770"/>
      <c r="IFA342" s="770"/>
      <c r="IFB342" s="770"/>
      <c r="IFC342" s="770"/>
      <c r="IFD342" s="770"/>
      <c r="IFE342" s="770"/>
      <c r="IFF342" s="770"/>
      <c r="IFG342" s="770"/>
      <c r="IFH342" s="770"/>
      <c r="IFI342" s="770"/>
      <c r="IFJ342" s="770"/>
      <c r="IFK342" s="770"/>
      <c r="IFL342" s="770"/>
      <c r="IFM342" s="770"/>
      <c r="IFN342" s="770"/>
      <c r="IFO342" s="770"/>
      <c r="IFP342" s="770"/>
      <c r="IFQ342" s="770"/>
      <c r="IFR342" s="770"/>
      <c r="IFS342" s="770"/>
      <c r="IFT342" s="770"/>
      <c r="IFU342" s="770"/>
      <c r="IFV342" s="770"/>
      <c r="IFW342" s="770"/>
      <c r="IFX342" s="770"/>
      <c r="IFY342" s="770"/>
      <c r="IFZ342" s="770"/>
      <c r="IGA342" s="770"/>
      <c r="IGB342" s="770"/>
      <c r="IGC342" s="770"/>
      <c r="IGD342" s="770"/>
      <c r="IGE342" s="770"/>
      <c r="IGF342" s="770"/>
      <c r="IGG342" s="770"/>
      <c r="IGH342" s="770"/>
      <c r="IGI342" s="770"/>
      <c r="IGJ342" s="770"/>
      <c r="IGK342" s="770"/>
      <c r="IGL342" s="770"/>
      <c r="IGM342" s="770"/>
      <c r="IGN342" s="770"/>
      <c r="IGO342" s="770"/>
      <c r="IGP342" s="770"/>
      <c r="IGQ342" s="770"/>
      <c r="IGR342" s="770"/>
      <c r="IGS342" s="770"/>
      <c r="IGT342" s="770"/>
      <c r="IGU342" s="770"/>
      <c r="IGV342" s="770"/>
      <c r="IGW342" s="770"/>
      <c r="IGX342" s="770"/>
      <c r="IGY342" s="770"/>
      <c r="IGZ342" s="770"/>
      <c r="IHA342" s="770"/>
      <c r="IHB342" s="770"/>
      <c r="IHC342" s="770"/>
      <c r="IHD342" s="770"/>
      <c r="IHE342" s="770"/>
      <c r="IHF342" s="770"/>
      <c r="IHG342" s="770"/>
      <c r="IHH342" s="770"/>
      <c r="IHI342" s="770"/>
      <c r="IHJ342" s="770"/>
      <c r="IHK342" s="770"/>
      <c r="IHL342" s="770"/>
      <c r="IHM342" s="770"/>
      <c r="IHN342" s="770"/>
      <c r="IHO342" s="770"/>
      <c r="IHP342" s="770"/>
      <c r="IHQ342" s="770"/>
      <c r="IHR342" s="770"/>
      <c r="IHS342" s="770"/>
      <c r="IHT342" s="770"/>
      <c r="IHU342" s="770"/>
      <c r="IHV342" s="770"/>
      <c r="IHW342" s="770"/>
      <c r="IHX342" s="770"/>
      <c r="IHY342" s="770"/>
      <c r="IHZ342" s="770"/>
      <c r="IIA342" s="770"/>
      <c r="IIB342" s="770"/>
      <c r="IIC342" s="770"/>
      <c r="IID342" s="770"/>
      <c r="IIE342" s="770"/>
      <c r="IIF342" s="770"/>
      <c r="IIG342" s="770"/>
      <c r="IIH342" s="770"/>
      <c r="III342" s="770"/>
      <c r="IIJ342" s="770"/>
      <c r="IIK342" s="770"/>
      <c r="IIL342" s="770"/>
      <c r="IIM342" s="770"/>
      <c r="IIN342" s="770"/>
      <c r="IIO342" s="770"/>
      <c r="IIP342" s="770"/>
      <c r="IIQ342" s="770"/>
      <c r="IIR342" s="770"/>
      <c r="IIS342" s="770"/>
      <c r="IIT342" s="770"/>
      <c r="IIU342" s="770"/>
      <c r="IIV342" s="770"/>
      <c r="IIW342" s="770"/>
      <c r="IIX342" s="770"/>
      <c r="IIY342" s="770"/>
      <c r="IIZ342" s="770"/>
      <c r="IJA342" s="770"/>
      <c r="IJB342" s="770"/>
      <c r="IJC342" s="770"/>
      <c r="IJD342" s="770"/>
      <c r="IJE342" s="770"/>
      <c r="IJF342" s="770"/>
      <c r="IJG342" s="770"/>
      <c r="IJH342" s="770"/>
      <c r="IJI342" s="770"/>
      <c r="IJJ342" s="770"/>
      <c r="IJK342" s="770"/>
      <c r="IJL342" s="770"/>
      <c r="IJM342" s="770"/>
      <c r="IJN342" s="770"/>
      <c r="IJO342" s="770"/>
      <c r="IJP342" s="770"/>
      <c r="IJQ342" s="770"/>
      <c r="IJR342" s="770"/>
      <c r="IJS342" s="770"/>
      <c r="IJT342" s="770"/>
      <c r="IJU342" s="770"/>
      <c r="IJV342" s="770"/>
      <c r="IJW342" s="770"/>
      <c r="IJX342" s="770"/>
      <c r="IJY342" s="770"/>
      <c r="IJZ342" s="770"/>
      <c r="IKA342" s="770"/>
      <c r="IKB342" s="770"/>
      <c r="IKC342" s="770"/>
      <c r="IKD342" s="770"/>
      <c r="IKE342" s="770"/>
      <c r="IKF342" s="770"/>
      <c r="IKG342" s="770"/>
      <c r="IKH342" s="770"/>
      <c r="IKI342" s="770"/>
      <c r="IKJ342" s="770"/>
      <c r="IKK342" s="770"/>
      <c r="IKL342" s="770"/>
      <c r="IKM342" s="770"/>
      <c r="IKN342" s="770"/>
      <c r="IKO342" s="770"/>
      <c r="IKP342" s="770"/>
      <c r="IKQ342" s="770"/>
      <c r="IKR342" s="770"/>
      <c r="IKS342" s="770"/>
      <c r="IKT342" s="770"/>
      <c r="IKU342" s="770"/>
      <c r="IKV342" s="770"/>
      <c r="IKW342" s="770"/>
      <c r="IKX342" s="770"/>
      <c r="IKY342" s="770"/>
      <c r="IKZ342" s="770"/>
      <c r="ILA342" s="770"/>
      <c r="ILB342" s="770"/>
      <c r="ILC342" s="770"/>
      <c r="ILD342" s="770"/>
      <c r="ILE342" s="770"/>
      <c r="ILF342" s="770"/>
      <c r="ILG342" s="770"/>
      <c r="ILH342" s="770"/>
      <c r="ILI342" s="770"/>
      <c r="ILJ342" s="770"/>
      <c r="ILK342" s="770"/>
      <c r="ILL342" s="770"/>
      <c r="ILM342" s="770"/>
      <c r="ILN342" s="770"/>
      <c r="ILO342" s="770"/>
      <c r="ILP342" s="770"/>
      <c r="ILQ342" s="770"/>
      <c r="ILR342" s="770"/>
      <c r="ILS342" s="770"/>
      <c r="ILT342" s="770"/>
      <c r="ILU342" s="770"/>
      <c r="ILV342" s="770"/>
      <c r="ILW342" s="770"/>
      <c r="ILX342" s="770"/>
      <c r="ILY342" s="770"/>
      <c r="ILZ342" s="770"/>
      <c r="IMA342" s="770"/>
      <c r="IMB342" s="770"/>
      <c r="IMC342" s="770"/>
      <c r="IMD342" s="770"/>
      <c r="IME342" s="770"/>
      <c r="IMF342" s="770"/>
      <c r="IMG342" s="770"/>
      <c r="IMH342" s="770"/>
      <c r="IMI342" s="770"/>
      <c r="IMJ342" s="770"/>
      <c r="IMK342" s="770"/>
      <c r="IML342" s="770"/>
      <c r="IMM342" s="770"/>
      <c r="IMN342" s="770"/>
      <c r="IMO342" s="770"/>
      <c r="IMP342" s="770"/>
      <c r="IMQ342" s="770"/>
      <c r="IMR342" s="770"/>
      <c r="IMS342" s="770"/>
      <c r="IMT342" s="770"/>
      <c r="IMU342" s="770"/>
      <c r="IMV342" s="770"/>
      <c r="IMW342" s="770"/>
      <c r="IMX342" s="770"/>
      <c r="IMY342" s="770"/>
      <c r="IMZ342" s="770"/>
      <c r="INA342" s="770"/>
      <c r="INB342" s="770"/>
      <c r="INC342" s="770"/>
      <c r="IND342" s="770"/>
      <c r="INE342" s="770"/>
      <c r="INF342" s="770"/>
      <c r="ING342" s="770"/>
      <c r="INH342" s="770"/>
      <c r="INI342" s="770"/>
      <c r="INJ342" s="770"/>
      <c r="INK342" s="770"/>
      <c r="INL342" s="770"/>
      <c r="INM342" s="770"/>
      <c r="INN342" s="770"/>
      <c r="INO342" s="770"/>
      <c r="INP342" s="770"/>
      <c r="INQ342" s="770"/>
      <c r="INR342" s="770"/>
      <c r="INS342" s="770"/>
      <c r="INT342" s="770"/>
      <c r="INU342" s="770"/>
      <c r="INV342" s="770"/>
      <c r="INW342" s="770"/>
      <c r="INX342" s="770"/>
      <c r="INY342" s="770"/>
      <c r="INZ342" s="770"/>
      <c r="IOA342" s="770"/>
      <c r="IOB342" s="770"/>
      <c r="IOC342" s="770"/>
      <c r="IOD342" s="770"/>
      <c r="IOE342" s="770"/>
      <c r="IOF342" s="770"/>
      <c r="IOG342" s="770"/>
      <c r="IOH342" s="770"/>
      <c r="IOI342" s="770"/>
      <c r="IOJ342" s="770"/>
      <c r="IOK342" s="770"/>
      <c r="IOL342" s="770"/>
      <c r="IOM342" s="770"/>
      <c r="ION342" s="770"/>
      <c r="IOO342" s="770"/>
      <c r="IOP342" s="770"/>
      <c r="IOQ342" s="770"/>
      <c r="IOR342" s="770"/>
      <c r="IOS342" s="770"/>
      <c r="IOT342" s="770"/>
      <c r="IOU342" s="770"/>
      <c r="IOV342" s="770"/>
      <c r="IOW342" s="770"/>
      <c r="IOX342" s="770"/>
      <c r="IOY342" s="770"/>
      <c r="IOZ342" s="770"/>
      <c r="IPA342" s="770"/>
      <c r="IPB342" s="770"/>
      <c r="IPC342" s="770"/>
      <c r="IPD342" s="770"/>
      <c r="IPE342" s="770"/>
      <c r="IPF342" s="770"/>
      <c r="IPG342" s="770"/>
      <c r="IPH342" s="770"/>
      <c r="IPI342" s="770"/>
      <c r="IPJ342" s="770"/>
      <c r="IPK342" s="770"/>
      <c r="IPL342" s="770"/>
      <c r="IPM342" s="770"/>
      <c r="IPN342" s="770"/>
      <c r="IPO342" s="770"/>
      <c r="IPP342" s="770"/>
      <c r="IPQ342" s="770"/>
      <c r="IPR342" s="770"/>
      <c r="IPS342" s="770"/>
      <c r="IPT342" s="770"/>
      <c r="IPU342" s="770"/>
      <c r="IPV342" s="770"/>
      <c r="IPW342" s="770"/>
      <c r="IPX342" s="770"/>
      <c r="IPY342" s="770"/>
      <c r="IPZ342" s="770"/>
      <c r="IQA342" s="770"/>
      <c r="IQB342" s="770"/>
      <c r="IQC342" s="770"/>
      <c r="IQD342" s="770"/>
      <c r="IQE342" s="770"/>
      <c r="IQF342" s="770"/>
      <c r="IQG342" s="770"/>
      <c r="IQH342" s="770"/>
      <c r="IQI342" s="770"/>
      <c r="IQJ342" s="770"/>
      <c r="IQK342" s="770"/>
      <c r="IQL342" s="770"/>
      <c r="IQM342" s="770"/>
      <c r="IQN342" s="770"/>
      <c r="IQO342" s="770"/>
      <c r="IQP342" s="770"/>
      <c r="IQQ342" s="770"/>
      <c r="IQR342" s="770"/>
      <c r="IQS342" s="770"/>
      <c r="IQT342" s="770"/>
      <c r="IQU342" s="770"/>
      <c r="IQV342" s="770"/>
      <c r="IQW342" s="770"/>
      <c r="IQX342" s="770"/>
      <c r="IQY342" s="770"/>
      <c r="IQZ342" s="770"/>
      <c r="IRA342" s="770"/>
      <c r="IRB342" s="770"/>
      <c r="IRC342" s="770"/>
      <c r="IRD342" s="770"/>
      <c r="IRE342" s="770"/>
      <c r="IRF342" s="770"/>
      <c r="IRG342" s="770"/>
      <c r="IRH342" s="770"/>
      <c r="IRI342" s="770"/>
      <c r="IRJ342" s="770"/>
      <c r="IRK342" s="770"/>
      <c r="IRL342" s="770"/>
      <c r="IRM342" s="770"/>
      <c r="IRN342" s="770"/>
      <c r="IRO342" s="770"/>
      <c r="IRP342" s="770"/>
      <c r="IRQ342" s="770"/>
      <c r="IRR342" s="770"/>
      <c r="IRS342" s="770"/>
      <c r="IRT342" s="770"/>
      <c r="IRU342" s="770"/>
      <c r="IRV342" s="770"/>
      <c r="IRW342" s="770"/>
      <c r="IRX342" s="770"/>
      <c r="IRY342" s="770"/>
      <c r="IRZ342" s="770"/>
      <c r="ISA342" s="770"/>
      <c r="ISB342" s="770"/>
      <c r="ISC342" s="770"/>
      <c r="ISD342" s="770"/>
      <c r="ISE342" s="770"/>
      <c r="ISF342" s="770"/>
      <c r="ISG342" s="770"/>
      <c r="ISH342" s="770"/>
      <c r="ISI342" s="770"/>
      <c r="ISJ342" s="770"/>
      <c r="ISK342" s="770"/>
      <c r="ISL342" s="770"/>
      <c r="ISM342" s="770"/>
      <c r="ISN342" s="770"/>
      <c r="ISO342" s="770"/>
      <c r="ISP342" s="770"/>
      <c r="ISQ342" s="770"/>
      <c r="ISR342" s="770"/>
      <c r="ISS342" s="770"/>
      <c r="IST342" s="770"/>
      <c r="ISU342" s="770"/>
      <c r="ISV342" s="770"/>
      <c r="ISW342" s="770"/>
      <c r="ISX342" s="770"/>
      <c r="ISY342" s="770"/>
      <c r="ISZ342" s="770"/>
      <c r="ITA342" s="770"/>
      <c r="ITB342" s="770"/>
      <c r="ITC342" s="770"/>
      <c r="ITD342" s="770"/>
      <c r="ITE342" s="770"/>
      <c r="ITF342" s="770"/>
      <c r="ITG342" s="770"/>
      <c r="ITH342" s="770"/>
      <c r="ITI342" s="770"/>
      <c r="ITJ342" s="770"/>
      <c r="ITK342" s="770"/>
      <c r="ITL342" s="770"/>
      <c r="ITM342" s="770"/>
      <c r="ITN342" s="770"/>
      <c r="ITO342" s="770"/>
      <c r="ITP342" s="770"/>
      <c r="ITQ342" s="770"/>
      <c r="ITR342" s="770"/>
      <c r="ITS342" s="770"/>
      <c r="ITT342" s="770"/>
      <c r="ITU342" s="770"/>
      <c r="ITV342" s="770"/>
      <c r="ITW342" s="770"/>
      <c r="ITX342" s="770"/>
      <c r="ITY342" s="770"/>
      <c r="ITZ342" s="770"/>
      <c r="IUA342" s="770"/>
      <c r="IUB342" s="770"/>
      <c r="IUC342" s="770"/>
      <c r="IUD342" s="770"/>
      <c r="IUE342" s="770"/>
      <c r="IUF342" s="770"/>
      <c r="IUG342" s="770"/>
      <c r="IUH342" s="770"/>
      <c r="IUI342" s="770"/>
      <c r="IUJ342" s="770"/>
      <c r="IUK342" s="770"/>
      <c r="IUL342" s="770"/>
      <c r="IUM342" s="770"/>
      <c r="IUN342" s="770"/>
      <c r="IUO342" s="770"/>
      <c r="IUP342" s="770"/>
      <c r="IUQ342" s="770"/>
      <c r="IUR342" s="770"/>
      <c r="IUS342" s="770"/>
      <c r="IUT342" s="770"/>
      <c r="IUU342" s="770"/>
      <c r="IUV342" s="770"/>
      <c r="IUW342" s="770"/>
      <c r="IUX342" s="770"/>
      <c r="IUY342" s="770"/>
      <c r="IUZ342" s="770"/>
      <c r="IVA342" s="770"/>
      <c r="IVB342" s="770"/>
      <c r="IVC342" s="770"/>
      <c r="IVD342" s="770"/>
      <c r="IVE342" s="770"/>
      <c r="IVF342" s="770"/>
      <c r="IVG342" s="770"/>
      <c r="IVH342" s="770"/>
      <c r="IVI342" s="770"/>
      <c r="IVJ342" s="770"/>
      <c r="IVK342" s="770"/>
      <c r="IVL342" s="770"/>
      <c r="IVM342" s="770"/>
      <c r="IVN342" s="770"/>
      <c r="IVO342" s="770"/>
      <c r="IVP342" s="770"/>
      <c r="IVQ342" s="770"/>
      <c r="IVR342" s="770"/>
      <c r="IVS342" s="770"/>
      <c r="IVT342" s="770"/>
      <c r="IVU342" s="770"/>
      <c r="IVV342" s="770"/>
      <c r="IVW342" s="770"/>
      <c r="IVX342" s="770"/>
      <c r="IVY342" s="770"/>
      <c r="IVZ342" s="770"/>
      <c r="IWA342" s="770"/>
      <c r="IWB342" s="770"/>
      <c r="IWC342" s="770"/>
      <c r="IWD342" s="770"/>
      <c r="IWE342" s="770"/>
      <c r="IWF342" s="770"/>
      <c r="IWG342" s="770"/>
      <c r="IWH342" s="770"/>
      <c r="IWI342" s="770"/>
      <c r="IWJ342" s="770"/>
      <c r="IWK342" s="770"/>
      <c r="IWL342" s="770"/>
      <c r="IWM342" s="770"/>
      <c r="IWN342" s="770"/>
      <c r="IWO342" s="770"/>
      <c r="IWP342" s="770"/>
      <c r="IWQ342" s="770"/>
      <c r="IWR342" s="770"/>
      <c r="IWS342" s="770"/>
      <c r="IWT342" s="770"/>
      <c r="IWU342" s="770"/>
      <c r="IWV342" s="770"/>
      <c r="IWW342" s="770"/>
      <c r="IWX342" s="770"/>
      <c r="IWY342" s="770"/>
      <c r="IWZ342" s="770"/>
      <c r="IXA342" s="770"/>
      <c r="IXB342" s="770"/>
      <c r="IXC342" s="770"/>
      <c r="IXD342" s="770"/>
      <c r="IXE342" s="770"/>
      <c r="IXF342" s="770"/>
      <c r="IXG342" s="770"/>
      <c r="IXH342" s="770"/>
      <c r="IXI342" s="770"/>
      <c r="IXJ342" s="770"/>
      <c r="IXK342" s="770"/>
      <c r="IXL342" s="770"/>
      <c r="IXM342" s="770"/>
      <c r="IXN342" s="770"/>
      <c r="IXO342" s="770"/>
      <c r="IXP342" s="770"/>
      <c r="IXQ342" s="770"/>
      <c r="IXR342" s="770"/>
      <c r="IXS342" s="770"/>
      <c r="IXT342" s="770"/>
      <c r="IXU342" s="770"/>
      <c r="IXV342" s="770"/>
      <c r="IXW342" s="770"/>
      <c r="IXX342" s="770"/>
      <c r="IXY342" s="770"/>
      <c r="IXZ342" s="770"/>
      <c r="IYA342" s="770"/>
      <c r="IYB342" s="770"/>
      <c r="IYC342" s="770"/>
      <c r="IYD342" s="770"/>
      <c r="IYE342" s="770"/>
      <c r="IYF342" s="770"/>
      <c r="IYG342" s="770"/>
      <c r="IYH342" s="770"/>
      <c r="IYI342" s="770"/>
      <c r="IYJ342" s="770"/>
      <c r="IYK342" s="770"/>
      <c r="IYL342" s="770"/>
      <c r="IYM342" s="770"/>
      <c r="IYN342" s="770"/>
      <c r="IYO342" s="770"/>
      <c r="IYP342" s="770"/>
      <c r="IYQ342" s="770"/>
      <c r="IYR342" s="770"/>
      <c r="IYS342" s="770"/>
      <c r="IYT342" s="770"/>
      <c r="IYU342" s="770"/>
      <c r="IYV342" s="770"/>
      <c r="IYW342" s="770"/>
      <c r="IYX342" s="770"/>
      <c r="IYY342" s="770"/>
      <c r="IYZ342" s="770"/>
      <c r="IZA342" s="770"/>
      <c r="IZB342" s="770"/>
      <c r="IZC342" s="770"/>
      <c r="IZD342" s="770"/>
      <c r="IZE342" s="770"/>
      <c r="IZF342" s="770"/>
      <c r="IZG342" s="770"/>
      <c r="IZH342" s="770"/>
      <c r="IZI342" s="770"/>
      <c r="IZJ342" s="770"/>
      <c r="IZK342" s="770"/>
      <c r="IZL342" s="770"/>
      <c r="IZM342" s="770"/>
      <c r="IZN342" s="770"/>
      <c r="IZO342" s="770"/>
      <c r="IZP342" s="770"/>
      <c r="IZQ342" s="770"/>
      <c r="IZR342" s="770"/>
      <c r="IZS342" s="770"/>
      <c r="IZT342" s="770"/>
      <c r="IZU342" s="770"/>
      <c r="IZV342" s="770"/>
      <c r="IZW342" s="770"/>
      <c r="IZX342" s="770"/>
      <c r="IZY342" s="770"/>
      <c r="IZZ342" s="770"/>
      <c r="JAA342" s="770"/>
      <c r="JAB342" s="770"/>
      <c r="JAC342" s="770"/>
      <c r="JAD342" s="770"/>
      <c r="JAE342" s="770"/>
      <c r="JAF342" s="770"/>
      <c r="JAG342" s="770"/>
      <c r="JAH342" s="770"/>
      <c r="JAI342" s="770"/>
      <c r="JAJ342" s="770"/>
      <c r="JAK342" s="770"/>
      <c r="JAL342" s="770"/>
      <c r="JAM342" s="770"/>
      <c r="JAN342" s="770"/>
      <c r="JAO342" s="770"/>
      <c r="JAP342" s="770"/>
      <c r="JAQ342" s="770"/>
      <c r="JAR342" s="770"/>
      <c r="JAS342" s="770"/>
      <c r="JAT342" s="770"/>
      <c r="JAU342" s="770"/>
      <c r="JAV342" s="770"/>
      <c r="JAW342" s="770"/>
      <c r="JAX342" s="770"/>
      <c r="JAY342" s="770"/>
      <c r="JAZ342" s="770"/>
      <c r="JBA342" s="770"/>
      <c r="JBB342" s="770"/>
      <c r="JBC342" s="770"/>
      <c r="JBD342" s="770"/>
      <c r="JBE342" s="770"/>
      <c r="JBF342" s="770"/>
      <c r="JBG342" s="770"/>
      <c r="JBH342" s="770"/>
      <c r="JBI342" s="770"/>
      <c r="JBJ342" s="770"/>
      <c r="JBK342" s="770"/>
      <c r="JBL342" s="770"/>
      <c r="JBM342" s="770"/>
      <c r="JBN342" s="770"/>
      <c r="JBO342" s="770"/>
      <c r="JBP342" s="770"/>
      <c r="JBQ342" s="770"/>
      <c r="JBR342" s="770"/>
      <c r="JBS342" s="770"/>
      <c r="JBT342" s="770"/>
      <c r="JBU342" s="770"/>
      <c r="JBV342" s="770"/>
      <c r="JBW342" s="770"/>
      <c r="JBX342" s="770"/>
      <c r="JBY342" s="770"/>
      <c r="JBZ342" s="770"/>
      <c r="JCA342" s="770"/>
      <c r="JCB342" s="770"/>
      <c r="JCC342" s="770"/>
      <c r="JCD342" s="770"/>
      <c r="JCE342" s="770"/>
      <c r="JCF342" s="770"/>
      <c r="JCG342" s="770"/>
      <c r="JCH342" s="770"/>
      <c r="JCI342" s="770"/>
      <c r="JCJ342" s="770"/>
      <c r="JCK342" s="770"/>
      <c r="JCL342" s="770"/>
      <c r="JCM342" s="770"/>
      <c r="JCN342" s="770"/>
      <c r="JCO342" s="770"/>
      <c r="JCP342" s="770"/>
      <c r="JCQ342" s="770"/>
      <c r="JCR342" s="770"/>
      <c r="JCS342" s="770"/>
      <c r="JCT342" s="770"/>
      <c r="JCU342" s="770"/>
      <c r="JCV342" s="770"/>
      <c r="JCW342" s="770"/>
      <c r="JCX342" s="770"/>
      <c r="JCY342" s="770"/>
      <c r="JCZ342" s="770"/>
      <c r="JDA342" s="770"/>
      <c r="JDB342" s="770"/>
      <c r="JDC342" s="770"/>
      <c r="JDD342" s="770"/>
      <c r="JDE342" s="770"/>
      <c r="JDF342" s="770"/>
      <c r="JDG342" s="770"/>
      <c r="JDH342" s="770"/>
      <c r="JDI342" s="770"/>
      <c r="JDJ342" s="770"/>
      <c r="JDK342" s="770"/>
      <c r="JDL342" s="770"/>
      <c r="JDM342" s="770"/>
      <c r="JDN342" s="770"/>
      <c r="JDO342" s="770"/>
      <c r="JDP342" s="770"/>
      <c r="JDQ342" s="770"/>
      <c r="JDR342" s="770"/>
      <c r="JDS342" s="770"/>
      <c r="JDT342" s="770"/>
      <c r="JDU342" s="770"/>
      <c r="JDV342" s="770"/>
      <c r="JDW342" s="770"/>
      <c r="JDX342" s="770"/>
      <c r="JDY342" s="770"/>
      <c r="JDZ342" s="770"/>
      <c r="JEA342" s="770"/>
      <c r="JEB342" s="770"/>
      <c r="JEC342" s="770"/>
      <c r="JED342" s="770"/>
      <c r="JEE342" s="770"/>
      <c r="JEF342" s="770"/>
      <c r="JEG342" s="770"/>
      <c r="JEH342" s="770"/>
      <c r="JEI342" s="770"/>
      <c r="JEJ342" s="770"/>
      <c r="JEK342" s="770"/>
      <c r="JEL342" s="770"/>
      <c r="JEM342" s="770"/>
      <c r="JEN342" s="770"/>
      <c r="JEO342" s="770"/>
      <c r="JEP342" s="770"/>
      <c r="JEQ342" s="770"/>
      <c r="JER342" s="770"/>
      <c r="JES342" s="770"/>
      <c r="JET342" s="770"/>
      <c r="JEU342" s="770"/>
      <c r="JEV342" s="770"/>
      <c r="JEW342" s="770"/>
      <c r="JEX342" s="770"/>
      <c r="JEY342" s="770"/>
      <c r="JEZ342" s="770"/>
      <c r="JFA342" s="770"/>
      <c r="JFB342" s="770"/>
      <c r="JFC342" s="770"/>
      <c r="JFD342" s="770"/>
      <c r="JFE342" s="770"/>
      <c r="JFF342" s="770"/>
      <c r="JFG342" s="770"/>
      <c r="JFH342" s="770"/>
      <c r="JFI342" s="770"/>
      <c r="JFJ342" s="770"/>
      <c r="JFK342" s="770"/>
      <c r="JFL342" s="770"/>
      <c r="JFM342" s="770"/>
      <c r="JFN342" s="770"/>
      <c r="JFO342" s="770"/>
      <c r="JFP342" s="770"/>
      <c r="JFQ342" s="770"/>
      <c r="JFR342" s="770"/>
      <c r="JFS342" s="770"/>
      <c r="JFT342" s="770"/>
      <c r="JFU342" s="770"/>
      <c r="JFV342" s="770"/>
      <c r="JFW342" s="770"/>
      <c r="JFX342" s="770"/>
      <c r="JFY342" s="770"/>
      <c r="JFZ342" s="770"/>
      <c r="JGA342" s="770"/>
      <c r="JGB342" s="770"/>
      <c r="JGC342" s="770"/>
      <c r="JGD342" s="770"/>
      <c r="JGE342" s="770"/>
      <c r="JGF342" s="770"/>
      <c r="JGG342" s="770"/>
      <c r="JGH342" s="770"/>
      <c r="JGI342" s="770"/>
      <c r="JGJ342" s="770"/>
      <c r="JGK342" s="770"/>
      <c r="JGL342" s="770"/>
      <c r="JGM342" s="770"/>
      <c r="JGN342" s="770"/>
      <c r="JGO342" s="770"/>
      <c r="JGP342" s="770"/>
      <c r="JGQ342" s="770"/>
      <c r="JGR342" s="770"/>
      <c r="JGS342" s="770"/>
      <c r="JGT342" s="770"/>
      <c r="JGU342" s="770"/>
      <c r="JGV342" s="770"/>
      <c r="JGW342" s="770"/>
      <c r="JGX342" s="770"/>
      <c r="JGY342" s="770"/>
      <c r="JGZ342" s="770"/>
      <c r="JHA342" s="770"/>
      <c r="JHB342" s="770"/>
      <c r="JHC342" s="770"/>
      <c r="JHD342" s="770"/>
      <c r="JHE342" s="770"/>
      <c r="JHF342" s="770"/>
      <c r="JHG342" s="770"/>
      <c r="JHH342" s="770"/>
      <c r="JHI342" s="770"/>
      <c r="JHJ342" s="770"/>
      <c r="JHK342" s="770"/>
      <c r="JHL342" s="770"/>
      <c r="JHM342" s="770"/>
      <c r="JHN342" s="770"/>
      <c r="JHO342" s="770"/>
      <c r="JHP342" s="770"/>
      <c r="JHQ342" s="770"/>
      <c r="JHR342" s="770"/>
      <c r="JHS342" s="770"/>
      <c r="JHT342" s="770"/>
      <c r="JHU342" s="770"/>
      <c r="JHV342" s="770"/>
      <c r="JHW342" s="770"/>
      <c r="JHX342" s="770"/>
      <c r="JHY342" s="770"/>
      <c r="JHZ342" s="770"/>
      <c r="JIA342" s="770"/>
      <c r="JIB342" s="770"/>
      <c r="JIC342" s="770"/>
      <c r="JID342" s="770"/>
      <c r="JIE342" s="770"/>
      <c r="JIF342" s="770"/>
      <c r="JIG342" s="770"/>
      <c r="JIH342" s="770"/>
      <c r="JII342" s="770"/>
      <c r="JIJ342" s="770"/>
      <c r="JIK342" s="770"/>
      <c r="JIL342" s="770"/>
      <c r="JIM342" s="770"/>
      <c r="JIN342" s="770"/>
      <c r="JIO342" s="770"/>
      <c r="JIP342" s="770"/>
      <c r="JIQ342" s="770"/>
      <c r="JIR342" s="770"/>
      <c r="JIS342" s="770"/>
      <c r="JIT342" s="770"/>
      <c r="JIU342" s="770"/>
      <c r="JIV342" s="770"/>
      <c r="JIW342" s="770"/>
      <c r="JIX342" s="770"/>
      <c r="JIY342" s="770"/>
      <c r="JIZ342" s="770"/>
      <c r="JJA342" s="770"/>
      <c r="JJB342" s="770"/>
      <c r="JJC342" s="770"/>
      <c r="JJD342" s="770"/>
      <c r="JJE342" s="770"/>
      <c r="JJF342" s="770"/>
      <c r="JJG342" s="770"/>
      <c r="JJH342" s="770"/>
      <c r="JJI342" s="770"/>
      <c r="JJJ342" s="770"/>
      <c r="JJK342" s="770"/>
      <c r="JJL342" s="770"/>
      <c r="JJM342" s="770"/>
      <c r="JJN342" s="770"/>
      <c r="JJO342" s="770"/>
      <c r="JJP342" s="770"/>
      <c r="JJQ342" s="770"/>
      <c r="JJR342" s="770"/>
      <c r="JJS342" s="770"/>
      <c r="JJT342" s="770"/>
      <c r="JJU342" s="770"/>
      <c r="JJV342" s="770"/>
      <c r="JJW342" s="770"/>
      <c r="JJX342" s="770"/>
      <c r="JJY342" s="770"/>
      <c r="JJZ342" s="770"/>
      <c r="JKA342" s="770"/>
      <c r="JKB342" s="770"/>
      <c r="JKC342" s="770"/>
      <c r="JKD342" s="770"/>
      <c r="JKE342" s="770"/>
      <c r="JKF342" s="770"/>
      <c r="JKG342" s="770"/>
      <c r="JKH342" s="770"/>
      <c r="JKI342" s="770"/>
      <c r="JKJ342" s="770"/>
      <c r="JKK342" s="770"/>
      <c r="JKL342" s="770"/>
      <c r="JKM342" s="770"/>
      <c r="JKN342" s="770"/>
      <c r="JKO342" s="770"/>
      <c r="JKP342" s="770"/>
      <c r="JKQ342" s="770"/>
      <c r="JKR342" s="770"/>
      <c r="JKS342" s="770"/>
      <c r="JKT342" s="770"/>
      <c r="JKU342" s="770"/>
      <c r="JKV342" s="770"/>
      <c r="JKW342" s="770"/>
      <c r="JKX342" s="770"/>
      <c r="JKY342" s="770"/>
      <c r="JKZ342" s="770"/>
      <c r="JLA342" s="770"/>
      <c r="JLB342" s="770"/>
      <c r="JLC342" s="770"/>
      <c r="JLD342" s="770"/>
      <c r="JLE342" s="770"/>
      <c r="JLF342" s="770"/>
      <c r="JLG342" s="770"/>
      <c r="JLH342" s="770"/>
      <c r="JLI342" s="770"/>
      <c r="JLJ342" s="770"/>
      <c r="JLK342" s="770"/>
      <c r="JLL342" s="770"/>
      <c r="JLM342" s="770"/>
      <c r="JLN342" s="770"/>
      <c r="JLO342" s="770"/>
      <c r="JLP342" s="770"/>
      <c r="JLQ342" s="770"/>
      <c r="JLR342" s="770"/>
      <c r="JLS342" s="770"/>
      <c r="JLT342" s="770"/>
      <c r="JLU342" s="770"/>
      <c r="JLV342" s="770"/>
      <c r="JLW342" s="770"/>
      <c r="JLX342" s="770"/>
      <c r="JLY342" s="770"/>
      <c r="JLZ342" s="770"/>
      <c r="JMA342" s="770"/>
      <c r="JMB342" s="770"/>
      <c r="JMC342" s="770"/>
      <c r="JMD342" s="770"/>
      <c r="JME342" s="770"/>
      <c r="JMF342" s="770"/>
      <c r="JMG342" s="770"/>
      <c r="JMH342" s="770"/>
      <c r="JMI342" s="770"/>
      <c r="JMJ342" s="770"/>
      <c r="JMK342" s="770"/>
      <c r="JML342" s="770"/>
      <c r="JMM342" s="770"/>
      <c r="JMN342" s="770"/>
      <c r="JMO342" s="770"/>
      <c r="JMP342" s="770"/>
      <c r="JMQ342" s="770"/>
      <c r="JMR342" s="770"/>
      <c r="JMS342" s="770"/>
      <c r="JMT342" s="770"/>
      <c r="JMU342" s="770"/>
      <c r="JMV342" s="770"/>
      <c r="JMW342" s="770"/>
      <c r="JMX342" s="770"/>
      <c r="JMY342" s="770"/>
      <c r="JMZ342" s="770"/>
      <c r="JNA342" s="770"/>
      <c r="JNB342" s="770"/>
      <c r="JNC342" s="770"/>
      <c r="JND342" s="770"/>
      <c r="JNE342" s="770"/>
      <c r="JNF342" s="770"/>
      <c r="JNG342" s="770"/>
      <c r="JNH342" s="770"/>
      <c r="JNI342" s="770"/>
      <c r="JNJ342" s="770"/>
      <c r="JNK342" s="770"/>
      <c r="JNL342" s="770"/>
      <c r="JNM342" s="770"/>
      <c r="JNN342" s="770"/>
      <c r="JNO342" s="770"/>
      <c r="JNP342" s="770"/>
      <c r="JNQ342" s="770"/>
      <c r="JNR342" s="770"/>
      <c r="JNS342" s="770"/>
      <c r="JNT342" s="770"/>
      <c r="JNU342" s="770"/>
      <c r="JNV342" s="770"/>
      <c r="JNW342" s="770"/>
      <c r="JNX342" s="770"/>
      <c r="JNY342" s="770"/>
      <c r="JNZ342" s="770"/>
      <c r="JOA342" s="770"/>
      <c r="JOB342" s="770"/>
      <c r="JOC342" s="770"/>
      <c r="JOD342" s="770"/>
      <c r="JOE342" s="770"/>
      <c r="JOF342" s="770"/>
      <c r="JOG342" s="770"/>
      <c r="JOH342" s="770"/>
      <c r="JOI342" s="770"/>
      <c r="JOJ342" s="770"/>
      <c r="JOK342" s="770"/>
      <c r="JOL342" s="770"/>
      <c r="JOM342" s="770"/>
      <c r="JON342" s="770"/>
      <c r="JOO342" s="770"/>
      <c r="JOP342" s="770"/>
      <c r="JOQ342" s="770"/>
      <c r="JOR342" s="770"/>
      <c r="JOS342" s="770"/>
      <c r="JOT342" s="770"/>
      <c r="JOU342" s="770"/>
      <c r="JOV342" s="770"/>
      <c r="JOW342" s="770"/>
      <c r="JOX342" s="770"/>
      <c r="JOY342" s="770"/>
      <c r="JOZ342" s="770"/>
      <c r="JPA342" s="770"/>
      <c r="JPB342" s="770"/>
      <c r="JPC342" s="770"/>
      <c r="JPD342" s="770"/>
      <c r="JPE342" s="770"/>
      <c r="JPF342" s="770"/>
      <c r="JPG342" s="770"/>
      <c r="JPH342" s="770"/>
      <c r="JPI342" s="770"/>
      <c r="JPJ342" s="770"/>
      <c r="JPK342" s="770"/>
      <c r="JPL342" s="770"/>
      <c r="JPM342" s="770"/>
      <c r="JPN342" s="770"/>
      <c r="JPO342" s="770"/>
      <c r="JPP342" s="770"/>
      <c r="JPQ342" s="770"/>
      <c r="JPR342" s="770"/>
      <c r="JPS342" s="770"/>
      <c r="JPT342" s="770"/>
      <c r="JPU342" s="770"/>
      <c r="JPV342" s="770"/>
      <c r="JPW342" s="770"/>
      <c r="JPX342" s="770"/>
      <c r="JPY342" s="770"/>
      <c r="JPZ342" s="770"/>
      <c r="JQA342" s="770"/>
      <c r="JQB342" s="770"/>
      <c r="JQC342" s="770"/>
      <c r="JQD342" s="770"/>
      <c r="JQE342" s="770"/>
      <c r="JQF342" s="770"/>
      <c r="JQG342" s="770"/>
      <c r="JQH342" s="770"/>
      <c r="JQI342" s="770"/>
      <c r="JQJ342" s="770"/>
      <c r="JQK342" s="770"/>
      <c r="JQL342" s="770"/>
      <c r="JQM342" s="770"/>
      <c r="JQN342" s="770"/>
      <c r="JQO342" s="770"/>
      <c r="JQP342" s="770"/>
      <c r="JQQ342" s="770"/>
      <c r="JQR342" s="770"/>
      <c r="JQS342" s="770"/>
      <c r="JQT342" s="770"/>
      <c r="JQU342" s="770"/>
      <c r="JQV342" s="770"/>
      <c r="JQW342" s="770"/>
      <c r="JQX342" s="770"/>
      <c r="JQY342" s="770"/>
      <c r="JQZ342" s="770"/>
      <c r="JRA342" s="770"/>
      <c r="JRB342" s="770"/>
      <c r="JRC342" s="770"/>
      <c r="JRD342" s="770"/>
      <c r="JRE342" s="770"/>
      <c r="JRF342" s="770"/>
      <c r="JRG342" s="770"/>
      <c r="JRH342" s="770"/>
      <c r="JRI342" s="770"/>
      <c r="JRJ342" s="770"/>
      <c r="JRK342" s="770"/>
      <c r="JRL342" s="770"/>
      <c r="JRM342" s="770"/>
      <c r="JRN342" s="770"/>
      <c r="JRO342" s="770"/>
      <c r="JRP342" s="770"/>
      <c r="JRQ342" s="770"/>
      <c r="JRR342" s="770"/>
      <c r="JRS342" s="770"/>
      <c r="JRT342" s="770"/>
      <c r="JRU342" s="770"/>
      <c r="JRV342" s="770"/>
      <c r="JRW342" s="770"/>
      <c r="JRX342" s="770"/>
      <c r="JRY342" s="770"/>
      <c r="JRZ342" s="770"/>
      <c r="JSA342" s="770"/>
      <c r="JSB342" s="770"/>
      <c r="JSC342" s="770"/>
      <c r="JSD342" s="770"/>
      <c r="JSE342" s="770"/>
      <c r="JSF342" s="770"/>
      <c r="JSG342" s="770"/>
      <c r="JSH342" s="770"/>
      <c r="JSI342" s="770"/>
      <c r="JSJ342" s="770"/>
      <c r="JSK342" s="770"/>
      <c r="JSL342" s="770"/>
      <c r="JSM342" s="770"/>
      <c r="JSN342" s="770"/>
      <c r="JSO342" s="770"/>
      <c r="JSP342" s="770"/>
      <c r="JSQ342" s="770"/>
      <c r="JSR342" s="770"/>
      <c r="JSS342" s="770"/>
      <c r="JST342" s="770"/>
      <c r="JSU342" s="770"/>
      <c r="JSV342" s="770"/>
      <c r="JSW342" s="770"/>
      <c r="JSX342" s="770"/>
      <c r="JSY342" s="770"/>
      <c r="JSZ342" s="770"/>
      <c r="JTA342" s="770"/>
      <c r="JTB342" s="770"/>
      <c r="JTC342" s="770"/>
      <c r="JTD342" s="770"/>
      <c r="JTE342" s="770"/>
      <c r="JTF342" s="770"/>
      <c r="JTG342" s="770"/>
      <c r="JTH342" s="770"/>
      <c r="JTI342" s="770"/>
      <c r="JTJ342" s="770"/>
      <c r="JTK342" s="770"/>
      <c r="JTL342" s="770"/>
      <c r="JTM342" s="770"/>
      <c r="JTN342" s="770"/>
      <c r="JTO342" s="770"/>
      <c r="JTP342" s="770"/>
      <c r="JTQ342" s="770"/>
      <c r="JTR342" s="770"/>
      <c r="JTS342" s="770"/>
      <c r="JTT342" s="770"/>
      <c r="JTU342" s="770"/>
      <c r="JTV342" s="770"/>
      <c r="JTW342" s="770"/>
      <c r="JTX342" s="770"/>
      <c r="JTY342" s="770"/>
      <c r="JTZ342" s="770"/>
      <c r="JUA342" s="770"/>
      <c r="JUB342" s="770"/>
      <c r="JUC342" s="770"/>
      <c r="JUD342" s="770"/>
      <c r="JUE342" s="770"/>
      <c r="JUF342" s="770"/>
      <c r="JUG342" s="770"/>
      <c r="JUH342" s="770"/>
      <c r="JUI342" s="770"/>
      <c r="JUJ342" s="770"/>
      <c r="JUK342" s="770"/>
      <c r="JUL342" s="770"/>
      <c r="JUM342" s="770"/>
      <c r="JUN342" s="770"/>
      <c r="JUO342" s="770"/>
      <c r="JUP342" s="770"/>
      <c r="JUQ342" s="770"/>
      <c r="JUR342" s="770"/>
      <c r="JUS342" s="770"/>
      <c r="JUT342" s="770"/>
      <c r="JUU342" s="770"/>
      <c r="JUV342" s="770"/>
      <c r="JUW342" s="770"/>
      <c r="JUX342" s="770"/>
      <c r="JUY342" s="770"/>
      <c r="JUZ342" s="770"/>
      <c r="JVA342" s="770"/>
      <c r="JVB342" s="770"/>
      <c r="JVC342" s="770"/>
      <c r="JVD342" s="770"/>
      <c r="JVE342" s="770"/>
      <c r="JVF342" s="770"/>
      <c r="JVG342" s="770"/>
      <c r="JVH342" s="770"/>
      <c r="JVI342" s="770"/>
      <c r="JVJ342" s="770"/>
      <c r="JVK342" s="770"/>
      <c r="JVL342" s="770"/>
      <c r="JVM342" s="770"/>
      <c r="JVN342" s="770"/>
      <c r="JVO342" s="770"/>
      <c r="JVP342" s="770"/>
      <c r="JVQ342" s="770"/>
      <c r="JVR342" s="770"/>
      <c r="JVS342" s="770"/>
      <c r="JVT342" s="770"/>
      <c r="JVU342" s="770"/>
      <c r="JVV342" s="770"/>
      <c r="JVW342" s="770"/>
      <c r="JVX342" s="770"/>
      <c r="JVY342" s="770"/>
      <c r="JVZ342" s="770"/>
      <c r="JWA342" s="770"/>
      <c r="JWB342" s="770"/>
      <c r="JWC342" s="770"/>
      <c r="JWD342" s="770"/>
      <c r="JWE342" s="770"/>
      <c r="JWF342" s="770"/>
      <c r="JWG342" s="770"/>
      <c r="JWH342" s="770"/>
      <c r="JWI342" s="770"/>
      <c r="JWJ342" s="770"/>
      <c r="JWK342" s="770"/>
      <c r="JWL342" s="770"/>
      <c r="JWM342" s="770"/>
      <c r="JWN342" s="770"/>
      <c r="JWO342" s="770"/>
      <c r="JWP342" s="770"/>
      <c r="JWQ342" s="770"/>
      <c r="JWR342" s="770"/>
      <c r="JWS342" s="770"/>
      <c r="JWT342" s="770"/>
      <c r="JWU342" s="770"/>
      <c r="JWV342" s="770"/>
      <c r="JWW342" s="770"/>
      <c r="JWX342" s="770"/>
      <c r="JWY342" s="770"/>
      <c r="JWZ342" s="770"/>
      <c r="JXA342" s="770"/>
      <c r="JXB342" s="770"/>
      <c r="JXC342" s="770"/>
      <c r="JXD342" s="770"/>
      <c r="JXE342" s="770"/>
      <c r="JXF342" s="770"/>
      <c r="JXG342" s="770"/>
      <c r="JXH342" s="770"/>
      <c r="JXI342" s="770"/>
      <c r="JXJ342" s="770"/>
      <c r="JXK342" s="770"/>
      <c r="JXL342" s="770"/>
      <c r="JXM342" s="770"/>
      <c r="JXN342" s="770"/>
      <c r="JXO342" s="770"/>
      <c r="JXP342" s="770"/>
      <c r="JXQ342" s="770"/>
      <c r="JXR342" s="770"/>
      <c r="JXS342" s="770"/>
      <c r="JXT342" s="770"/>
      <c r="JXU342" s="770"/>
      <c r="JXV342" s="770"/>
      <c r="JXW342" s="770"/>
      <c r="JXX342" s="770"/>
      <c r="JXY342" s="770"/>
      <c r="JXZ342" s="770"/>
      <c r="JYA342" s="770"/>
      <c r="JYB342" s="770"/>
      <c r="JYC342" s="770"/>
      <c r="JYD342" s="770"/>
      <c r="JYE342" s="770"/>
      <c r="JYF342" s="770"/>
      <c r="JYG342" s="770"/>
      <c r="JYH342" s="770"/>
      <c r="JYI342" s="770"/>
      <c r="JYJ342" s="770"/>
      <c r="JYK342" s="770"/>
      <c r="JYL342" s="770"/>
      <c r="JYM342" s="770"/>
      <c r="JYN342" s="770"/>
      <c r="JYO342" s="770"/>
      <c r="JYP342" s="770"/>
      <c r="JYQ342" s="770"/>
      <c r="JYR342" s="770"/>
      <c r="JYS342" s="770"/>
      <c r="JYT342" s="770"/>
      <c r="JYU342" s="770"/>
      <c r="JYV342" s="770"/>
      <c r="JYW342" s="770"/>
      <c r="JYX342" s="770"/>
      <c r="JYY342" s="770"/>
      <c r="JYZ342" s="770"/>
      <c r="JZA342" s="770"/>
      <c r="JZB342" s="770"/>
      <c r="JZC342" s="770"/>
      <c r="JZD342" s="770"/>
      <c r="JZE342" s="770"/>
      <c r="JZF342" s="770"/>
      <c r="JZG342" s="770"/>
      <c r="JZH342" s="770"/>
      <c r="JZI342" s="770"/>
      <c r="JZJ342" s="770"/>
      <c r="JZK342" s="770"/>
      <c r="JZL342" s="770"/>
      <c r="JZM342" s="770"/>
      <c r="JZN342" s="770"/>
      <c r="JZO342" s="770"/>
      <c r="JZP342" s="770"/>
      <c r="JZQ342" s="770"/>
      <c r="JZR342" s="770"/>
      <c r="JZS342" s="770"/>
      <c r="JZT342" s="770"/>
      <c r="JZU342" s="770"/>
      <c r="JZV342" s="770"/>
      <c r="JZW342" s="770"/>
      <c r="JZX342" s="770"/>
      <c r="JZY342" s="770"/>
      <c r="JZZ342" s="770"/>
      <c r="KAA342" s="770"/>
      <c r="KAB342" s="770"/>
      <c r="KAC342" s="770"/>
      <c r="KAD342" s="770"/>
      <c r="KAE342" s="770"/>
      <c r="KAF342" s="770"/>
      <c r="KAG342" s="770"/>
      <c r="KAH342" s="770"/>
      <c r="KAI342" s="770"/>
      <c r="KAJ342" s="770"/>
      <c r="KAK342" s="770"/>
      <c r="KAL342" s="770"/>
      <c r="KAM342" s="770"/>
      <c r="KAN342" s="770"/>
      <c r="KAO342" s="770"/>
      <c r="KAP342" s="770"/>
      <c r="KAQ342" s="770"/>
      <c r="KAR342" s="770"/>
      <c r="KAS342" s="770"/>
      <c r="KAT342" s="770"/>
      <c r="KAU342" s="770"/>
      <c r="KAV342" s="770"/>
      <c r="KAW342" s="770"/>
      <c r="KAX342" s="770"/>
      <c r="KAY342" s="770"/>
      <c r="KAZ342" s="770"/>
      <c r="KBA342" s="770"/>
      <c r="KBB342" s="770"/>
      <c r="KBC342" s="770"/>
      <c r="KBD342" s="770"/>
      <c r="KBE342" s="770"/>
      <c r="KBF342" s="770"/>
      <c r="KBG342" s="770"/>
      <c r="KBH342" s="770"/>
      <c r="KBI342" s="770"/>
      <c r="KBJ342" s="770"/>
      <c r="KBK342" s="770"/>
      <c r="KBL342" s="770"/>
      <c r="KBM342" s="770"/>
      <c r="KBN342" s="770"/>
      <c r="KBO342" s="770"/>
      <c r="KBP342" s="770"/>
      <c r="KBQ342" s="770"/>
      <c r="KBR342" s="770"/>
      <c r="KBS342" s="770"/>
      <c r="KBT342" s="770"/>
      <c r="KBU342" s="770"/>
      <c r="KBV342" s="770"/>
      <c r="KBW342" s="770"/>
      <c r="KBX342" s="770"/>
      <c r="KBY342" s="770"/>
      <c r="KBZ342" s="770"/>
      <c r="KCA342" s="770"/>
      <c r="KCB342" s="770"/>
      <c r="KCC342" s="770"/>
      <c r="KCD342" s="770"/>
      <c r="KCE342" s="770"/>
      <c r="KCF342" s="770"/>
      <c r="KCG342" s="770"/>
      <c r="KCH342" s="770"/>
      <c r="KCI342" s="770"/>
      <c r="KCJ342" s="770"/>
      <c r="KCK342" s="770"/>
      <c r="KCL342" s="770"/>
      <c r="KCM342" s="770"/>
      <c r="KCN342" s="770"/>
      <c r="KCO342" s="770"/>
      <c r="KCP342" s="770"/>
      <c r="KCQ342" s="770"/>
      <c r="KCR342" s="770"/>
      <c r="KCS342" s="770"/>
      <c r="KCT342" s="770"/>
      <c r="KCU342" s="770"/>
      <c r="KCV342" s="770"/>
      <c r="KCW342" s="770"/>
      <c r="KCX342" s="770"/>
      <c r="KCY342" s="770"/>
      <c r="KCZ342" s="770"/>
      <c r="KDA342" s="770"/>
      <c r="KDB342" s="770"/>
      <c r="KDC342" s="770"/>
      <c r="KDD342" s="770"/>
      <c r="KDE342" s="770"/>
      <c r="KDF342" s="770"/>
      <c r="KDG342" s="770"/>
      <c r="KDH342" s="770"/>
      <c r="KDI342" s="770"/>
      <c r="KDJ342" s="770"/>
      <c r="KDK342" s="770"/>
      <c r="KDL342" s="770"/>
      <c r="KDM342" s="770"/>
      <c r="KDN342" s="770"/>
      <c r="KDO342" s="770"/>
      <c r="KDP342" s="770"/>
      <c r="KDQ342" s="770"/>
      <c r="KDR342" s="770"/>
      <c r="KDS342" s="770"/>
      <c r="KDT342" s="770"/>
      <c r="KDU342" s="770"/>
      <c r="KDV342" s="770"/>
      <c r="KDW342" s="770"/>
      <c r="KDX342" s="770"/>
      <c r="KDY342" s="770"/>
      <c r="KDZ342" s="770"/>
      <c r="KEA342" s="770"/>
      <c r="KEB342" s="770"/>
      <c r="KEC342" s="770"/>
      <c r="KED342" s="770"/>
      <c r="KEE342" s="770"/>
      <c r="KEF342" s="770"/>
      <c r="KEG342" s="770"/>
      <c r="KEH342" s="770"/>
      <c r="KEI342" s="770"/>
      <c r="KEJ342" s="770"/>
      <c r="KEK342" s="770"/>
      <c r="KEL342" s="770"/>
      <c r="KEM342" s="770"/>
      <c r="KEN342" s="770"/>
      <c r="KEO342" s="770"/>
      <c r="KEP342" s="770"/>
      <c r="KEQ342" s="770"/>
      <c r="KER342" s="770"/>
      <c r="KES342" s="770"/>
      <c r="KET342" s="770"/>
      <c r="KEU342" s="770"/>
      <c r="KEV342" s="770"/>
      <c r="KEW342" s="770"/>
      <c r="KEX342" s="770"/>
      <c r="KEY342" s="770"/>
      <c r="KEZ342" s="770"/>
      <c r="KFA342" s="770"/>
      <c r="KFB342" s="770"/>
      <c r="KFC342" s="770"/>
      <c r="KFD342" s="770"/>
      <c r="KFE342" s="770"/>
      <c r="KFF342" s="770"/>
      <c r="KFG342" s="770"/>
      <c r="KFH342" s="770"/>
      <c r="KFI342" s="770"/>
      <c r="KFJ342" s="770"/>
      <c r="KFK342" s="770"/>
      <c r="KFL342" s="770"/>
      <c r="KFM342" s="770"/>
      <c r="KFN342" s="770"/>
      <c r="KFO342" s="770"/>
      <c r="KFP342" s="770"/>
      <c r="KFQ342" s="770"/>
      <c r="KFR342" s="770"/>
      <c r="KFS342" s="770"/>
      <c r="KFT342" s="770"/>
      <c r="KFU342" s="770"/>
      <c r="KFV342" s="770"/>
      <c r="KFW342" s="770"/>
      <c r="KFX342" s="770"/>
      <c r="KFY342" s="770"/>
      <c r="KFZ342" s="770"/>
      <c r="KGA342" s="770"/>
      <c r="KGB342" s="770"/>
      <c r="KGC342" s="770"/>
      <c r="KGD342" s="770"/>
      <c r="KGE342" s="770"/>
      <c r="KGF342" s="770"/>
      <c r="KGG342" s="770"/>
      <c r="KGH342" s="770"/>
      <c r="KGI342" s="770"/>
      <c r="KGJ342" s="770"/>
      <c r="KGK342" s="770"/>
      <c r="KGL342" s="770"/>
      <c r="KGM342" s="770"/>
      <c r="KGN342" s="770"/>
      <c r="KGO342" s="770"/>
      <c r="KGP342" s="770"/>
      <c r="KGQ342" s="770"/>
      <c r="KGR342" s="770"/>
      <c r="KGS342" s="770"/>
      <c r="KGT342" s="770"/>
      <c r="KGU342" s="770"/>
      <c r="KGV342" s="770"/>
      <c r="KGW342" s="770"/>
      <c r="KGX342" s="770"/>
      <c r="KGY342" s="770"/>
      <c r="KGZ342" s="770"/>
      <c r="KHA342" s="770"/>
      <c r="KHB342" s="770"/>
      <c r="KHC342" s="770"/>
      <c r="KHD342" s="770"/>
      <c r="KHE342" s="770"/>
      <c r="KHF342" s="770"/>
      <c r="KHG342" s="770"/>
      <c r="KHH342" s="770"/>
      <c r="KHI342" s="770"/>
      <c r="KHJ342" s="770"/>
      <c r="KHK342" s="770"/>
      <c r="KHL342" s="770"/>
      <c r="KHM342" s="770"/>
      <c r="KHN342" s="770"/>
      <c r="KHO342" s="770"/>
      <c r="KHP342" s="770"/>
      <c r="KHQ342" s="770"/>
      <c r="KHR342" s="770"/>
      <c r="KHS342" s="770"/>
      <c r="KHT342" s="770"/>
      <c r="KHU342" s="770"/>
      <c r="KHV342" s="770"/>
      <c r="KHW342" s="770"/>
      <c r="KHX342" s="770"/>
      <c r="KHY342" s="770"/>
      <c r="KHZ342" s="770"/>
      <c r="KIA342" s="770"/>
      <c r="KIB342" s="770"/>
      <c r="KIC342" s="770"/>
      <c r="KID342" s="770"/>
      <c r="KIE342" s="770"/>
      <c r="KIF342" s="770"/>
      <c r="KIG342" s="770"/>
      <c r="KIH342" s="770"/>
      <c r="KII342" s="770"/>
      <c r="KIJ342" s="770"/>
      <c r="KIK342" s="770"/>
      <c r="KIL342" s="770"/>
      <c r="KIM342" s="770"/>
      <c r="KIN342" s="770"/>
      <c r="KIO342" s="770"/>
      <c r="KIP342" s="770"/>
      <c r="KIQ342" s="770"/>
      <c r="KIR342" s="770"/>
      <c r="KIS342" s="770"/>
      <c r="KIT342" s="770"/>
      <c r="KIU342" s="770"/>
      <c r="KIV342" s="770"/>
      <c r="KIW342" s="770"/>
      <c r="KIX342" s="770"/>
      <c r="KIY342" s="770"/>
      <c r="KIZ342" s="770"/>
      <c r="KJA342" s="770"/>
      <c r="KJB342" s="770"/>
      <c r="KJC342" s="770"/>
      <c r="KJD342" s="770"/>
      <c r="KJE342" s="770"/>
      <c r="KJF342" s="770"/>
      <c r="KJG342" s="770"/>
      <c r="KJH342" s="770"/>
      <c r="KJI342" s="770"/>
      <c r="KJJ342" s="770"/>
      <c r="KJK342" s="770"/>
      <c r="KJL342" s="770"/>
      <c r="KJM342" s="770"/>
      <c r="KJN342" s="770"/>
      <c r="KJO342" s="770"/>
      <c r="KJP342" s="770"/>
      <c r="KJQ342" s="770"/>
      <c r="KJR342" s="770"/>
      <c r="KJS342" s="770"/>
      <c r="KJT342" s="770"/>
      <c r="KJU342" s="770"/>
      <c r="KJV342" s="770"/>
      <c r="KJW342" s="770"/>
      <c r="KJX342" s="770"/>
      <c r="KJY342" s="770"/>
      <c r="KJZ342" s="770"/>
      <c r="KKA342" s="770"/>
      <c r="KKB342" s="770"/>
      <c r="KKC342" s="770"/>
      <c r="KKD342" s="770"/>
      <c r="KKE342" s="770"/>
      <c r="KKF342" s="770"/>
      <c r="KKG342" s="770"/>
      <c r="KKH342" s="770"/>
      <c r="KKI342" s="770"/>
      <c r="KKJ342" s="770"/>
      <c r="KKK342" s="770"/>
      <c r="KKL342" s="770"/>
      <c r="KKM342" s="770"/>
      <c r="KKN342" s="770"/>
      <c r="KKO342" s="770"/>
      <c r="KKP342" s="770"/>
      <c r="KKQ342" s="770"/>
      <c r="KKR342" s="770"/>
      <c r="KKS342" s="770"/>
      <c r="KKT342" s="770"/>
      <c r="KKU342" s="770"/>
      <c r="KKV342" s="770"/>
      <c r="KKW342" s="770"/>
      <c r="KKX342" s="770"/>
      <c r="KKY342" s="770"/>
      <c r="KKZ342" s="770"/>
      <c r="KLA342" s="770"/>
      <c r="KLB342" s="770"/>
      <c r="KLC342" s="770"/>
      <c r="KLD342" s="770"/>
      <c r="KLE342" s="770"/>
      <c r="KLF342" s="770"/>
      <c r="KLG342" s="770"/>
      <c r="KLH342" s="770"/>
      <c r="KLI342" s="770"/>
      <c r="KLJ342" s="770"/>
      <c r="KLK342" s="770"/>
      <c r="KLL342" s="770"/>
      <c r="KLM342" s="770"/>
      <c r="KLN342" s="770"/>
      <c r="KLO342" s="770"/>
      <c r="KLP342" s="770"/>
      <c r="KLQ342" s="770"/>
      <c r="KLR342" s="770"/>
      <c r="KLS342" s="770"/>
      <c r="KLT342" s="770"/>
      <c r="KLU342" s="770"/>
      <c r="KLV342" s="770"/>
      <c r="KLW342" s="770"/>
      <c r="KLX342" s="770"/>
      <c r="KLY342" s="770"/>
      <c r="KLZ342" s="770"/>
      <c r="KMA342" s="770"/>
      <c r="KMB342" s="770"/>
      <c r="KMC342" s="770"/>
      <c r="KMD342" s="770"/>
      <c r="KME342" s="770"/>
      <c r="KMF342" s="770"/>
      <c r="KMG342" s="770"/>
      <c r="KMH342" s="770"/>
      <c r="KMI342" s="770"/>
      <c r="KMJ342" s="770"/>
      <c r="KMK342" s="770"/>
      <c r="KML342" s="770"/>
      <c r="KMM342" s="770"/>
      <c r="KMN342" s="770"/>
      <c r="KMO342" s="770"/>
      <c r="KMP342" s="770"/>
      <c r="KMQ342" s="770"/>
      <c r="KMR342" s="770"/>
      <c r="KMS342" s="770"/>
      <c r="KMT342" s="770"/>
      <c r="KMU342" s="770"/>
      <c r="KMV342" s="770"/>
      <c r="KMW342" s="770"/>
      <c r="KMX342" s="770"/>
      <c r="KMY342" s="770"/>
      <c r="KMZ342" s="770"/>
      <c r="KNA342" s="770"/>
      <c r="KNB342" s="770"/>
      <c r="KNC342" s="770"/>
      <c r="KND342" s="770"/>
      <c r="KNE342" s="770"/>
      <c r="KNF342" s="770"/>
      <c r="KNG342" s="770"/>
      <c r="KNH342" s="770"/>
      <c r="KNI342" s="770"/>
      <c r="KNJ342" s="770"/>
      <c r="KNK342" s="770"/>
      <c r="KNL342" s="770"/>
      <c r="KNM342" s="770"/>
      <c r="KNN342" s="770"/>
      <c r="KNO342" s="770"/>
      <c r="KNP342" s="770"/>
      <c r="KNQ342" s="770"/>
      <c r="KNR342" s="770"/>
      <c r="KNS342" s="770"/>
      <c r="KNT342" s="770"/>
      <c r="KNU342" s="770"/>
      <c r="KNV342" s="770"/>
      <c r="KNW342" s="770"/>
      <c r="KNX342" s="770"/>
      <c r="KNY342" s="770"/>
      <c r="KNZ342" s="770"/>
      <c r="KOA342" s="770"/>
      <c r="KOB342" s="770"/>
      <c r="KOC342" s="770"/>
      <c r="KOD342" s="770"/>
      <c r="KOE342" s="770"/>
      <c r="KOF342" s="770"/>
      <c r="KOG342" s="770"/>
      <c r="KOH342" s="770"/>
      <c r="KOI342" s="770"/>
      <c r="KOJ342" s="770"/>
      <c r="KOK342" s="770"/>
      <c r="KOL342" s="770"/>
      <c r="KOM342" s="770"/>
      <c r="KON342" s="770"/>
      <c r="KOO342" s="770"/>
      <c r="KOP342" s="770"/>
      <c r="KOQ342" s="770"/>
      <c r="KOR342" s="770"/>
      <c r="KOS342" s="770"/>
      <c r="KOT342" s="770"/>
      <c r="KOU342" s="770"/>
      <c r="KOV342" s="770"/>
      <c r="KOW342" s="770"/>
      <c r="KOX342" s="770"/>
      <c r="KOY342" s="770"/>
      <c r="KOZ342" s="770"/>
      <c r="KPA342" s="770"/>
      <c r="KPB342" s="770"/>
      <c r="KPC342" s="770"/>
      <c r="KPD342" s="770"/>
      <c r="KPE342" s="770"/>
      <c r="KPF342" s="770"/>
      <c r="KPG342" s="770"/>
      <c r="KPH342" s="770"/>
      <c r="KPI342" s="770"/>
      <c r="KPJ342" s="770"/>
      <c r="KPK342" s="770"/>
      <c r="KPL342" s="770"/>
      <c r="KPM342" s="770"/>
      <c r="KPN342" s="770"/>
      <c r="KPO342" s="770"/>
      <c r="KPP342" s="770"/>
      <c r="KPQ342" s="770"/>
      <c r="KPR342" s="770"/>
      <c r="KPS342" s="770"/>
      <c r="KPT342" s="770"/>
      <c r="KPU342" s="770"/>
      <c r="KPV342" s="770"/>
      <c r="KPW342" s="770"/>
      <c r="KPX342" s="770"/>
      <c r="KPY342" s="770"/>
      <c r="KPZ342" s="770"/>
      <c r="KQA342" s="770"/>
      <c r="KQB342" s="770"/>
      <c r="KQC342" s="770"/>
      <c r="KQD342" s="770"/>
      <c r="KQE342" s="770"/>
      <c r="KQF342" s="770"/>
      <c r="KQG342" s="770"/>
      <c r="KQH342" s="770"/>
      <c r="KQI342" s="770"/>
      <c r="KQJ342" s="770"/>
      <c r="KQK342" s="770"/>
      <c r="KQL342" s="770"/>
      <c r="KQM342" s="770"/>
      <c r="KQN342" s="770"/>
      <c r="KQO342" s="770"/>
      <c r="KQP342" s="770"/>
      <c r="KQQ342" s="770"/>
      <c r="KQR342" s="770"/>
      <c r="KQS342" s="770"/>
      <c r="KQT342" s="770"/>
      <c r="KQU342" s="770"/>
      <c r="KQV342" s="770"/>
      <c r="KQW342" s="770"/>
      <c r="KQX342" s="770"/>
      <c r="KQY342" s="770"/>
      <c r="KQZ342" s="770"/>
      <c r="KRA342" s="770"/>
      <c r="KRB342" s="770"/>
      <c r="KRC342" s="770"/>
      <c r="KRD342" s="770"/>
      <c r="KRE342" s="770"/>
      <c r="KRF342" s="770"/>
      <c r="KRG342" s="770"/>
      <c r="KRH342" s="770"/>
      <c r="KRI342" s="770"/>
      <c r="KRJ342" s="770"/>
      <c r="KRK342" s="770"/>
      <c r="KRL342" s="770"/>
      <c r="KRM342" s="770"/>
      <c r="KRN342" s="770"/>
      <c r="KRO342" s="770"/>
      <c r="KRP342" s="770"/>
      <c r="KRQ342" s="770"/>
      <c r="KRR342" s="770"/>
      <c r="KRS342" s="770"/>
      <c r="KRT342" s="770"/>
      <c r="KRU342" s="770"/>
      <c r="KRV342" s="770"/>
      <c r="KRW342" s="770"/>
      <c r="KRX342" s="770"/>
      <c r="KRY342" s="770"/>
      <c r="KRZ342" s="770"/>
      <c r="KSA342" s="770"/>
      <c r="KSB342" s="770"/>
      <c r="KSC342" s="770"/>
      <c r="KSD342" s="770"/>
      <c r="KSE342" s="770"/>
      <c r="KSF342" s="770"/>
      <c r="KSG342" s="770"/>
      <c r="KSH342" s="770"/>
      <c r="KSI342" s="770"/>
      <c r="KSJ342" s="770"/>
      <c r="KSK342" s="770"/>
      <c r="KSL342" s="770"/>
      <c r="KSM342" s="770"/>
      <c r="KSN342" s="770"/>
      <c r="KSO342" s="770"/>
      <c r="KSP342" s="770"/>
      <c r="KSQ342" s="770"/>
      <c r="KSR342" s="770"/>
      <c r="KSS342" s="770"/>
      <c r="KST342" s="770"/>
      <c r="KSU342" s="770"/>
      <c r="KSV342" s="770"/>
      <c r="KSW342" s="770"/>
      <c r="KSX342" s="770"/>
      <c r="KSY342" s="770"/>
      <c r="KSZ342" s="770"/>
      <c r="KTA342" s="770"/>
      <c r="KTB342" s="770"/>
      <c r="KTC342" s="770"/>
      <c r="KTD342" s="770"/>
      <c r="KTE342" s="770"/>
      <c r="KTF342" s="770"/>
      <c r="KTG342" s="770"/>
      <c r="KTH342" s="770"/>
      <c r="KTI342" s="770"/>
      <c r="KTJ342" s="770"/>
      <c r="KTK342" s="770"/>
      <c r="KTL342" s="770"/>
      <c r="KTM342" s="770"/>
      <c r="KTN342" s="770"/>
      <c r="KTO342" s="770"/>
      <c r="KTP342" s="770"/>
      <c r="KTQ342" s="770"/>
      <c r="KTR342" s="770"/>
      <c r="KTS342" s="770"/>
      <c r="KTT342" s="770"/>
      <c r="KTU342" s="770"/>
      <c r="KTV342" s="770"/>
      <c r="KTW342" s="770"/>
      <c r="KTX342" s="770"/>
      <c r="KTY342" s="770"/>
      <c r="KTZ342" s="770"/>
      <c r="KUA342" s="770"/>
      <c r="KUB342" s="770"/>
      <c r="KUC342" s="770"/>
      <c r="KUD342" s="770"/>
      <c r="KUE342" s="770"/>
      <c r="KUF342" s="770"/>
      <c r="KUG342" s="770"/>
      <c r="KUH342" s="770"/>
      <c r="KUI342" s="770"/>
      <c r="KUJ342" s="770"/>
      <c r="KUK342" s="770"/>
      <c r="KUL342" s="770"/>
      <c r="KUM342" s="770"/>
      <c r="KUN342" s="770"/>
      <c r="KUO342" s="770"/>
      <c r="KUP342" s="770"/>
      <c r="KUQ342" s="770"/>
      <c r="KUR342" s="770"/>
      <c r="KUS342" s="770"/>
      <c r="KUT342" s="770"/>
      <c r="KUU342" s="770"/>
      <c r="KUV342" s="770"/>
      <c r="KUW342" s="770"/>
      <c r="KUX342" s="770"/>
      <c r="KUY342" s="770"/>
      <c r="KUZ342" s="770"/>
      <c r="KVA342" s="770"/>
      <c r="KVB342" s="770"/>
      <c r="KVC342" s="770"/>
      <c r="KVD342" s="770"/>
      <c r="KVE342" s="770"/>
      <c r="KVF342" s="770"/>
      <c r="KVG342" s="770"/>
      <c r="KVH342" s="770"/>
      <c r="KVI342" s="770"/>
      <c r="KVJ342" s="770"/>
      <c r="KVK342" s="770"/>
      <c r="KVL342" s="770"/>
      <c r="KVM342" s="770"/>
      <c r="KVN342" s="770"/>
      <c r="KVO342" s="770"/>
      <c r="KVP342" s="770"/>
      <c r="KVQ342" s="770"/>
      <c r="KVR342" s="770"/>
      <c r="KVS342" s="770"/>
      <c r="KVT342" s="770"/>
      <c r="KVU342" s="770"/>
      <c r="KVV342" s="770"/>
      <c r="KVW342" s="770"/>
      <c r="KVX342" s="770"/>
      <c r="KVY342" s="770"/>
      <c r="KVZ342" s="770"/>
      <c r="KWA342" s="770"/>
      <c r="KWB342" s="770"/>
      <c r="KWC342" s="770"/>
      <c r="KWD342" s="770"/>
      <c r="KWE342" s="770"/>
      <c r="KWF342" s="770"/>
      <c r="KWG342" s="770"/>
      <c r="KWH342" s="770"/>
      <c r="KWI342" s="770"/>
      <c r="KWJ342" s="770"/>
      <c r="KWK342" s="770"/>
      <c r="KWL342" s="770"/>
      <c r="KWM342" s="770"/>
      <c r="KWN342" s="770"/>
      <c r="KWO342" s="770"/>
      <c r="KWP342" s="770"/>
      <c r="KWQ342" s="770"/>
      <c r="KWR342" s="770"/>
      <c r="KWS342" s="770"/>
      <c r="KWT342" s="770"/>
      <c r="KWU342" s="770"/>
      <c r="KWV342" s="770"/>
      <c r="KWW342" s="770"/>
      <c r="KWX342" s="770"/>
      <c r="KWY342" s="770"/>
      <c r="KWZ342" s="770"/>
      <c r="KXA342" s="770"/>
      <c r="KXB342" s="770"/>
      <c r="KXC342" s="770"/>
      <c r="KXD342" s="770"/>
      <c r="KXE342" s="770"/>
      <c r="KXF342" s="770"/>
      <c r="KXG342" s="770"/>
      <c r="KXH342" s="770"/>
      <c r="KXI342" s="770"/>
      <c r="KXJ342" s="770"/>
      <c r="KXK342" s="770"/>
      <c r="KXL342" s="770"/>
      <c r="KXM342" s="770"/>
      <c r="KXN342" s="770"/>
      <c r="KXO342" s="770"/>
      <c r="KXP342" s="770"/>
      <c r="KXQ342" s="770"/>
      <c r="KXR342" s="770"/>
      <c r="KXS342" s="770"/>
      <c r="KXT342" s="770"/>
      <c r="KXU342" s="770"/>
      <c r="KXV342" s="770"/>
      <c r="KXW342" s="770"/>
      <c r="KXX342" s="770"/>
      <c r="KXY342" s="770"/>
      <c r="KXZ342" s="770"/>
      <c r="KYA342" s="770"/>
      <c r="KYB342" s="770"/>
      <c r="KYC342" s="770"/>
      <c r="KYD342" s="770"/>
      <c r="KYE342" s="770"/>
      <c r="KYF342" s="770"/>
      <c r="KYG342" s="770"/>
      <c r="KYH342" s="770"/>
      <c r="KYI342" s="770"/>
      <c r="KYJ342" s="770"/>
      <c r="KYK342" s="770"/>
      <c r="KYL342" s="770"/>
      <c r="KYM342" s="770"/>
      <c r="KYN342" s="770"/>
      <c r="KYO342" s="770"/>
      <c r="KYP342" s="770"/>
      <c r="KYQ342" s="770"/>
      <c r="KYR342" s="770"/>
      <c r="KYS342" s="770"/>
      <c r="KYT342" s="770"/>
      <c r="KYU342" s="770"/>
      <c r="KYV342" s="770"/>
      <c r="KYW342" s="770"/>
      <c r="KYX342" s="770"/>
      <c r="KYY342" s="770"/>
      <c r="KYZ342" s="770"/>
      <c r="KZA342" s="770"/>
      <c r="KZB342" s="770"/>
      <c r="KZC342" s="770"/>
      <c r="KZD342" s="770"/>
      <c r="KZE342" s="770"/>
      <c r="KZF342" s="770"/>
      <c r="KZG342" s="770"/>
      <c r="KZH342" s="770"/>
      <c r="KZI342" s="770"/>
      <c r="KZJ342" s="770"/>
      <c r="KZK342" s="770"/>
      <c r="KZL342" s="770"/>
      <c r="KZM342" s="770"/>
      <c r="KZN342" s="770"/>
      <c r="KZO342" s="770"/>
      <c r="KZP342" s="770"/>
      <c r="KZQ342" s="770"/>
      <c r="KZR342" s="770"/>
      <c r="KZS342" s="770"/>
      <c r="KZT342" s="770"/>
      <c r="KZU342" s="770"/>
      <c r="KZV342" s="770"/>
      <c r="KZW342" s="770"/>
      <c r="KZX342" s="770"/>
      <c r="KZY342" s="770"/>
      <c r="KZZ342" s="770"/>
      <c r="LAA342" s="770"/>
      <c r="LAB342" s="770"/>
      <c r="LAC342" s="770"/>
      <c r="LAD342" s="770"/>
      <c r="LAE342" s="770"/>
      <c r="LAF342" s="770"/>
      <c r="LAG342" s="770"/>
      <c r="LAH342" s="770"/>
      <c r="LAI342" s="770"/>
      <c r="LAJ342" s="770"/>
      <c r="LAK342" s="770"/>
      <c r="LAL342" s="770"/>
      <c r="LAM342" s="770"/>
      <c r="LAN342" s="770"/>
      <c r="LAO342" s="770"/>
      <c r="LAP342" s="770"/>
      <c r="LAQ342" s="770"/>
      <c r="LAR342" s="770"/>
      <c r="LAS342" s="770"/>
      <c r="LAT342" s="770"/>
      <c r="LAU342" s="770"/>
      <c r="LAV342" s="770"/>
      <c r="LAW342" s="770"/>
      <c r="LAX342" s="770"/>
      <c r="LAY342" s="770"/>
      <c r="LAZ342" s="770"/>
      <c r="LBA342" s="770"/>
      <c r="LBB342" s="770"/>
      <c r="LBC342" s="770"/>
      <c r="LBD342" s="770"/>
      <c r="LBE342" s="770"/>
      <c r="LBF342" s="770"/>
      <c r="LBG342" s="770"/>
      <c r="LBH342" s="770"/>
      <c r="LBI342" s="770"/>
      <c r="LBJ342" s="770"/>
      <c r="LBK342" s="770"/>
      <c r="LBL342" s="770"/>
      <c r="LBM342" s="770"/>
      <c r="LBN342" s="770"/>
      <c r="LBO342" s="770"/>
      <c r="LBP342" s="770"/>
      <c r="LBQ342" s="770"/>
      <c r="LBR342" s="770"/>
      <c r="LBS342" s="770"/>
      <c r="LBT342" s="770"/>
      <c r="LBU342" s="770"/>
      <c r="LBV342" s="770"/>
      <c r="LBW342" s="770"/>
      <c r="LBX342" s="770"/>
      <c r="LBY342" s="770"/>
      <c r="LBZ342" s="770"/>
      <c r="LCA342" s="770"/>
      <c r="LCB342" s="770"/>
      <c r="LCC342" s="770"/>
      <c r="LCD342" s="770"/>
      <c r="LCE342" s="770"/>
      <c r="LCF342" s="770"/>
      <c r="LCG342" s="770"/>
      <c r="LCH342" s="770"/>
      <c r="LCI342" s="770"/>
      <c r="LCJ342" s="770"/>
      <c r="LCK342" s="770"/>
      <c r="LCL342" s="770"/>
      <c r="LCM342" s="770"/>
      <c r="LCN342" s="770"/>
      <c r="LCO342" s="770"/>
      <c r="LCP342" s="770"/>
      <c r="LCQ342" s="770"/>
      <c r="LCR342" s="770"/>
      <c r="LCS342" s="770"/>
      <c r="LCT342" s="770"/>
      <c r="LCU342" s="770"/>
      <c r="LCV342" s="770"/>
      <c r="LCW342" s="770"/>
      <c r="LCX342" s="770"/>
      <c r="LCY342" s="770"/>
      <c r="LCZ342" s="770"/>
      <c r="LDA342" s="770"/>
      <c r="LDB342" s="770"/>
      <c r="LDC342" s="770"/>
      <c r="LDD342" s="770"/>
      <c r="LDE342" s="770"/>
      <c r="LDF342" s="770"/>
      <c r="LDG342" s="770"/>
      <c r="LDH342" s="770"/>
      <c r="LDI342" s="770"/>
      <c r="LDJ342" s="770"/>
      <c r="LDK342" s="770"/>
      <c r="LDL342" s="770"/>
      <c r="LDM342" s="770"/>
      <c r="LDN342" s="770"/>
      <c r="LDO342" s="770"/>
      <c r="LDP342" s="770"/>
      <c r="LDQ342" s="770"/>
      <c r="LDR342" s="770"/>
      <c r="LDS342" s="770"/>
      <c r="LDT342" s="770"/>
      <c r="LDU342" s="770"/>
      <c r="LDV342" s="770"/>
      <c r="LDW342" s="770"/>
      <c r="LDX342" s="770"/>
      <c r="LDY342" s="770"/>
      <c r="LDZ342" s="770"/>
      <c r="LEA342" s="770"/>
      <c r="LEB342" s="770"/>
      <c r="LEC342" s="770"/>
      <c r="LED342" s="770"/>
      <c r="LEE342" s="770"/>
      <c r="LEF342" s="770"/>
      <c r="LEG342" s="770"/>
      <c r="LEH342" s="770"/>
      <c r="LEI342" s="770"/>
      <c r="LEJ342" s="770"/>
      <c r="LEK342" s="770"/>
      <c r="LEL342" s="770"/>
      <c r="LEM342" s="770"/>
      <c r="LEN342" s="770"/>
      <c r="LEO342" s="770"/>
      <c r="LEP342" s="770"/>
      <c r="LEQ342" s="770"/>
      <c r="LER342" s="770"/>
      <c r="LES342" s="770"/>
      <c r="LET342" s="770"/>
      <c r="LEU342" s="770"/>
      <c r="LEV342" s="770"/>
      <c r="LEW342" s="770"/>
      <c r="LEX342" s="770"/>
      <c r="LEY342" s="770"/>
      <c r="LEZ342" s="770"/>
      <c r="LFA342" s="770"/>
      <c r="LFB342" s="770"/>
      <c r="LFC342" s="770"/>
      <c r="LFD342" s="770"/>
      <c r="LFE342" s="770"/>
      <c r="LFF342" s="770"/>
      <c r="LFG342" s="770"/>
      <c r="LFH342" s="770"/>
      <c r="LFI342" s="770"/>
      <c r="LFJ342" s="770"/>
      <c r="LFK342" s="770"/>
      <c r="LFL342" s="770"/>
      <c r="LFM342" s="770"/>
      <c r="LFN342" s="770"/>
      <c r="LFO342" s="770"/>
      <c r="LFP342" s="770"/>
      <c r="LFQ342" s="770"/>
      <c r="LFR342" s="770"/>
      <c r="LFS342" s="770"/>
      <c r="LFT342" s="770"/>
      <c r="LFU342" s="770"/>
      <c r="LFV342" s="770"/>
      <c r="LFW342" s="770"/>
      <c r="LFX342" s="770"/>
      <c r="LFY342" s="770"/>
      <c r="LFZ342" s="770"/>
      <c r="LGA342" s="770"/>
      <c r="LGB342" s="770"/>
      <c r="LGC342" s="770"/>
      <c r="LGD342" s="770"/>
      <c r="LGE342" s="770"/>
      <c r="LGF342" s="770"/>
      <c r="LGG342" s="770"/>
      <c r="LGH342" s="770"/>
      <c r="LGI342" s="770"/>
      <c r="LGJ342" s="770"/>
      <c r="LGK342" s="770"/>
      <c r="LGL342" s="770"/>
      <c r="LGM342" s="770"/>
      <c r="LGN342" s="770"/>
      <c r="LGO342" s="770"/>
      <c r="LGP342" s="770"/>
      <c r="LGQ342" s="770"/>
      <c r="LGR342" s="770"/>
      <c r="LGS342" s="770"/>
      <c r="LGT342" s="770"/>
      <c r="LGU342" s="770"/>
      <c r="LGV342" s="770"/>
      <c r="LGW342" s="770"/>
      <c r="LGX342" s="770"/>
      <c r="LGY342" s="770"/>
      <c r="LGZ342" s="770"/>
      <c r="LHA342" s="770"/>
      <c r="LHB342" s="770"/>
      <c r="LHC342" s="770"/>
      <c r="LHD342" s="770"/>
      <c r="LHE342" s="770"/>
      <c r="LHF342" s="770"/>
      <c r="LHG342" s="770"/>
      <c r="LHH342" s="770"/>
      <c r="LHI342" s="770"/>
      <c r="LHJ342" s="770"/>
      <c r="LHK342" s="770"/>
      <c r="LHL342" s="770"/>
      <c r="LHM342" s="770"/>
      <c r="LHN342" s="770"/>
      <c r="LHO342" s="770"/>
      <c r="LHP342" s="770"/>
      <c r="LHQ342" s="770"/>
      <c r="LHR342" s="770"/>
      <c r="LHS342" s="770"/>
      <c r="LHT342" s="770"/>
      <c r="LHU342" s="770"/>
      <c r="LHV342" s="770"/>
      <c r="LHW342" s="770"/>
      <c r="LHX342" s="770"/>
      <c r="LHY342" s="770"/>
      <c r="LHZ342" s="770"/>
      <c r="LIA342" s="770"/>
      <c r="LIB342" s="770"/>
      <c r="LIC342" s="770"/>
      <c r="LID342" s="770"/>
      <c r="LIE342" s="770"/>
      <c r="LIF342" s="770"/>
      <c r="LIG342" s="770"/>
      <c r="LIH342" s="770"/>
      <c r="LII342" s="770"/>
      <c r="LIJ342" s="770"/>
      <c r="LIK342" s="770"/>
      <c r="LIL342" s="770"/>
      <c r="LIM342" s="770"/>
      <c r="LIN342" s="770"/>
      <c r="LIO342" s="770"/>
      <c r="LIP342" s="770"/>
      <c r="LIQ342" s="770"/>
      <c r="LIR342" s="770"/>
      <c r="LIS342" s="770"/>
      <c r="LIT342" s="770"/>
      <c r="LIU342" s="770"/>
      <c r="LIV342" s="770"/>
      <c r="LIW342" s="770"/>
      <c r="LIX342" s="770"/>
      <c r="LIY342" s="770"/>
      <c r="LIZ342" s="770"/>
      <c r="LJA342" s="770"/>
      <c r="LJB342" s="770"/>
      <c r="LJC342" s="770"/>
      <c r="LJD342" s="770"/>
      <c r="LJE342" s="770"/>
      <c r="LJF342" s="770"/>
      <c r="LJG342" s="770"/>
      <c r="LJH342" s="770"/>
      <c r="LJI342" s="770"/>
      <c r="LJJ342" s="770"/>
      <c r="LJK342" s="770"/>
      <c r="LJL342" s="770"/>
      <c r="LJM342" s="770"/>
      <c r="LJN342" s="770"/>
      <c r="LJO342" s="770"/>
      <c r="LJP342" s="770"/>
      <c r="LJQ342" s="770"/>
      <c r="LJR342" s="770"/>
      <c r="LJS342" s="770"/>
      <c r="LJT342" s="770"/>
      <c r="LJU342" s="770"/>
      <c r="LJV342" s="770"/>
      <c r="LJW342" s="770"/>
      <c r="LJX342" s="770"/>
      <c r="LJY342" s="770"/>
      <c r="LJZ342" s="770"/>
      <c r="LKA342" s="770"/>
      <c r="LKB342" s="770"/>
      <c r="LKC342" s="770"/>
      <c r="LKD342" s="770"/>
      <c r="LKE342" s="770"/>
      <c r="LKF342" s="770"/>
      <c r="LKG342" s="770"/>
      <c r="LKH342" s="770"/>
      <c r="LKI342" s="770"/>
      <c r="LKJ342" s="770"/>
      <c r="LKK342" s="770"/>
      <c r="LKL342" s="770"/>
      <c r="LKM342" s="770"/>
      <c r="LKN342" s="770"/>
      <c r="LKO342" s="770"/>
      <c r="LKP342" s="770"/>
      <c r="LKQ342" s="770"/>
      <c r="LKR342" s="770"/>
      <c r="LKS342" s="770"/>
      <c r="LKT342" s="770"/>
      <c r="LKU342" s="770"/>
      <c r="LKV342" s="770"/>
      <c r="LKW342" s="770"/>
      <c r="LKX342" s="770"/>
      <c r="LKY342" s="770"/>
      <c r="LKZ342" s="770"/>
      <c r="LLA342" s="770"/>
      <c r="LLB342" s="770"/>
      <c r="LLC342" s="770"/>
      <c r="LLD342" s="770"/>
      <c r="LLE342" s="770"/>
      <c r="LLF342" s="770"/>
      <c r="LLG342" s="770"/>
      <c r="LLH342" s="770"/>
      <c r="LLI342" s="770"/>
      <c r="LLJ342" s="770"/>
      <c r="LLK342" s="770"/>
      <c r="LLL342" s="770"/>
      <c r="LLM342" s="770"/>
      <c r="LLN342" s="770"/>
      <c r="LLO342" s="770"/>
      <c r="LLP342" s="770"/>
      <c r="LLQ342" s="770"/>
      <c r="LLR342" s="770"/>
      <c r="LLS342" s="770"/>
      <c r="LLT342" s="770"/>
      <c r="LLU342" s="770"/>
      <c r="LLV342" s="770"/>
      <c r="LLW342" s="770"/>
      <c r="LLX342" s="770"/>
      <c r="LLY342" s="770"/>
      <c r="LLZ342" s="770"/>
      <c r="LMA342" s="770"/>
      <c r="LMB342" s="770"/>
      <c r="LMC342" s="770"/>
      <c r="LMD342" s="770"/>
      <c r="LME342" s="770"/>
      <c r="LMF342" s="770"/>
      <c r="LMG342" s="770"/>
      <c r="LMH342" s="770"/>
      <c r="LMI342" s="770"/>
      <c r="LMJ342" s="770"/>
      <c r="LMK342" s="770"/>
      <c r="LML342" s="770"/>
      <c r="LMM342" s="770"/>
      <c r="LMN342" s="770"/>
      <c r="LMO342" s="770"/>
      <c r="LMP342" s="770"/>
      <c r="LMQ342" s="770"/>
      <c r="LMR342" s="770"/>
      <c r="LMS342" s="770"/>
      <c r="LMT342" s="770"/>
      <c r="LMU342" s="770"/>
      <c r="LMV342" s="770"/>
      <c r="LMW342" s="770"/>
      <c r="LMX342" s="770"/>
      <c r="LMY342" s="770"/>
      <c r="LMZ342" s="770"/>
      <c r="LNA342" s="770"/>
      <c r="LNB342" s="770"/>
      <c r="LNC342" s="770"/>
      <c r="LND342" s="770"/>
      <c r="LNE342" s="770"/>
      <c r="LNF342" s="770"/>
      <c r="LNG342" s="770"/>
      <c r="LNH342" s="770"/>
      <c r="LNI342" s="770"/>
      <c r="LNJ342" s="770"/>
      <c r="LNK342" s="770"/>
      <c r="LNL342" s="770"/>
      <c r="LNM342" s="770"/>
      <c r="LNN342" s="770"/>
      <c r="LNO342" s="770"/>
      <c r="LNP342" s="770"/>
      <c r="LNQ342" s="770"/>
      <c r="LNR342" s="770"/>
      <c r="LNS342" s="770"/>
      <c r="LNT342" s="770"/>
      <c r="LNU342" s="770"/>
      <c r="LNV342" s="770"/>
      <c r="LNW342" s="770"/>
      <c r="LNX342" s="770"/>
      <c r="LNY342" s="770"/>
      <c r="LNZ342" s="770"/>
      <c r="LOA342" s="770"/>
      <c r="LOB342" s="770"/>
      <c r="LOC342" s="770"/>
      <c r="LOD342" s="770"/>
      <c r="LOE342" s="770"/>
      <c r="LOF342" s="770"/>
      <c r="LOG342" s="770"/>
      <c r="LOH342" s="770"/>
      <c r="LOI342" s="770"/>
      <c r="LOJ342" s="770"/>
      <c r="LOK342" s="770"/>
      <c r="LOL342" s="770"/>
      <c r="LOM342" s="770"/>
      <c r="LON342" s="770"/>
      <c r="LOO342" s="770"/>
      <c r="LOP342" s="770"/>
      <c r="LOQ342" s="770"/>
      <c r="LOR342" s="770"/>
      <c r="LOS342" s="770"/>
      <c r="LOT342" s="770"/>
      <c r="LOU342" s="770"/>
      <c r="LOV342" s="770"/>
      <c r="LOW342" s="770"/>
      <c r="LOX342" s="770"/>
      <c r="LOY342" s="770"/>
      <c r="LOZ342" s="770"/>
      <c r="LPA342" s="770"/>
      <c r="LPB342" s="770"/>
      <c r="LPC342" s="770"/>
      <c r="LPD342" s="770"/>
      <c r="LPE342" s="770"/>
      <c r="LPF342" s="770"/>
      <c r="LPG342" s="770"/>
      <c r="LPH342" s="770"/>
      <c r="LPI342" s="770"/>
      <c r="LPJ342" s="770"/>
      <c r="LPK342" s="770"/>
      <c r="LPL342" s="770"/>
      <c r="LPM342" s="770"/>
      <c r="LPN342" s="770"/>
      <c r="LPO342" s="770"/>
      <c r="LPP342" s="770"/>
      <c r="LPQ342" s="770"/>
      <c r="LPR342" s="770"/>
      <c r="LPS342" s="770"/>
      <c r="LPT342" s="770"/>
      <c r="LPU342" s="770"/>
      <c r="LPV342" s="770"/>
      <c r="LPW342" s="770"/>
      <c r="LPX342" s="770"/>
      <c r="LPY342" s="770"/>
      <c r="LPZ342" s="770"/>
      <c r="LQA342" s="770"/>
      <c r="LQB342" s="770"/>
      <c r="LQC342" s="770"/>
      <c r="LQD342" s="770"/>
      <c r="LQE342" s="770"/>
      <c r="LQF342" s="770"/>
      <c r="LQG342" s="770"/>
      <c r="LQH342" s="770"/>
      <c r="LQI342" s="770"/>
      <c r="LQJ342" s="770"/>
      <c r="LQK342" s="770"/>
      <c r="LQL342" s="770"/>
      <c r="LQM342" s="770"/>
      <c r="LQN342" s="770"/>
      <c r="LQO342" s="770"/>
      <c r="LQP342" s="770"/>
      <c r="LQQ342" s="770"/>
      <c r="LQR342" s="770"/>
      <c r="LQS342" s="770"/>
      <c r="LQT342" s="770"/>
      <c r="LQU342" s="770"/>
      <c r="LQV342" s="770"/>
      <c r="LQW342" s="770"/>
      <c r="LQX342" s="770"/>
      <c r="LQY342" s="770"/>
      <c r="LQZ342" s="770"/>
      <c r="LRA342" s="770"/>
      <c r="LRB342" s="770"/>
      <c r="LRC342" s="770"/>
      <c r="LRD342" s="770"/>
      <c r="LRE342" s="770"/>
      <c r="LRF342" s="770"/>
      <c r="LRG342" s="770"/>
      <c r="LRH342" s="770"/>
      <c r="LRI342" s="770"/>
      <c r="LRJ342" s="770"/>
      <c r="LRK342" s="770"/>
      <c r="LRL342" s="770"/>
      <c r="LRM342" s="770"/>
      <c r="LRN342" s="770"/>
      <c r="LRO342" s="770"/>
      <c r="LRP342" s="770"/>
      <c r="LRQ342" s="770"/>
      <c r="LRR342" s="770"/>
      <c r="LRS342" s="770"/>
      <c r="LRT342" s="770"/>
      <c r="LRU342" s="770"/>
      <c r="LRV342" s="770"/>
      <c r="LRW342" s="770"/>
      <c r="LRX342" s="770"/>
      <c r="LRY342" s="770"/>
      <c r="LRZ342" s="770"/>
      <c r="LSA342" s="770"/>
      <c r="LSB342" s="770"/>
      <c r="LSC342" s="770"/>
      <c r="LSD342" s="770"/>
      <c r="LSE342" s="770"/>
      <c r="LSF342" s="770"/>
      <c r="LSG342" s="770"/>
      <c r="LSH342" s="770"/>
      <c r="LSI342" s="770"/>
      <c r="LSJ342" s="770"/>
      <c r="LSK342" s="770"/>
      <c r="LSL342" s="770"/>
      <c r="LSM342" s="770"/>
      <c r="LSN342" s="770"/>
      <c r="LSO342" s="770"/>
      <c r="LSP342" s="770"/>
      <c r="LSQ342" s="770"/>
      <c r="LSR342" s="770"/>
      <c r="LSS342" s="770"/>
      <c r="LST342" s="770"/>
      <c r="LSU342" s="770"/>
      <c r="LSV342" s="770"/>
      <c r="LSW342" s="770"/>
      <c r="LSX342" s="770"/>
      <c r="LSY342" s="770"/>
      <c r="LSZ342" s="770"/>
      <c r="LTA342" s="770"/>
      <c r="LTB342" s="770"/>
      <c r="LTC342" s="770"/>
      <c r="LTD342" s="770"/>
      <c r="LTE342" s="770"/>
      <c r="LTF342" s="770"/>
      <c r="LTG342" s="770"/>
      <c r="LTH342" s="770"/>
      <c r="LTI342" s="770"/>
      <c r="LTJ342" s="770"/>
      <c r="LTK342" s="770"/>
      <c r="LTL342" s="770"/>
      <c r="LTM342" s="770"/>
      <c r="LTN342" s="770"/>
      <c r="LTO342" s="770"/>
      <c r="LTP342" s="770"/>
      <c r="LTQ342" s="770"/>
      <c r="LTR342" s="770"/>
      <c r="LTS342" s="770"/>
      <c r="LTT342" s="770"/>
      <c r="LTU342" s="770"/>
      <c r="LTV342" s="770"/>
      <c r="LTW342" s="770"/>
      <c r="LTX342" s="770"/>
      <c r="LTY342" s="770"/>
      <c r="LTZ342" s="770"/>
      <c r="LUA342" s="770"/>
      <c r="LUB342" s="770"/>
      <c r="LUC342" s="770"/>
      <c r="LUD342" s="770"/>
      <c r="LUE342" s="770"/>
      <c r="LUF342" s="770"/>
      <c r="LUG342" s="770"/>
      <c r="LUH342" s="770"/>
      <c r="LUI342" s="770"/>
      <c r="LUJ342" s="770"/>
      <c r="LUK342" s="770"/>
      <c r="LUL342" s="770"/>
      <c r="LUM342" s="770"/>
      <c r="LUN342" s="770"/>
      <c r="LUO342" s="770"/>
      <c r="LUP342" s="770"/>
      <c r="LUQ342" s="770"/>
      <c r="LUR342" s="770"/>
      <c r="LUS342" s="770"/>
      <c r="LUT342" s="770"/>
      <c r="LUU342" s="770"/>
      <c r="LUV342" s="770"/>
      <c r="LUW342" s="770"/>
      <c r="LUX342" s="770"/>
      <c r="LUY342" s="770"/>
      <c r="LUZ342" s="770"/>
      <c r="LVA342" s="770"/>
      <c r="LVB342" s="770"/>
      <c r="LVC342" s="770"/>
      <c r="LVD342" s="770"/>
      <c r="LVE342" s="770"/>
      <c r="LVF342" s="770"/>
      <c r="LVG342" s="770"/>
      <c r="LVH342" s="770"/>
      <c r="LVI342" s="770"/>
      <c r="LVJ342" s="770"/>
      <c r="LVK342" s="770"/>
      <c r="LVL342" s="770"/>
      <c r="LVM342" s="770"/>
      <c r="LVN342" s="770"/>
      <c r="LVO342" s="770"/>
      <c r="LVP342" s="770"/>
      <c r="LVQ342" s="770"/>
      <c r="LVR342" s="770"/>
      <c r="LVS342" s="770"/>
      <c r="LVT342" s="770"/>
      <c r="LVU342" s="770"/>
      <c r="LVV342" s="770"/>
      <c r="LVW342" s="770"/>
      <c r="LVX342" s="770"/>
      <c r="LVY342" s="770"/>
      <c r="LVZ342" s="770"/>
      <c r="LWA342" s="770"/>
      <c r="LWB342" s="770"/>
      <c r="LWC342" s="770"/>
      <c r="LWD342" s="770"/>
      <c r="LWE342" s="770"/>
      <c r="LWF342" s="770"/>
      <c r="LWG342" s="770"/>
      <c r="LWH342" s="770"/>
      <c r="LWI342" s="770"/>
      <c r="LWJ342" s="770"/>
      <c r="LWK342" s="770"/>
      <c r="LWL342" s="770"/>
      <c r="LWM342" s="770"/>
      <c r="LWN342" s="770"/>
      <c r="LWO342" s="770"/>
      <c r="LWP342" s="770"/>
      <c r="LWQ342" s="770"/>
      <c r="LWR342" s="770"/>
      <c r="LWS342" s="770"/>
      <c r="LWT342" s="770"/>
      <c r="LWU342" s="770"/>
      <c r="LWV342" s="770"/>
      <c r="LWW342" s="770"/>
      <c r="LWX342" s="770"/>
      <c r="LWY342" s="770"/>
      <c r="LWZ342" s="770"/>
      <c r="LXA342" s="770"/>
      <c r="LXB342" s="770"/>
      <c r="LXC342" s="770"/>
      <c r="LXD342" s="770"/>
      <c r="LXE342" s="770"/>
      <c r="LXF342" s="770"/>
      <c r="LXG342" s="770"/>
      <c r="LXH342" s="770"/>
      <c r="LXI342" s="770"/>
      <c r="LXJ342" s="770"/>
      <c r="LXK342" s="770"/>
      <c r="LXL342" s="770"/>
      <c r="LXM342" s="770"/>
      <c r="LXN342" s="770"/>
      <c r="LXO342" s="770"/>
      <c r="LXP342" s="770"/>
      <c r="LXQ342" s="770"/>
      <c r="LXR342" s="770"/>
      <c r="LXS342" s="770"/>
      <c r="LXT342" s="770"/>
      <c r="LXU342" s="770"/>
      <c r="LXV342" s="770"/>
      <c r="LXW342" s="770"/>
      <c r="LXX342" s="770"/>
      <c r="LXY342" s="770"/>
      <c r="LXZ342" s="770"/>
      <c r="LYA342" s="770"/>
      <c r="LYB342" s="770"/>
      <c r="LYC342" s="770"/>
      <c r="LYD342" s="770"/>
      <c r="LYE342" s="770"/>
      <c r="LYF342" s="770"/>
      <c r="LYG342" s="770"/>
      <c r="LYH342" s="770"/>
      <c r="LYI342" s="770"/>
      <c r="LYJ342" s="770"/>
      <c r="LYK342" s="770"/>
      <c r="LYL342" s="770"/>
      <c r="LYM342" s="770"/>
      <c r="LYN342" s="770"/>
      <c r="LYO342" s="770"/>
      <c r="LYP342" s="770"/>
      <c r="LYQ342" s="770"/>
      <c r="LYR342" s="770"/>
      <c r="LYS342" s="770"/>
      <c r="LYT342" s="770"/>
      <c r="LYU342" s="770"/>
      <c r="LYV342" s="770"/>
      <c r="LYW342" s="770"/>
      <c r="LYX342" s="770"/>
      <c r="LYY342" s="770"/>
      <c r="LYZ342" s="770"/>
      <c r="LZA342" s="770"/>
      <c r="LZB342" s="770"/>
      <c r="LZC342" s="770"/>
      <c r="LZD342" s="770"/>
      <c r="LZE342" s="770"/>
      <c r="LZF342" s="770"/>
      <c r="LZG342" s="770"/>
      <c r="LZH342" s="770"/>
      <c r="LZI342" s="770"/>
      <c r="LZJ342" s="770"/>
      <c r="LZK342" s="770"/>
      <c r="LZL342" s="770"/>
      <c r="LZM342" s="770"/>
      <c r="LZN342" s="770"/>
      <c r="LZO342" s="770"/>
      <c r="LZP342" s="770"/>
      <c r="LZQ342" s="770"/>
      <c r="LZR342" s="770"/>
      <c r="LZS342" s="770"/>
      <c r="LZT342" s="770"/>
      <c r="LZU342" s="770"/>
      <c r="LZV342" s="770"/>
      <c r="LZW342" s="770"/>
      <c r="LZX342" s="770"/>
      <c r="LZY342" s="770"/>
      <c r="LZZ342" s="770"/>
      <c r="MAA342" s="770"/>
      <c r="MAB342" s="770"/>
      <c r="MAC342" s="770"/>
      <c r="MAD342" s="770"/>
      <c r="MAE342" s="770"/>
      <c r="MAF342" s="770"/>
      <c r="MAG342" s="770"/>
      <c r="MAH342" s="770"/>
      <c r="MAI342" s="770"/>
      <c r="MAJ342" s="770"/>
      <c r="MAK342" s="770"/>
      <c r="MAL342" s="770"/>
      <c r="MAM342" s="770"/>
      <c r="MAN342" s="770"/>
      <c r="MAO342" s="770"/>
      <c r="MAP342" s="770"/>
      <c r="MAQ342" s="770"/>
      <c r="MAR342" s="770"/>
      <c r="MAS342" s="770"/>
      <c r="MAT342" s="770"/>
      <c r="MAU342" s="770"/>
      <c r="MAV342" s="770"/>
      <c r="MAW342" s="770"/>
      <c r="MAX342" s="770"/>
      <c r="MAY342" s="770"/>
      <c r="MAZ342" s="770"/>
      <c r="MBA342" s="770"/>
      <c r="MBB342" s="770"/>
      <c r="MBC342" s="770"/>
      <c r="MBD342" s="770"/>
      <c r="MBE342" s="770"/>
      <c r="MBF342" s="770"/>
      <c r="MBG342" s="770"/>
      <c r="MBH342" s="770"/>
      <c r="MBI342" s="770"/>
      <c r="MBJ342" s="770"/>
      <c r="MBK342" s="770"/>
      <c r="MBL342" s="770"/>
      <c r="MBM342" s="770"/>
      <c r="MBN342" s="770"/>
      <c r="MBO342" s="770"/>
      <c r="MBP342" s="770"/>
      <c r="MBQ342" s="770"/>
      <c r="MBR342" s="770"/>
      <c r="MBS342" s="770"/>
      <c r="MBT342" s="770"/>
      <c r="MBU342" s="770"/>
      <c r="MBV342" s="770"/>
      <c r="MBW342" s="770"/>
      <c r="MBX342" s="770"/>
      <c r="MBY342" s="770"/>
      <c r="MBZ342" s="770"/>
      <c r="MCA342" s="770"/>
      <c r="MCB342" s="770"/>
      <c r="MCC342" s="770"/>
      <c r="MCD342" s="770"/>
      <c r="MCE342" s="770"/>
      <c r="MCF342" s="770"/>
      <c r="MCG342" s="770"/>
      <c r="MCH342" s="770"/>
      <c r="MCI342" s="770"/>
      <c r="MCJ342" s="770"/>
      <c r="MCK342" s="770"/>
      <c r="MCL342" s="770"/>
      <c r="MCM342" s="770"/>
      <c r="MCN342" s="770"/>
      <c r="MCO342" s="770"/>
      <c r="MCP342" s="770"/>
      <c r="MCQ342" s="770"/>
      <c r="MCR342" s="770"/>
      <c r="MCS342" s="770"/>
      <c r="MCT342" s="770"/>
      <c r="MCU342" s="770"/>
      <c r="MCV342" s="770"/>
      <c r="MCW342" s="770"/>
      <c r="MCX342" s="770"/>
      <c r="MCY342" s="770"/>
      <c r="MCZ342" s="770"/>
      <c r="MDA342" s="770"/>
      <c r="MDB342" s="770"/>
      <c r="MDC342" s="770"/>
      <c r="MDD342" s="770"/>
      <c r="MDE342" s="770"/>
      <c r="MDF342" s="770"/>
      <c r="MDG342" s="770"/>
      <c r="MDH342" s="770"/>
      <c r="MDI342" s="770"/>
      <c r="MDJ342" s="770"/>
      <c r="MDK342" s="770"/>
      <c r="MDL342" s="770"/>
      <c r="MDM342" s="770"/>
      <c r="MDN342" s="770"/>
      <c r="MDO342" s="770"/>
      <c r="MDP342" s="770"/>
      <c r="MDQ342" s="770"/>
      <c r="MDR342" s="770"/>
      <c r="MDS342" s="770"/>
      <c r="MDT342" s="770"/>
      <c r="MDU342" s="770"/>
      <c r="MDV342" s="770"/>
      <c r="MDW342" s="770"/>
      <c r="MDX342" s="770"/>
      <c r="MDY342" s="770"/>
      <c r="MDZ342" s="770"/>
      <c r="MEA342" s="770"/>
      <c r="MEB342" s="770"/>
      <c r="MEC342" s="770"/>
      <c r="MED342" s="770"/>
      <c r="MEE342" s="770"/>
      <c r="MEF342" s="770"/>
      <c r="MEG342" s="770"/>
      <c r="MEH342" s="770"/>
      <c r="MEI342" s="770"/>
      <c r="MEJ342" s="770"/>
      <c r="MEK342" s="770"/>
      <c r="MEL342" s="770"/>
      <c r="MEM342" s="770"/>
      <c r="MEN342" s="770"/>
      <c r="MEO342" s="770"/>
      <c r="MEP342" s="770"/>
      <c r="MEQ342" s="770"/>
      <c r="MER342" s="770"/>
      <c r="MES342" s="770"/>
      <c r="MET342" s="770"/>
      <c r="MEU342" s="770"/>
      <c r="MEV342" s="770"/>
      <c r="MEW342" s="770"/>
      <c r="MEX342" s="770"/>
      <c r="MEY342" s="770"/>
      <c r="MEZ342" s="770"/>
      <c r="MFA342" s="770"/>
      <c r="MFB342" s="770"/>
      <c r="MFC342" s="770"/>
      <c r="MFD342" s="770"/>
      <c r="MFE342" s="770"/>
      <c r="MFF342" s="770"/>
      <c r="MFG342" s="770"/>
      <c r="MFH342" s="770"/>
      <c r="MFI342" s="770"/>
      <c r="MFJ342" s="770"/>
      <c r="MFK342" s="770"/>
      <c r="MFL342" s="770"/>
      <c r="MFM342" s="770"/>
      <c r="MFN342" s="770"/>
      <c r="MFO342" s="770"/>
      <c r="MFP342" s="770"/>
      <c r="MFQ342" s="770"/>
      <c r="MFR342" s="770"/>
      <c r="MFS342" s="770"/>
      <c r="MFT342" s="770"/>
      <c r="MFU342" s="770"/>
      <c r="MFV342" s="770"/>
      <c r="MFW342" s="770"/>
      <c r="MFX342" s="770"/>
      <c r="MFY342" s="770"/>
      <c r="MFZ342" s="770"/>
      <c r="MGA342" s="770"/>
      <c r="MGB342" s="770"/>
      <c r="MGC342" s="770"/>
      <c r="MGD342" s="770"/>
      <c r="MGE342" s="770"/>
      <c r="MGF342" s="770"/>
      <c r="MGG342" s="770"/>
      <c r="MGH342" s="770"/>
      <c r="MGI342" s="770"/>
      <c r="MGJ342" s="770"/>
      <c r="MGK342" s="770"/>
      <c r="MGL342" s="770"/>
      <c r="MGM342" s="770"/>
      <c r="MGN342" s="770"/>
      <c r="MGO342" s="770"/>
      <c r="MGP342" s="770"/>
      <c r="MGQ342" s="770"/>
      <c r="MGR342" s="770"/>
      <c r="MGS342" s="770"/>
      <c r="MGT342" s="770"/>
      <c r="MGU342" s="770"/>
      <c r="MGV342" s="770"/>
      <c r="MGW342" s="770"/>
      <c r="MGX342" s="770"/>
      <c r="MGY342" s="770"/>
      <c r="MGZ342" s="770"/>
      <c r="MHA342" s="770"/>
      <c r="MHB342" s="770"/>
      <c r="MHC342" s="770"/>
      <c r="MHD342" s="770"/>
      <c r="MHE342" s="770"/>
      <c r="MHF342" s="770"/>
      <c r="MHG342" s="770"/>
      <c r="MHH342" s="770"/>
      <c r="MHI342" s="770"/>
      <c r="MHJ342" s="770"/>
      <c r="MHK342" s="770"/>
      <c r="MHL342" s="770"/>
      <c r="MHM342" s="770"/>
      <c r="MHN342" s="770"/>
      <c r="MHO342" s="770"/>
      <c r="MHP342" s="770"/>
      <c r="MHQ342" s="770"/>
      <c r="MHR342" s="770"/>
      <c r="MHS342" s="770"/>
      <c r="MHT342" s="770"/>
      <c r="MHU342" s="770"/>
      <c r="MHV342" s="770"/>
      <c r="MHW342" s="770"/>
      <c r="MHX342" s="770"/>
      <c r="MHY342" s="770"/>
      <c r="MHZ342" s="770"/>
      <c r="MIA342" s="770"/>
      <c r="MIB342" s="770"/>
      <c r="MIC342" s="770"/>
      <c r="MID342" s="770"/>
      <c r="MIE342" s="770"/>
      <c r="MIF342" s="770"/>
      <c r="MIG342" s="770"/>
      <c r="MIH342" s="770"/>
      <c r="MII342" s="770"/>
      <c r="MIJ342" s="770"/>
      <c r="MIK342" s="770"/>
      <c r="MIL342" s="770"/>
      <c r="MIM342" s="770"/>
      <c r="MIN342" s="770"/>
      <c r="MIO342" s="770"/>
      <c r="MIP342" s="770"/>
      <c r="MIQ342" s="770"/>
      <c r="MIR342" s="770"/>
      <c r="MIS342" s="770"/>
      <c r="MIT342" s="770"/>
      <c r="MIU342" s="770"/>
      <c r="MIV342" s="770"/>
      <c r="MIW342" s="770"/>
      <c r="MIX342" s="770"/>
      <c r="MIY342" s="770"/>
      <c r="MIZ342" s="770"/>
      <c r="MJA342" s="770"/>
      <c r="MJB342" s="770"/>
      <c r="MJC342" s="770"/>
      <c r="MJD342" s="770"/>
      <c r="MJE342" s="770"/>
      <c r="MJF342" s="770"/>
      <c r="MJG342" s="770"/>
      <c r="MJH342" s="770"/>
      <c r="MJI342" s="770"/>
      <c r="MJJ342" s="770"/>
      <c r="MJK342" s="770"/>
      <c r="MJL342" s="770"/>
      <c r="MJM342" s="770"/>
      <c r="MJN342" s="770"/>
      <c r="MJO342" s="770"/>
      <c r="MJP342" s="770"/>
      <c r="MJQ342" s="770"/>
      <c r="MJR342" s="770"/>
      <c r="MJS342" s="770"/>
      <c r="MJT342" s="770"/>
      <c r="MJU342" s="770"/>
      <c r="MJV342" s="770"/>
      <c r="MJW342" s="770"/>
      <c r="MJX342" s="770"/>
      <c r="MJY342" s="770"/>
      <c r="MJZ342" s="770"/>
      <c r="MKA342" s="770"/>
      <c r="MKB342" s="770"/>
      <c r="MKC342" s="770"/>
      <c r="MKD342" s="770"/>
      <c r="MKE342" s="770"/>
      <c r="MKF342" s="770"/>
      <c r="MKG342" s="770"/>
      <c r="MKH342" s="770"/>
      <c r="MKI342" s="770"/>
      <c r="MKJ342" s="770"/>
      <c r="MKK342" s="770"/>
      <c r="MKL342" s="770"/>
      <c r="MKM342" s="770"/>
      <c r="MKN342" s="770"/>
      <c r="MKO342" s="770"/>
      <c r="MKP342" s="770"/>
      <c r="MKQ342" s="770"/>
      <c r="MKR342" s="770"/>
      <c r="MKS342" s="770"/>
      <c r="MKT342" s="770"/>
      <c r="MKU342" s="770"/>
      <c r="MKV342" s="770"/>
      <c r="MKW342" s="770"/>
      <c r="MKX342" s="770"/>
      <c r="MKY342" s="770"/>
      <c r="MKZ342" s="770"/>
      <c r="MLA342" s="770"/>
      <c r="MLB342" s="770"/>
      <c r="MLC342" s="770"/>
      <c r="MLD342" s="770"/>
      <c r="MLE342" s="770"/>
      <c r="MLF342" s="770"/>
      <c r="MLG342" s="770"/>
      <c r="MLH342" s="770"/>
      <c r="MLI342" s="770"/>
      <c r="MLJ342" s="770"/>
      <c r="MLK342" s="770"/>
      <c r="MLL342" s="770"/>
      <c r="MLM342" s="770"/>
      <c r="MLN342" s="770"/>
      <c r="MLO342" s="770"/>
      <c r="MLP342" s="770"/>
      <c r="MLQ342" s="770"/>
      <c r="MLR342" s="770"/>
      <c r="MLS342" s="770"/>
      <c r="MLT342" s="770"/>
      <c r="MLU342" s="770"/>
      <c r="MLV342" s="770"/>
      <c r="MLW342" s="770"/>
      <c r="MLX342" s="770"/>
      <c r="MLY342" s="770"/>
      <c r="MLZ342" s="770"/>
      <c r="MMA342" s="770"/>
      <c r="MMB342" s="770"/>
      <c r="MMC342" s="770"/>
      <c r="MMD342" s="770"/>
      <c r="MME342" s="770"/>
      <c r="MMF342" s="770"/>
      <c r="MMG342" s="770"/>
      <c r="MMH342" s="770"/>
      <c r="MMI342" s="770"/>
      <c r="MMJ342" s="770"/>
      <c r="MMK342" s="770"/>
      <c r="MML342" s="770"/>
      <c r="MMM342" s="770"/>
      <c r="MMN342" s="770"/>
      <c r="MMO342" s="770"/>
      <c r="MMP342" s="770"/>
      <c r="MMQ342" s="770"/>
      <c r="MMR342" s="770"/>
      <c r="MMS342" s="770"/>
      <c r="MMT342" s="770"/>
      <c r="MMU342" s="770"/>
      <c r="MMV342" s="770"/>
      <c r="MMW342" s="770"/>
      <c r="MMX342" s="770"/>
      <c r="MMY342" s="770"/>
      <c r="MMZ342" s="770"/>
      <c r="MNA342" s="770"/>
      <c r="MNB342" s="770"/>
      <c r="MNC342" s="770"/>
      <c r="MND342" s="770"/>
      <c r="MNE342" s="770"/>
      <c r="MNF342" s="770"/>
      <c r="MNG342" s="770"/>
      <c r="MNH342" s="770"/>
      <c r="MNI342" s="770"/>
      <c r="MNJ342" s="770"/>
      <c r="MNK342" s="770"/>
      <c r="MNL342" s="770"/>
      <c r="MNM342" s="770"/>
      <c r="MNN342" s="770"/>
      <c r="MNO342" s="770"/>
      <c r="MNP342" s="770"/>
      <c r="MNQ342" s="770"/>
      <c r="MNR342" s="770"/>
      <c r="MNS342" s="770"/>
      <c r="MNT342" s="770"/>
      <c r="MNU342" s="770"/>
      <c r="MNV342" s="770"/>
      <c r="MNW342" s="770"/>
      <c r="MNX342" s="770"/>
      <c r="MNY342" s="770"/>
      <c r="MNZ342" s="770"/>
      <c r="MOA342" s="770"/>
      <c r="MOB342" s="770"/>
      <c r="MOC342" s="770"/>
      <c r="MOD342" s="770"/>
      <c r="MOE342" s="770"/>
      <c r="MOF342" s="770"/>
      <c r="MOG342" s="770"/>
      <c r="MOH342" s="770"/>
      <c r="MOI342" s="770"/>
      <c r="MOJ342" s="770"/>
      <c r="MOK342" s="770"/>
      <c r="MOL342" s="770"/>
      <c r="MOM342" s="770"/>
      <c r="MON342" s="770"/>
      <c r="MOO342" s="770"/>
      <c r="MOP342" s="770"/>
      <c r="MOQ342" s="770"/>
      <c r="MOR342" s="770"/>
      <c r="MOS342" s="770"/>
      <c r="MOT342" s="770"/>
      <c r="MOU342" s="770"/>
      <c r="MOV342" s="770"/>
      <c r="MOW342" s="770"/>
      <c r="MOX342" s="770"/>
      <c r="MOY342" s="770"/>
      <c r="MOZ342" s="770"/>
      <c r="MPA342" s="770"/>
      <c r="MPB342" s="770"/>
      <c r="MPC342" s="770"/>
      <c r="MPD342" s="770"/>
      <c r="MPE342" s="770"/>
      <c r="MPF342" s="770"/>
      <c r="MPG342" s="770"/>
      <c r="MPH342" s="770"/>
      <c r="MPI342" s="770"/>
      <c r="MPJ342" s="770"/>
      <c r="MPK342" s="770"/>
      <c r="MPL342" s="770"/>
      <c r="MPM342" s="770"/>
      <c r="MPN342" s="770"/>
      <c r="MPO342" s="770"/>
      <c r="MPP342" s="770"/>
      <c r="MPQ342" s="770"/>
      <c r="MPR342" s="770"/>
      <c r="MPS342" s="770"/>
      <c r="MPT342" s="770"/>
      <c r="MPU342" s="770"/>
      <c r="MPV342" s="770"/>
      <c r="MPW342" s="770"/>
      <c r="MPX342" s="770"/>
      <c r="MPY342" s="770"/>
      <c r="MPZ342" s="770"/>
      <c r="MQA342" s="770"/>
      <c r="MQB342" s="770"/>
      <c r="MQC342" s="770"/>
      <c r="MQD342" s="770"/>
      <c r="MQE342" s="770"/>
      <c r="MQF342" s="770"/>
      <c r="MQG342" s="770"/>
      <c r="MQH342" s="770"/>
      <c r="MQI342" s="770"/>
      <c r="MQJ342" s="770"/>
      <c r="MQK342" s="770"/>
      <c r="MQL342" s="770"/>
      <c r="MQM342" s="770"/>
      <c r="MQN342" s="770"/>
      <c r="MQO342" s="770"/>
      <c r="MQP342" s="770"/>
      <c r="MQQ342" s="770"/>
      <c r="MQR342" s="770"/>
      <c r="MQS342" s="770"/>
      <c r="MQT342" s="770"/>
      <c r="MQU342" s="770"/>
      <c r="MQV342" s="770"/>
      <c r="MQW342" s="770"/>
      <c r="MQX342" s="770"/>
      <c r="MQY342" s="770"/>
      <c r="MQZ342" s="770"/>
      <c r="MRA342" s="770"/>
      <c r="MRB342" s="770"/>
      <c r="MRC342" s="770"/>
      <c r="MRD342" s="770"/>
      <c r="MRE342" s="770"/>
      <c r="MRF342" s="770"/>
      <c r="MRG342" s="770"/>
      <c r="MRH342" s="770"/>
      <c r="MRI342" s="770"/>
      <c r="MRJ342" s="770"/>
      <c r="MRK342" s="770"/>
      <c r="MRL342" s="770"/>
      <c r="MRM342" s="770"/>
      <c r="MRN342" s="770"/>
      <c r="MRO342" s="770"/>
      <c r="MRP342" s="770"/>
      <c r="MRQ342" s="770"/>
      <c r="MRR342" s="770"/>
      <c r="MRS342" s="770"/>
      <c r="MRT342" s="770"/>
      <c r="MRU342" s="770"/>
      <c r="MRV342" s="770"/>
      <c r="MRW342" s="770"/>
      <c r="MRX342" s="770"/>
      <c r="MRY342" s="770"/>
      <c r="MRZ342" s="770"/>
      <c r="MSA342" s="770"/>
      <c r="MSB342" s="770"/>
      <c r="MSC342" s="770"/>
      <c r="MSD342" s="770"/>
      <c r="MSE342" s="770"/>
      <c r="MSF342" s="770"/>
      <c r="MSG342" s="770"/>
      <c r="MSH342" s="770"/>
      <c r="MSI342" s="770"/>
      <c r="MSJ342" s="770"/>
      <c r="MSK342" s="770"/>
      <c r="MSL342" s="770"/>
      <c r="MSM342" s="770"/>
      <c r="MSN342" s="770"/>
      <c r="MSO342" s="770"/>
      <c r="MSP342" s="770"/>
      <c r="MSQ342" s="770"/>
      <c r="MSR342" s="770"/>
      <c r="MSS342" s="770"/>
      <c r="MST342" s="770"/>
      <c r="MSU342" s="770"/>
      <c r="MSV342" s="770"/>
      <c r="MSW342" s="770"/>
      <c r="MSX342" s="770"/>
      <c r="MSY342" s="770"/>
      <c r="MSZ342" s="770"/>
      <c r="MTA342" s="770"/>
      <c r="MTB342" s="770"/>
      <c r="MTC342" s="770"/>
      <c r="MTD342" s="770"/>
      <c r="MTE342" s="770"/>
      <c r="MTF342" s="770"/>
      <c r="MTG342" s="770"/>
      <c r="MTH342" s="770"/>
      <c r="MTI342" s="770"/>
      <c r="MTJ342" s="770"/>
      <c r="MTK342" s="770"/>
      <c r="MTL342" s="770"/>
      <c r="MTM342" s="770"/>
      <c r="MTN342" s="770"/>
      <c r="MTO342" s="770"/>
      <c r="MTP342" s="770"/>
      <c r="MTQ342" s="770"/>
      <c r="MTR342" s="770"/>
      <c r="MTS342" s="770"/>
      <c r="MTT342" s="770"/>
      <c r="MTU342" s="770"/>
      <c r="MTV342" s="770"/>
      <c r="MTW342" s="770"/>
      <c r="MTX342" s="770"/>
      <c r="MTY342" s="770"/>
      <c r="MTZ342" s="770"/>
      <c r="MUA342" s="770"/>
      <c r="MUB342" s="770"/>
      <c r="MUC342" s="770"/>
      <c r="MUD342" s="770"/>
      <c r="MUE342" s="770"/>
      <c r="MUF342" s="770"/>
      <c r="MUG342" s="770"/>
      <c r="MUH342" s="770"/>
      <c r="MUI342" s="770"/>
      <c r="MUJ342" s="770"/>
      <c r="MUK342" s="770"/>
      <c r="MUL342" s="770"/>
      <c r="MUM342" s="770"/>
      <c r="MUN342" s="770"/>
      <c r="MUO342" s="770"/>
      <c r="MUP342" s="770"/>
      <c r="MUQ342" s="770"/>
      <c r="MUR342" s="770"/>
      <c r="MUS342" s="770"/>
      <c r="MUT342" s="770"/>
      <c r="MUU342" s="770"/>
      <c r="MUV342" s="770"/>
      <c r="MUW342" s="770"/>
      <c r="MUX342" s="770"/>
      <c r="MUY342" s="770"/>
      <c r="MUZ342" s="770"/>
      <c r="MVA342" s="770"/>
      <c r="MVB342" s="770"/>
      <c r="MVC342" s="770"/>
      <c r="MVD342" s="770"/>
      <c r="MVE342" s="770"/>
      <c r="MVF342" s="770"/>
      <c r="MVG342" s="770"/>
      <c r="MVH342" s="770"/>
      <c r="MVI342" s="770"/>
      <c r="MVJ342" s="770"/>
      <c r="MVK342" s="770"/>
      <c r="MVL342" s="770"/>
      <c r="MVM342" s="770"/>
      <c r="MVN342" s="770"/>
      <c r="MVO342" s="770"/>
      <c r="MVP342" s="770"/>
      <c r="MVQ342" s="770"/>
      <c r="MVR342" s="770"/>
      <c r="MVS342" s="770"/>
      <c r="MVT342" s="770"/>
      <c r="MVU342" s="770"/>
      <c r="MVV342" s="770"/>
      <c r="MVW342" s="770"/>
      <c r="MVX342" s="770"/>
      <c r="MVY342" s="770"/>
      <c r="MVZ342" s="770"/>
      <c r="MWA342" s="770"/>
      <c r="MWB342" s="770"/>
      <c r="MWC342" s="770"/>
      <c r="MWD342" s="770"/>
      <c r="MWE342" s="770"/>
      <c r="MWF342" s="770"/>
      <c r="MWG342" s="770"/>
      <c r="MWH342" s="770"/>
      <c r="MWI342" s="770"/>
      <c r="MWJ342" s="770"/>
      <c r="MWK342" s="770"/>
      <c r="MWL342" s="770"/>
      <c r="MWM342" s="770"/>
      <c r="MWN342" s="770"/>
      <c r="MWO342" s="770"/>
      <c r="MWP342" s="770"/>
      <c r="MWQ342" s="770"/>
      <c r="MWR342" s="770"/>
      <c r="MWS342" s="770"/>
      <c r="MWT342" s="770"/>
      <c r="MWU342" s="770"/>
      <c r="MWV342" s="770"/>
      <c r="MWW342" s="770"/>
      <c r="MWX342" s="770"/>
      <c r="MWY342" s="770"/>
      <c r="MWZ342" s="770"/>
      <c r="MXA342" s="770"/>
      <c r="MXB342" s="770"/>
      <c r="MXC342" s="770"/>
      <c r="MXD342" s="770"/>
      <c r="MXE342" s="770"/>
      <c r="MXF342" s="770"/>
      <c r="MXG342" s="770"/>
      <c r="MXH342" s="770"/>
      <c r="MXI342" s="770"/>
      <c r="MXJ342" s="770"/>
      <c r="MXK342" s="770"/>
      <c r="MXL342" s="770"/>
      <c r="MXM342" s="770"/>
      <c r="MXN342" s="770"/>
      <c r="MXO342" s="770"/>
      <c r="MXP342" s="770"/>
      <c r="MXQ342" s="770"/>
      <c r="MXR342" s="770"/>
      <c r="MXS342" s="770"/>
      <c r="MXT342" s="770"/>
      <c r="MXU342" s="770"/>
      <c r="MXV342" s="770"/>
      <c r="MXW342" s="770"/>
      <c r="MXX342" s="770"/>
      <c r="MXY342" s="770"/>
      <c r="MXZ342" s="770"/>
      <c r="MYA342" s="770"/>
      <c r="MYB342" s="770"/>
      <c r="MYC342" s="770"/>
      <c r="MYD342" s="770"/>
      <c r="MYE342" s="770"/>
      <c r="MYF342" s="770"/>
      <c r="MYG342" s="770"/>
      <c r="MYH342" s="770"/>
      <c r="MYI342" s="770"/>
      <c r="MYJ342" s="770"/>
      <c r="MYK342" s="770"/>
      <c r="MYL342" s="770"/>
      <c r="MYM342" s="770"/>
      <c r="MYN342" s="770"/>
      <c r="MYO342" s="770"/>
      <c r="MYP342" s="770"/>
      <c r="MYQ342" s="770"/>
      <c r="MYR342" s="770"/>
      <c r="MYS342" s="770"/>
      <c r="MYT342" s="770"/>
      <c r="MYU342" s="770"/>
      <c r="MYV342" s="770"/>
      <c r="MYW342" s="770"/>
      <c r="MYX342" s="770"/>
      <c r="MYY342" s="770"/>
      <c r="MYZ342" s="770"/>
      <c r="MZA342" s="770"/>
      <c r="MZB342" s="770"/>
      <c r="MZC342" s="770"/>
      <c r="MZD342" s="770"/>
      <c r="MZE342" s="770"/>
      <c r="MZF342" s="770"/>
      <c r="MZG342" s="770"/>
      <c r="MZH342" s="770"/>
      <c r="MZI342" s="770"/>
      <c r="MZJ342" s="770"/>
      <c r="MZK342" s="770"/>
      <c r="MZL342" s="770"/>
      <c r="MZM342" s="770"/>
      <c r="MZN342" s="770"/>
      <c r="MZO342" s="770"/>
      <c r="MZP342" s="770"/>
      <c r="MZQ342" s="770"/>
      <c r="MZR342" s="770"/>
      <c r="MZS342" s="770"/>
      <c r="MZT342" s="770"/>
      <c r="MZU342" s="770"/>
      <c r="MZV342" s="770"/>
      <c r="MZW342" s="770"/>
      <c r="MZX342" s="770"/>
      <c r="MZY342" s="770"/>
      <c r="MZZ342" s="770"/>
      <c r="NAA342" s="770"/>
      <c r="NAB342" s="770"/>
      <c r="NAC342" s="770"/>
      <c r="NAD342" s="770"/>
      <c r="NAE342" s="770"/>
      <c r="NAF342" s="770"/>
      <c r="NAG342" s="770"/>
      <c r="NAH342" s="770"/>
      <c r="NAI342" s="770"/>
      <c r="NAJ342" s="770"/>
      <c r="NAK342" s="770"/>
      <c r="NAL342" s="770"/>
      <c r="NAM342" s="770"/>
      <c r="NAN342" s="770"/>
      <c r="NAO342" s="770"/>
      <c r="NAP342" s="770"/>
      <c r="NAQ342" s="770"/>
      <c r="NAR342" s="770"/>
      <c r="NAS342" s="770"/>
      <c r="NAT342" s="770"/>
      <c r="NAU342" s="770"/>
      <c r="NAV342" s="770"/>
      <c r="NAW342" s="770"/>
      <c r="NAX342" s="770"/>
      <c r="NAY342" s="770"/>
      <c r="NAZ342" s="770"/>
      <c r="NBA342" s="770"/>
      <c r="NBB342" s="770"/>
      <c r="NBC342" s="770"/>
      <c r="NBD342" s="770"/>
      <c r="NBE342" s="770"/>
      <c r="NBF342" s="770"/>
      <c r="NBG342" s="770"/>
      <c r="NBH342" s="770"/>
      <c r="NBI342" s="770"/>
      <c r="NBJ342" s="770"/>
      <c r="NBK342" s="770"/>
      <c r="NBL342" s="770"/>
      <c r="NBM342" s="770"/>
      <c r="NBN342" s="770"/>
      <c r="NBO342" s="770"/>
      <c r="NBP342" s="770"/>
      <c r="NBQ342" s="770"/>
      <c r="NBR342" s="770"/>
      <c r="NBS342" s="770"/>
      <c r="NBT342" s="770"/>
      <c r="NBU342" s="770"/>
      <c r="NBV342" s="770"/>
      <c r="NBW342" s="770"/>
      <c r="NBX342" s="770"/>
      <c r="NBY342" s="770"/>
      <c r="NBZ342" s="770"/>
      <c r="NCA342" s="770"/>
      <c r="NCB342" s="770"/>
      <c r="NCC342" s="770"/>
      <c r="NCD342" s="770"/>
      <c r="NCE342" s="770"/>
      <c r="NCF342" s="770"/>
      <c r="NCG342" s="770"/>
      <c r="NCH342" s="770"/>
      <c r="NCI342" s="770"/>
      <c r="NCJ342" s="770"/>
      <c r="NCK342" s="770"/>
      <c r="NCL342" s="770"/>
      <c r="NCM342" s="770"/>
      <c r="NCN342" s="770"/>
      <c r="NCO342" s="770"/>
      <c r="NCP342" s="770"/>
      <c r="NCQ342" s="770"/>
      <c r="NCR342" s="770"/>
      <c r="NCS342" s="770"/>
      <c r="NCT342" s="770"/>
      <c r="NCU342" s="770"/>
      <c r="NCV342" s="770"/>
      <c r="NCW342" s="770"/>
      <c r="NCX342" s="770"/>
      <c r="NCY342" s="770"/>
      <c r="NCZ342" s="770"/>
      <c r="NDA342" s="770"/>
      <c r="NDB342" s="770"/>
      <c r="NDC342" s="770"/>
      <c r="NDD342" s="770"/>
      <c r="NDE342" s="770"/>
      <c r="NDF342" s="770"/>
      <c r="NDG342" s="770"/>
      <c r="NDH342" s="770"/>
      <c r="NDI342" s="770"/>
      <c r="NDJ342" s="770"/>
      <c r="NDK342" s="770"/>
      <c r="NDL342" s="770"/>
      <c r="NDM342" s="770"/>
      <c r="NDN342" s="770"/>
      <c r="NDO342" s="770"/>
      <c r="NDP342" s="770"/>
      <c r="NDQ342" s="770"/>
      <c r="NDR342" s="770"/>
      <c r="NDS342" s="770"/>
      <c r="NDT342" s="770"/>
      <c r="NDU342" s="770"/>
      <c r="NDV342" s="770"/>
      <c r="NDW342" s="770"/>
      <c r="NDX342" s="770"/>
      <c r="NDY342" s="770"/>
      <c r="NDZ342" s="770"/>
      <c r="NEA342" s="770"/>
      <c r="NEB342" s="770"/>
      <c r="NEC342" s="770"/>
      <c r="NED342" s="770"/>
      <c r="NEE342" s="770"/>
      <c r="NEF342" s="770"/>
      <c r="NEG342" s="770"/>
      <c r="NEH342" s="770"/>
      <c r="NEI342" s="770"/>
      <c r="NEJ342" s="770"/>
      <c r="NEK342" s="770"/>
      <c r="NEL342" s="770"/>
      <c r="NEM342" s="770"/>
      <c r="NEN342" s="770"/>
      <c r="NEO342" s="770"/>
      <c r="NEP342" s="770"/>
      <c r="NEQ342" s="770"/>
      <c r="NER342" s="770"/>
      <c r="NES342" s="770"/>
      <c r="NET342" s="770"/>
      <c r="NEU342" s="770"/>
      <c r="NEV342" s="770"/>
      <c r="NEW342" s="770"/>
      <c r="NEX342" s="770"/>
      <c r="NEY342" s="770"/>
      <c r="NEZ342" s="770"/>
      <c r="NFA342" s="770"/>
      <c r="NFB342" s="770"/>
      <c r="NFC342" s="770"/>
      <c r="NFD342" s="770"/>
      <c r="NFE342" s="770"/>
      <c r="NFF342" s="770"/>
      <c r="NFG342" s="770"/>
      <c r="NFH342" s="770"/>
      <c r="NFI342" s="770"/>
      <c r="NFJ342" s="770"/>
      <c r="NFK342" s="770"/>
      <c r="NFL342" s="770"/>
      <c r="NFM342" s="770"/>
      <c r="NFN342" s="770"/>
      <c r="NFO342" s="770"/>
      <c r="NFP342" s="770"/>
      <c r="NFQ342" s="770"/>
      <c r="NFR342" s="770"/>
      <c r="NFS342" s="770"/>
      <c r="NFT342" s="770"/>
      <c r="NFU342" s="770"/>
      <c r="NFV342" s="770"/>
      <c r="NFW342" s="770"/>
      <c r="NFX342" s="770"/>
      <c r="NFY342" s="770"/>
      <c r="NFZ342" s="770"/>
      <c r="NGA342" s="770"/>
      <c r="NGB342" s="770"/>
      <c r="NGC342" s="770"/>
      <c r="NGD342" s="770"/>
      <c r="NGE342" s="770"/>
      <c r="NGF342" s="770"/>
      <c r="NGG342" s="770"/>
      <c r="NGH342" s="770"/>
      <c r="NGI342" s="770"/>
      <c r="NGJ342" s="770"/>
      <c r="NGK342" s="770"/>
      <c r="NGL342" s="770"/>
      <c r="NGM342" s="770"/>
      <c r="NGN342" s="770"/>
      <c r="NGO342" s="770"/>
      <c r="NGP342" s="770"/>
      <c r="NGQ342" s="770"/>
      <c r="NGR342" s="770"/>
      <c r="NGS342" s="770"/>
      <c r="NGT342" s="770"/>
      <c r="NGU342" s="770"/>
      <c r="NGV342" s="770"/>
      <c r="NGW342" s="770"/>
      <c r="NGX342" s="770"/>
      <c r="NGY342" s="770"/>
      <c r="NGZ342" s="770"/>
      <c r="NHA342" s="770"/>
      <c r="NHB342" s="770"/>
      <c r="NHC342" s="770"/>
      <c r="NHD342" s="770"/>
      <c r="NHE342" s="770"/>
      <c r="NHF342" s="770"/>
      <c r="NHG342" s="770"/>
      <c r="NHH342" s="770"/>
      <c r="NHI342" s="770"/>
      <c r="NHJ342" s="770"/>
      <c r="NHK342" s="770"/>
      <c r="NHL342" s="770"/>
      <c r="NHM342" s="770"/>
      <c r="NHN342" s="770"/>
      <c r="NHO342" s="770"/>
      <c r="NHP342" s="770"/>
      <c r="NHQ342" s="770"/>
      <c r="NHR342" s="770"/>
      <c r="NHS342" s="770"/>
      <c r="NHT342" s="770"/>
      <c r="NHU342" s="770"/>
      <c r="NHV342" s="770"/>
      <c r="NHW342" s="770"/>
      <c r="NHX342" s="770"/>
      <c r="NHY342" s="770"/>
      <c r="NHZ342" s="770"/>
      <c r="NIA342" s="770"/>
      <c r="NIB342" s="770"/>
      <c r="NIC342" s="770"/>
      <c r="NID342" s="770"/>
      <c r="NIE342" s="770"/>
      <c r="NIF342" s="770"/>
      <c r="NIG342" s="770"/>
      <c r="NIH342" s="770"/>
      <c r="NII342" s="770"/>
      <c r="NIJ342" s="770"/>
      <c r="NIK342" s="770"/>
      <c r="NIL342" s="770"/>
      <c r="NIM342" s="770"/>
      <c r="NIN342" s="770"/>
      <c r="NIO342" s="770"/>
      <c r="NIP342" s="770"/>
      <c r="NIQ342" s="770"/>
      <c r="NIR342" s="770"/>
      <c r="NIS342" s="770"/>
      <c r="NIT342" s="770"/>
      <c r="NIU342" s="770"/>
      <c r="NIV342" s="770"/>
      <c r="NIW342" s="770"/>
      <c r="NIX342" s="770"/>
      <c r="NIY342" s="770"/>
      <c r="NIZ342" s="770"/>
      <c r="NJA342" s="770"/>
      <c r="NJB342" s="770"/>
      <c r="NJC342" s="770"/>
      <c r="NJD342" s="770"/>
      <c r="NJE342" s="770"/>
      <c r="NJF342" s="770"/>
      <c r="NJG342" s="770"/>
      <c r="NJH342" s="770"/>
      <c r="NJI342" s="770"/>
      <c r="NJJ342" s="770"/>
      <c r="NJK342" s="770"/>
      <c r="NJL342" s="770"/>
      <c r="NJM342" s="770"/>
      <c r="NJN342" s="770"/>
      <c r="NJO342" s="770"/>
      <c r="NJP342" s="770"/>
      <c r="NJQ342" s="770"/>
      <c r="NJR342" s="770"/>
      <c r="NJS342" s="770"/>
      <c r="NJT342" s="770"/>
      <c r="NJU342" s="770"/>
      <c r="NJV342" s="770"/>
      <c r="NJW342" s="770"/>
      <c r="NJX342" s="770"/>
      <c r="NJY342" s="770"/>
      <c r="NJZ342" s="770"/>
      <c r="NKA342" s="770"/>
      <c r="NKB342" s="770"/>
      <c r="NKC342" s="770"/>
      <c r="NKD342" s="770"/>
      <c r="NKE342" s="770"/>
      <c r="NKF342" s="770"/>
      <c r="NKG342" s="770"/>
      <c r="NKH342" s="770"/>
      <c r="NKI342" s="770"/>
      <c r="NKJ342" s="770"/>
      <c r="NKK342" s="770"/>
      <c r="NKL342" s="770"/>
      <c r="NKM342" s="770"/>
      <c r="NKN342" s="770"/>
      <c r="NKO342" s="770"/>
      <c r="NKP342" s="770"/>
      <c r="NKQ342" s="770"/>
      <c r="NKR342" s="770"/>
      <c r="NKS342" s="770"/>
      <c r="NKT342" s="770"/>
      <c r="NKU342" s="770"/>
      <c r="NKV342" s="770"/>
      <c r="NKW342" s="770"/>
      <c r="NKX342" s="770"/>
      <c r="NKY342" s="770"/>
      <c r="NKZ342" s="770"/>
      <c r="NLA342" s="770"/>
      <c r="NLB342" s="770"/>
      <c r="NLC342" s="770"/>
      <c r="NLD342" s="770"/>
      <c r="NLE342" s="770"/>
      <c r="NLF342" s="770"/>
      <c r="NLG342" s="770"/>
      <c r="NLH342" s="770"/>
      <c r="NLI342" s="770"/>
      <c r="NLJ342" s="770"/>
      <c r="NLK342" s="770"/>
      <c r="NLL342" s="770"/>
      <c r="NLM342" s="770"/>
      <c r="NLN342" s="770"/>
      <c r="NLO342" s="770"/>
      <c r="NLP342" s="770"/>
      <c r="NLQ342" s="770"/>
      <c r="NLR342" s="770"/>
      <c r="NLS342" s="770"/>
      <c r="NLT342" s="770"/>
      <c r="NLU342" s="770"/>
      <c r="NLV342" s="770"/>
      <c r="NLW342" s="770"/>
      <c r="NLX342" s="770"/>
      <c r="NLY342" s="770"/>
      <c r="NLZ342" s="770"/>
      <c r="NMA342" s="770"/>
      <c r="NMB342" s="770"/>
      <c r="NMC342" s="770"/>
      <c r="NMD342" s="770"/>
      <c r="NME342" s="770"/>
      <c r="NMF342" s="770"/>
      <c r="NMG342" s="770"/>
      <c r="NMH342" s="770"/>
      <c r="NMI342" s="770"/>
      <c r="NMJ342" s="770"/>
      <c r="NMK342" s="770"/>
      <c r="NML342" s="770"/>
      <c r="NMM342" s="770"/>
      <c r="NMN342" s="770"/>
      <c r="NMO342" s="770"/>
      <c r="NMP342" s="770"/>
      <c r="NMQ342" s="770"/>
      <c r="NMR342" s="770"/>
      <c r="NMS342" s="770"/>
      <c r="NMT342" s="770"/>
      <c r="NMU342" s="770"/>
      <c r="NMV342" s="770"/>
      <c r="NMW342" s="770"/>
      <c r="NMX342" s="770"/>
      <c r="NMY342" s="770"/>
      <c r="NMZ342" s="770"/>
      <c r="NNA342" s="770"/>
      <c r="NNB342" s="770"/>
      <c r="NNC342" s="770"/>
      <c r="NND342" s="770"/>
      <c r="NNE342" s="770"/>
      <c r="NNF342" s="770"/>
      <c r="NNG342" s="770"/>
      <c r="NNH342" s="770"/>
      <c r="NNI342" s="770"/>
      <c r="NNJ342" s="770"/>
      <c r="NNK342" s="770"/>
      <c r="NNL342" s="770"/>
      <c r="NNM342" s="770"/>
      <c r="NNN342" s="770"/>
      <c r="NNO342" s="770"/>
      <c r="NNP342" s="770"/>
      <c r="NNQ342" s="770"/>
      <c r="NNR342" s="770"/>
      <c r="NNS342" s="770"/>
      <c r="NNT342" s="770"/>
      <c r="NNU342" s="770"/>
      <c r="NNV342" s="770"/>
      <c r="NNW342" s="770"/>
      <c r="NNX342" s="770"/>
      <c r="NNY342" s="770"/>
      <c r="NNZ342" s="770"/>
      <c r="NOA342" s="770"/>
      <c r="NOB342" s="770"/>
      <c r="NOC342" s="770"/>
      <c r="NOD342" s="770"/>
      <c r="NOE342" s="770"/>
      <c r="NOF342" s="770"/>
      <c r="NOG342" s="770"/>
      <c r="NOH342" s="770"/>
      <c r="NOI342" s="770"/>
      <c r="NOJ342" s="770"/>
      <c r="NOK342" s="770"/>
      <c r="NOL342" s="770"/>
      <c r="NOM342" s="770"/>
      <c r="NON342" s="770"/>
      <c r="NOO342" s="770"/>
      <c r="NOP342" s="770"/>
      <c r="NOQ342" s="770"/>
      <c r="NOR342" s="770"/>
      <c r="NOS342" s="770"/>
      <c r="NOT342" s="770"/>
      <c r="NOU342" s="770"/>
      <c r="NOV342" s="770"/>
      <c r="NOW342" s="770"/>
      <c r="NOX342" s="770"/>
      <c r="NOY342" s="770"/>
      <c r="NOZ342" s="770"/>
      <c r="NPA342" s="770"/>
      <c r="NPB342" s="770"/>
      <c r="NPC342" s="770"/>
      <c r="NPD342" s="770"/>
      <c r="NPE342" s="770"/>
      <c r="NPF342" s="770"/>
      <c r="NPG342" s="770"/>
      <c r="NPH342" s="770"/>
      <c r="NPI342" s="770"/>
      <c r="NPJ342" s="770"/>
      <c r="NPK342" s="770"/>
      <c r="NPL342" s="770"/>
      <c r="NPM342" s="770"/>
      <c r="NPN342" s="770"/>
      <c r="NPO342" s="770"/>
      <c r="NPP342" s="770"/>
      <c r="NPQ342" s="770"/>
      <c r="NPR342" s="770"/>
      <c r="NPS342" s="770"/>
      <c r="NPT342" s="770"/>
      <c r="NPU342" s="770"/>
      <c r="NPV342" s="770"/>
      <c r="NPW342" s="770"/>
      <c r="NPX342" s="770"/>
      <c r="NPY342" s="770"/>
      <c r="NPZ342" s="770"/>
      <c r="NQA342" s="770"/>
      <c r="NQB342" s="770"/>
      <c r="NQC342" s="770"/>
      <c r="NQD342" s="770"/>
      <c r="NQE342" s="770"/>
      <c r="NQF342" s="770"/>
      <c r="NQG342" s="770"/>
      <c r="NQH342" s="770"/>
      <c r="NQI342" s="770"/>
      <c r="NQJ342" s="770"/>
      <c r="NQK342" s="770"/>
      <c r="NQL342" s="770"/>
      <c r="NQM342" s="770"/>
      <c r="NQN342" s="770"/>
      <c r="NQO342" s="770"/>
      <c r="NQP342" s="770"/>
      <c r="NQQ342" s="770"/>
      <c r="NQR342" s="770"/>
      <c r="NQS342" s="770"/>
      <c r="NQT342" s="770"/>
      <c r="NQU342" s="770"/>
      <c r="NQV342" s="770"/>
      <c r="NQW342" s="770"/>
      <c r="NQX342" s="770"/>
      <c r="NQY342" s="770"/>
      <c r="NQZ342" s="770"/>
      <c r="NRA342" s="770"/>
      <c r="NRB342" s="770"/>
      <c r="NRC342" s="770"/>
      <c r="NRD342" s="770"/>
      <c r="NRE342" s="770"/>
      <c r="NRF342" s="770"/>
      <c r="NRG342" s="770"/>
      <c r="NRH342" s="770"/>
      <c r="NRI342" s="770"/>
      <c r="NRJ342" s="770"/>
      <c r="NRK342" s="770"/>
      <c r="NRL342" s="770"/>
      <c r="NRM342" s="770"/>
      <c r="NRN342" s="770"/>
      <c r="NRO342" s="770"/>
      <c r="NRP342" s="770"/>
      <c r="NRQ342" s="770"/>
      <c r="NRR342" s="770"/>
      <c r="NRS342" s="770"/>
      <c r="NRT342" s="770"/>
      <c r="NRU342" s="770"/>
      <c r="NRV342" s="770"/>
      <c r="NRW342" s="770"/>
      <c r="NRX342" s="770"/>
      <c r="NRY342" s="770"/>
      <c r="NRZ342" s="770"/>
      <c r="NSA342" s="770"/>
      <c r="NSB342" s="770"/>
      <c r="NSC342" s="770"/>
      <c r="NSD342" s="770"/>
      <c r="NSE342" s="770"/>
      <c r="NSF342" s="770"/>
      <c r="NSG342" s="770"/>
      <c r="NSH342" s="770"/>
      <c r="NSI342" s="770"/>
      <c r="NSJ342" s="770"/>
      <c r="NSK342" s="770"/>
      <c r="NSL342" s="770"/>
      <c r="NSM342" s="770"/>
      <c r="NSN342" s="770"/>
      <c r="NSO342" s="770"/>
      <c r="NSP342" s="770"/>
      <c r="NSQ342" s="770"/>
      <c r="NSR342" s="770"/>
      <c r="NSS342" s="770"/>
      <c r="NST342" s="770"/>
      <c r="NSU342" s="770"/>
      <c r="NSV342" s="770"/>
      <c r="NSW342" s="770"/>
      <c r="NSX342" s="770"/>
      <c r="NSY342" s="770"/>
      <c r="NSZ342" s="770"/>
      <c r="NTA342" s="770"/>
      <c r="NTB342" s="770"/>
      <c r="NTC342" s="770"/>
      <c r="NTD342" s="770"/>
      <c r="NTE342" s="770"/>
      <c r="NTF342" s="770"/>
      <c r="NTG342" s="770"/>
      <c r="NTH342" s="770"/>
      <c r="NTI342" s="770"/>
      <c r="NTJ342" s="770"/>
      <c r="NTK342" s="770"/>
      <c r="NTL342" s="770"/>
      <c r="NTM342" s="770"/>
      <c r="NTN342" s="770"/>
      <c r="NTO342" s="770"/>
      <c r="NTP342" s="770"/>
      <c r="NTQ342" s="770"/>
      <c r="NTR342" s="770"/>
      <c r="NTS342" s="770"/>
      <c r="NTT342" s="770"/>
      <c r="NTU342" s="770"/>
      <c r="NTV342" s="770"/>
      <c r="NTW342" s="770"/>
      <c r="NTX342" s="770"/>
      <c r="NTY342" s="770"/>
      <c r="NTZ342" s="770"/>
      <c r="NUA342" s="770"/>
      <c r="NUB342" s="770"/>
      <c r="NUC342" s="770"/>
      <c r="NUD342" s="770"/>
      <c r="NUE342" s="770"/>
      <c r="NUF342" s="770"/>
      <c r="NUG342" s="770"/>
      <c r="NUH342" s="770"/>
      <c r="NUI342" s="770"/>
      <c r="NUJ342" s="770"/>
      <c r="NUK342" s="770"/>
      <c r="NUL342" s="770"/>
      <c r="NUM342" s="770"/>
      <c r="NUN342" s="770"/>
      <c r="NUO342" s="770"/>
      <c r="NUP342" s="770"/>
      <c r="NUQ342" s="770"/>
      <c r="NUR342" s="770"/>
      <c r="NUS342" s="770"/>
      <c r="NUT342" s="770"/>
      <c r="NUU342" s="770"/>
      <c r="NUV342" s="770"/>
      <c r="NUW342" s="770"/>
      <c r="NUX342" s="770"/>
      <c r="NUY342" s="770"/>
      <c r="NUZ342" s="770"/>
      <c r="NVA342" s="770"/>
      <c r="NVB342" s="770"/>
      <c r="NVC342" s="770"/>
      <c r="NVD342" s="770"/>
      <c r="NVE342" s="770"/>
      <c r="NVF342" s="770"/>
      <c r="NVG342" s="770"/>
      <c r="NVH342" s="770"/>
      <c r="NVI342" s="770"/>
      <c r="NVJ342" s="770"/>
      <c r="NVK342" s="770"/>
      <c r="NVL342" s="770"/>
      <c r="NVM342" s="770"/>
      <c r="NVN342" s="770"/>
      <c r="NVO342" s="770"/>
      <c r="NVP342" s="770"/>
      <c r="NVQ342" s="770"/>
      <c r="NVR342" s="770"/>
      <c r="NVS342" s="770"/>
      <c r="NVT342" s="770"/>
      <c r="NVU342" s="770"/>
      <c r="NVV342" s="770"/>
      <c r="NVW342" s="770"/>
      <c r="NVX342" s="770"/>
      <c r="NVY342" s="770"/>
      <c r="NVZ342" s="770"/>
      <c r="NWA342" s="770"/>
      <c r="NWB342" s="770"/>
      <c r="NWC342" s="770"/>
      <c r="NWD342" s="770"/>
      <c r="NWE342" s="770"/>
      <c r="NWF342" s="770"/>
      <c r="NWG342" s="770"/>
      <c r="NWH342" s="770"/>
      <c r="NWI342" s="770"/>
      <c r="NWJ342" s="770"/>
      <c r="NWK342" s="770"/>
      <c r="NWL342" s="770"/>
      <c r="NWM342" s="770"/>
      <c r="NWN342" s="770"/>
      <c r="NWO342" s="770"/>
      <c r="NWP342" s="770"/>
      <c r="NWQ342" s="770"/>
      <c r="NWR342" s="770"/>
      <c r="NWS342" s="770"/>
      <c r="NWT342" s="770"/>
      <c r="NWU342" s="770"/>
      <c r="NWV342" s="770"/>
      <c r="NWW342" s="770"/>
      <c r="NWX342" s="770"/>
      <c r="NWY342" s="770"/>
      <c r="NWZ342" s="770"/>
      <c r="NXA342" s="770"/>
      <c r="NXB342" s="770"/>
      <c r="NXC342" s="770"/>
      <c r="NXD342" s="770"/>
      <c r="NXE342" s="770"/>
      <c r="NXF342" s="770"/>
      <c r="NXG342" s="770"/>
      <c r="NXH342" s="770"/>
      <c r="NXI342" s="770"/>
      <c r="NXJ342" s="770"/>
      <c r="NXK342" s="770"/>
      <c r="NXL342" s="770"/>
      <c r="NXM342" s="770"/>
      <c r="NXN342" s="770"/>
      <c r="NXO342" s="770"/>
      <c r="NXP342" s="770"/>
      <c r="NXQ342" s="770"/>
      <c r="NXR342" s="770"/>
      <c r="NXS342" s="770"/>
      <c r="NXT342" s="770"/>
      <c r="NXU342" s="770"/>
      <c r="NXV342" s="770"/>
      <c r="NXW342" s="770"/>
      <c r="NXX342" s="770"/>
      <c r="NXY342" s="770"/>
      <c r="NXZ342" s="770"/>
      <c r="NYA342" s="770"/>
      <c r="NYB342" s="770"/>
      <c r="NYC342" s="770"/>
      <c r="NYD342" s="770"/>
      <c r="NYE342" s="770"/>
      <c r="NYF342" s="770"/>
      <c r="NYG342" s="770"/>
      <c r="NYH342" s="770"/>
      <c r="NYI342" s="770"/>
      <c r="NYJ342" s="770"/>
      <c r="NYK342" s="770"/>
      <c r="NYL342" s="770"/>
      <c r="NYM342" s="770"/>
      <c r="NYN342" s="770"/>
      <c r="NYO342" s="770"/>
      <c r="NYP342" s="770"/>
      <c r="NYQ342" s="770"/>
      <c r="NYR342" s="770"/>
      <c r="NYS342" s="770"/>
      <c r="NYT342" s="770"/>
      <c r="NYU342" s="770"/>
      <c r="NYV342" s="770"/>
      <c r="NYW342" s="770"/>
      <c r="NYX342" s="770"/>
      <c r="NYY342" s="770"/>
      <c r="NYZ342" s="770"/>
      <c r="NZA342" s="770"/>
      <c r="NZB342" s="770"/>
      <c r="NZC342" s="770"/>
      <c r="NZD342" s="770"/>
      <c r="NZE342" s="770"/>
      <c r="NZF342" s="770"/>
      <c r="NZG342" s="770"/>
      <c r="NZH342" s="770"/>
      <c r="NZI342" s="770"/>
      <c r="NZJ342" s="770"/>
      <c r="NZK342" s="770"/>
      <c r="NZL342" s="770"/>
      <c r="NZM342" s="770"/>
      <c r="NZN342" s="770"/>
      <c r="NZO342" s="770"/>
      <c r="NZP342" s="770"/>
      <c r="NZQ342" s="770"/>
      <c r="NZR342" s="770"/>
      <c r="NZS342" s="770"/>
      <c r="NZT342" s="770"/>
      <c r="NZU342" s="770"/>
      <c r="NZV342" s="770"/>
      <c r="NZW342" s="770"/>
      <c r="NZX342" s="770"/>
      <c r="NZY342" s="770"/>
      <c r="NZZ342" s="770"/>
      <c r="OAA342" s="770"/>
      <c r="OAB342" s="770"/>
      <c r="OAC342" s="770"/>
      <c r="OAD342" s="770"/>
      <c r="OAE342" s="770"/>
      <c r="OAF342" s="770"/>
      <c r="OAG342" s="770"/>
      <c r="OAH342" s="770"/>
      <c r="OAI342" s="770"/>
      <c r="OAJ342" s="770"/>
      <c r="OAK342" s="770"/>
      <c r="OAL342" s="770"/>
      <c r="OAM342" s="770"/>
      <c r="OAN342" s="770"/>
      <c r="OAO342" s="770"/>
      <c r="OAP342" s="770"/>
      <c r="OAQ342" s="770"/>
      <c r="OAR342" s="770"/>
      <c r="OAS342" s="770"/>
      <c r="OAT342" s="770"/>
      <c r="OAU342" s="770"/>
      <c r="OAV342" s="770"/>
      <c r="OAW342" s="770"/>
      <c r="OAX342" s="770"/>
      <c r="OAY342" s="770"/>
      <c r="OAZ342" s="770"/>
      <c r="OBA342" s="770"/>
      <c r="OBB342" s="770"/>
      <c r="OBC342" s="770"/>
      <c r="OBD342" s="770"/>
      <c r="OBE342" s="770"/>
      <c r="OBF342" s="770"/>
      <c r="OBG342" s="770"/>
      <c r="OBH342" s="770"/>
      <c r="OBI342" s="770"/>
      <c r="OBJ342" s="770"/>
      <c r="OBK342" s="770"/>
      <c r="OBL342" s="770"/>
      <c r="OBM342" s="770"/>
      <c r="OBN342" s="770"/>
      <c r="OBO342" s="770"/>
      <c r="OBP342" s="770"/>
      <c r="OBQ342" s="770"/>
      <c r="OBR342" s="770"/>
      <c r="OBS342" s="770"/>
      <c r="OBT342" s="770"/>
      <c r="OBU342" s="770"/>
      <c r="OBV342" s="770"/>
      <c r="OBW342" s="770"/>
      <c r="OBX342" s="770"/>
      <c r="OBY342" s="770"/>
      <c r="OBZ342" s="770"/>
      <c r="OCA342" s="770"/>
      <c r="OCB342" s="770"/>
      <c r="OCC342" s="770"/>
      <c r="OCD342" s="770"/>
      <c r="OCE342" s="770"/>
      <c r="OCF342" s="770"/>
      <c r="OCG342" s="770"/>
      <c r="OCH342" s="770"/>
      <c r="OCI342" s="770"/>
      <c r="OCJ342" s="770"/>
      <c r="OCK342" s="770"/>
      <c r="OCL342" s="770"/>
      <c r="OCM342" s="770"/>
      <c r="OCN342" s="770"/>
      <c r="OCO342" s="770"/>
      <c r="OCP342" s="770"/>
      <c r="OCQ342" s="770"/>
      <c r="OCR342" s="770"/>
      <c r="OCS342" s="770"/>
      <c r="OCT342" s="770"/>
      <c r="OCU342" s="770"/>
      <c r="OCV342" s="770"/>
      <c r="OCW342" s="770"/>
      <c r="OCX342" s="770"/>
      <c r="OCY342" s="770"/>
      <c r="OCZ342" s="770"/>
      <c r="ODA342" s="770"/>
      <c r="ODB342" s="770"/>
      <c r="ODC342" s="770"/>
      <c r="ODD342" s="770"/>
      <c r="ODE342" s="770"/>
      <c r="ODF342" s="770"/>
      <c r="ODG342" s="770"/>
      <c r="ODH342" s="770"/>
      <c r="ODI342" s="770"/>
      <c r="ODJ342" s="770"/>
      <c r="ODK342" s="770"/>
      <c r="ODL342" s="770"/>
      <c r="ODM342" s="770"/>
      <c r="ODN342" s="770"/>
      <c r="ODO342" s="770"/>
      <c r="ODP342" s="770"/>
      <c r="ODQ342" s="770"/>
      <c r="ODR342" s="770"/>
      <c r="ODS342" s="770"/>
      <c r="ODT342" s="770"/>
      <c r="ODU342" s="770"/>
      <c r="ODV342" s="770"/>
      <c r="ODW342" s="770"/>
      <c r="ODX342" s="770"/>
      <c r="ODY342" s="770"/>
      <c r="ODZ342" s="770"/>
      <c r="OEA342" s="770"/>
      <c r="OEB342" s="770"/>
      <c r="OEC342" s="770"/>
      <c r="OED342" s="770"/>
      <c r="OEE342" s="770"/>
      <c r="OEF342" s="770"/>
      <c r="OEG342" s="770"/>
      <c r="OEH342" s="770"/>
      <c r="OEI342" s="770"/>
      <c r="OEJ342" s="770"/>
      <c r="OEK342" s="770"/>
      <c r="OEL342" s="770"/>
      <c r="OEM342" s="770"/>
      <c r="OEN342" s="770"/>
      <c r="OEO342" s="770"/>
      <c r="OEP342" s="770"/>
      <c r="OEQ342" s="770"/>
      <c r="OER342" s="770"/>
      <c r="OES342" s="770"/>
      <c r="OET342" s="770"/>
      <c r="OEU342" s="770"/>
      <c r="OEV342" s="770"/>
      <c r="OEW342" s="770"/>
      <c r="OEX342" s="770"/>
      <c r="OEY342" s="770"/>
      <c r="OEZ342" s="770"/>
      <c r="OFA342" s="770"/>
      <c r="OFB342" s="770"/>
      <c r="OFC342" s="770"/>
      <c r="OFD342" s="770"/>
      <c r="OFE342" s="770"/>
      <c r="OFF342" s="770"/>
      <c r="OFG342" s="770"/>
      <c r="OFH342" s="770"/>
      <c r="OFI342" s="770"/>
      <c r="OFJ342" s="770"/>
      <c r="OFK342" s="770"/>
      <c r="OFL342" s="770"/>
      <c r="OFM342" s="770"/>
      <c r="OFN342" s="770"/>
      <c r="OFO342" s="770"/>
      <c r="OFP342" s="770"/>
      <c r="OFQ342" s="770"/>
      <c r="OFR342" s="770"/>
      <c r="OFS342" s="770"/>
      <c r="OFT342" s="770"/>
      <c r="OFU342" s="770"/>
      <c r="OFV342" s="770"/>
      <c r="OFW342" s="770"/>
      <c r="OFX342" s="770"/>
      <c r="OFY342" s="770"/>
      <c r="OFZ342" s="770"/>
      <c r="OGA342" s="770"/>
      <c r="OGB342" s="770"/>
      <c r="OGC342" s="770"/>
      <c r="OGD342" s="770"/>
      <c r="OGE342" s="770"/>
      <c r="OGF342" s="770"/>
      <c r="OGG342" s="770"/>
      <c r="OGH342" s="770"/>
      <c r="OGI342" s="770"/>
      <c r="OGJ342" s="770"/>
      <c r="OGK342" s="770"/>
      <c r="OGL342" s="770"/>
      <c r="OGM342" s="770"/>
      <c r="OGN342" s="770"/>
      <c r="OGO342" s="770"/>
      <c r="OGP342" s="770"/>
      <c r="OGQ342" s="770"/>
      <c r="OGR342" s="770"/>
      <c r="OGS342" s="770"/>
      <c r="OGT342" s="770"/>
      <c r="OGU342" s="770"/>
      <c r="OGV342" s="770"/>
      <c r="OGW342" s="770"/>
      <c r="OGX342" s="770"/>
      <c r="OGY342" s="770"/>
      <c r="OGZ342" s="770"/>
      <c r="OHA342" s="770"/>
      <c r="OHB342" s="770"/>
      <c r="OHC342" s="770"/>
      <c r="OHD342" s="770"/>
      <c r="OHE342" s="770"/>
      <c r="OHF342" s="770"/>
      <c r="OHG342" s="770"/>
      <c r="OHH342" s="770"/>
      <c r="OHI342" s="770"/>
      <c r="OHJ342" s="770"/>
      <c r="OHK342" s="770"/>
      <c r="OHL342" s="770"/>
      <c r="OHM342" s="770"/>
      <c r="OHN342" s="770"/>
      <c r="OHO342" s="770"/>
      <c r="OHP342" s="770"/>
      <c r="OHQ342" s="770"/>
      <c r="OHR342" s="770"/>
      <c r="OHS342" s="770"/>
      <c r="OHT342" s="770"/>
      <c r="OHU342" s="770"/>
      <c r="OHV342" s="770"/>
      <c r="OHW342" s="770"/>
      <c r="OHX342" s="770"/>
      <c r="OHY342" s="770"/>
      <c r="OHZ342" s="770"/>
      <c r="OIA342" s="770"/>
      <c r="OIB342" s="770"/>
      <c r="OIC342" s="770"/>
      <c r="OID342" s="770"/>
      <c r="OIE342" s="770"/>
      <c r="OIF342" s="770"/>
      <c r="OIG342" s="770"/>
      <c r="OIH342" s="770"/>
      <c r="OII342" s="770"/>
      <c r="OIJ342" s="770"/>
      <c r="OIK342" s="770"/>
      <c r="OIL342" s="770"/>
      <c r="OIM342" s="770"/>
      <c r="OIN342" s="770"/>
      <c r="OIO342" s="770"/>
      <c r="OIP342" s="770"/>
      <c r="OIQ342" s="770"/>
      <c r="OIR342" s="770"/>
      <c r="OIS342" s="770"/>
      <c r="OIT342" s="770"/>
      <c r="OIU342" s="770"/>
      <c r="OIV342" s="770"/>
      <c r="OIW342" s="770"/>
      <c r="OIX342" s="770"/>
      <c r="OIY342" s="770"/>
      <c r="OIZ342" s="770"/>
      <c r="OJA342" s="770"/>
      <c r="OJB342" s="770"/>
      <c r="OJC342" s="770"/>
      <c r="OJD342" s="770"/>
      <c r="OJE342" s="770"/>
      <c r="OJF342" s="770"/>
      <c r="OJG342" s="770"/>
      <c r="OJH342" s="770"/>
      <c r="OJI342" s="770"/>
      <c r="OJJ342" s="770"/>
      <c r="OJK342" s="770"/>
      <c r="OJL342" s="770"/>
      <c r="OJM342" s="770"/>
      <c r="OJN342" s="770"/>
      <c r="OJO342" s="770"/>
      <c r="OJP342" s="770"/>
      <c r="OJQ342" s="770"/>
      <c r="OJR342" s="770"/>
      <c r="OJS342" s="770"/>
      <c r="OJT342" s="770"/>
      <c r="OJU342" s="770"/>
      <c r="OJV342" s="770"/>
      <c r="OJW342" s="770"/>
      <c r="OJX342" s="770"/>
      <c r="OJY342" s="770"/>
      <c r="OJZ342" s="770"/>
      <c r="OKA342" s="770"/>
      <c r="OKB342" s="770"/>
      <c r="OKC342" s="770"/>
      <c r="OKD342" s="770"/>
      <c r="OKE342" s="770"/>
      <c r="OKF342" s="770"/>
      <c r="OKG342" s="770"/>
      <c r="OKH342" s="770"/>
      <c r="OKI342" s="770"/>
      <c r="OKJ342" s="770"/>
      <c r="OKK342" s="770"/>
      <c r="OKL342" s="770"/>
      <c r="OKM342" s="770"/>
      <c r="OKN342" s="770"/>
      <c r="OKO342" s="770"/>
      <c r="OKP342" s="770"/>
      <c r="OKQ342" s="770"/>
      <c r="OKR342" s="770"/>
      <c r="OKS342" s="770"/>
      <c r="OKT342" s="770"/>
      <c r="OKU342" s="770"/>
      <c r="OKV342" s="770"/>
      <c r="OKW342" s="770"/>
      <c r="OKX342" s="770"/>
      <c r="OKY342" s="770"/>
      <c r="OKZ342" s="770"/>
      <c r="OLA342" s="770"/>
      <c r="OLB342" s="770"/>
      <c r="OLC342" s="770"/>
      <c r="OLD342" s="770"/>
      <c r="OLE342" s="770"/>
      <c r="OLF342" s="770"/>
      <c r="OLG342" s="770"/>
      <c r="OLH342" s="770"/>
      <c r="OLI342" s="770"/>
      <c r="OLJ342" s="770"/>
      <c r="OLK342" s="770"/>
      <c r="OLL342" s="770"/>
      <c r="OLM342" s="770"/>
      <c r="OLN342" s="770"/>
      <c r="OLO342" s="770"/>
      <c r="OLP342" s="770"/>
      <c r="OLQ342" s="770"/>
      <c r="OLR342" s="770"/>
      <c r="OLS342" s="770"/>
      <c r="OLT342" s="770"/>
      <c r="OLU342" s="770"/>
      <c r="OLV342" s="770"/>
      <c r="OLW342" s="770"/>
      <c r="OLX342" s="770"/>
      <c r="OLY342" s="770"/>
      <c r="OLZ342" s="770"/>
      <c r="OMA342" s="770"/>
      <c r="OMB342" s="770"/>
      <c r="OMC342" s="770"/>
      <c r="OMD342" s="770"/>
      <c r="OME342" s="770"/>
      <c r="OMF342" s="770"/>
      <c r="OMG342" s="770"/>
      <c r="OMH342" s="770"/>
      <c r="OMI342" s="770"/>
      <c r="OMJ342" s="770"/>
      <c r="OMK342" s="770"/>
      <c r="OML342" s="770"/>
      <c r="OMM342" s="770"/>
      <c r="OMN342" s="770"/>
      <c r="OMO342" s="770"/>
      <c r="OMP342" s="770"/>
      <c r="OMQ342" s="770"/>
      <c r="OMR342" s="770"/>
      <c r="OMS342" s="770"/>
      <c r="OMT342" s="770"/>
      <c r="OMU342" s="770"/>
      <c r="OMV342" s="770"/>
      <c r="OMW342" s="770"/>
      <c r="OMX342" s="770"/>
      <c r="OMY342" s="770"/>
      <c r="OMZ342" s="770"/>
      <c r="ONA342" s="770"/>
      <c r="ONB342" s="770"/>
      <c r="ONC342" s="770"/>
      <c r="OND342" s="770"/>
      <c r="ONE342" s="770"/>
      <c r="ONF342" s="770"/>
      <c r="ONG342" s="770"/>
      <c r="ONH342" s="770"/>
      <c r="ONI342" s="770"/>
      <c r="ONJ342" s="770"/>
      <c r="ONK342" s="770"/>
      <c r="ONL342" s="770"/>
      <c r="ONM342" s="770"/>
      <c r="ONN342" s="770"/>
      <c r="ONO342" s="770"/>
      <c r="ONP342" s="770"/>
      <c r="ONQ342" s="770"/>
      <c r="ONR342" s="770"/>
      <c r="ONS342" s="770"/>
      <c r="ONT342" s="770"/>
      <c r="ONU342" s="770"/>
      <c r="ONV342" s="770"/>
      <c r="ONW342" s="770"/>
      <c r="ONX342" s="770"/>
      <c r="ONY342" s="770"/>
      <c r="ONZ342" s="770"/>
      <c r="OOA342" s="770"/>
      <c r="OOB342" s="770"/>
      <c r="OOC342" s="770"/>
      <c r="OOD342" s="770"/>
      <c r="OOE342" s="770"/>
      <c r="OOF342" s="770"/>
      <c r="OOG342" s="770"/>
      <c r="OOH342" s="770"/>
      <c r="OOI342" s="770"/>
      <c r="OOJ342" s="770"/>
      <c r="OOK342" s="770"/>
      <c r="OOL342" s="770"/>
      <c r="OOM342" s="770"/>
      <c r="OON342" s="770"/>
      <c r="OOO342" s="770"/>
      <c r="OOP342" s="770"/>
      <c r="OOQ342" s="770"/>
      <c r="OOR342" s="770"/>
      <c r="OOS342" s="770"/>
      <c r="OOT342" s="770"/>
      <c r="OOU342" s="770"/>
      <c r="OOV342" s="770"/>
      <c r="OOW342" s="770"/>
      <c r="OOX342" s="770"/>
      <c r="OOY342" s="770"/>
      <c r="OOZ342" s="770"/>
      <c r="OPA342" s="770"/>
      <c r="OPB342" s="770"/>
      <c r="OPC342" s="770"/>
      <c r="OPD342" s="770"/>
      <c r="OPE342" s="770"/>
      <c r="OPF342" s="770"/>
      <c r="OPG342" s="770"/>
      <c r="OPH342" s="770"/>
      <c r="OPI342" s="770"/>
      <c r="OPJ342" s="770"/>
      <c r="OPK342" s="770"/>
      <c r="OPL342" s="770"/>
      <c r="OPM342" s="770"/>
      <c r="OPN342" s="770"/>
      <c r="OPO342" s="770"/>
      <c r="OPP342" s="770"/>
      <c r="OPQ342" s="770"/>
      <c r="OPR342" s="770"/>
      <c r="OPS342" s="770"/>
      <c r="OPT342" s="770"/>
      <c r="OPU342" s="770"/>
      <c r="OPV342" s="770"/>
      <c r="OPW342" s="770"/>
      <c r="OPX342" s="770"/>
      <c r="OPY342" s="770"/>
      <c r="OPZ342" s="770"/>
      <c r="OQA342" s="770"/>
      <c r="OQB342" s="770"/>
      <c r="OQC342" s="770"/>
      <c r="OQD342" s="770"/>
      <c r="OQE342" s="770"/>
      <c r="OQF342" s="770"/>
      <c r="OQG342" s="770"/>
      <c r="OQH342" s="770"/>
      <c r="OQI342" s="770"/>
      <c r="OQJ342" s="770"/>
      <c r="OQK342" s="770"/>
      <c r="OQL342" s="770"/>
      <c r="OQM342" s="770"/>
      <c r="OQN342" s="770"/>
      <c r="OQO342" s="770"/>
      <c r="OQP342" s="770"/>
      <c r="OQQ342" s="770"/>
      <c r="OQR342" s="770"/>
      <c r="OQS342" s="770"/>
      <c r="OQT342" s="770"/>
      <c r="OQU342" s="770"/>
      <c r="OQV342" s="770"/>
      <c r="OQW342" s="770"/>
      <c r="OQX342" s="770"/>
      <c r="OQY342" s="770"/>
      <c r="OQZ342" s="770"/>
      <c r="ORA342" s="770"/>
      <c r="ORB342" s="770"/>
      <c r="ORC342" s="770"/>
      <c r="ORD342" s="770"/>
      <c r="ORE342" s="770"/>
      <c r="ORF342" s="770"/>
      <c r="ORG342" s="770"/>
      <c r="ORH342" s="770"/>
      <c r="ORI342" s="770"/>
      <c r="ORJ342" s="770"/>
      <c r="ORK342" s="770"/>
      <c r="ORL342" s="770"/>
      <c r="ORM342" s="770"/>
      <c r="ORN342" s="770"/>
      <c r="ORO342" s="770"/>
      <c r="ORP342" s="770"/>
      <c r="ORQ342" s="770"/>
      <c r="ORR342" s="770"/>
      <c r="ORS342" s="770"/>
      <c r="ORT342" s="770"/>
      <c r="ORU342" s="770"/>
      <c r="ORV342" s="770"/>
      <c r="ORW342" s="770"/>
      <c r="ORX342" s="770"/>
      <c r="ORY342" s="770"/>
      <c r="ORZ342" s="770"/>
      <c r="OSA342" s="770"/>
      <c r="OSB342" s="770"/>
      <c r="OSC342" s="770"/>
      <c r="OSD342" s="770"/>
      <c r="OSE342" s="770"/>
      <c r="OSF342" s="770"/>
      <c r="OSG342" s="770"/>
      <c r="OSH342" s="770"/>
      <c r="OSI342" s="770"/>
      <c r="OSJ342" s="770"/>
      <c r="OSK342" s="770"/>
      <c r="OSL342" s="770"/>
      <c r="OSM342" s="770"/>
      <c r="OSN342" s="770"/>
      <c r="OSO342" s="770"/>
      <c r="OSP342" s="770"/>
      <c r="OSQ342" s="770"/>
      <c r="OSR342" s="770"/>
      <c r="OSS342" s="770"/>
      <c r="OST342" s="770"/>
      <c r="OSU342" s="770"/>
      <c r="OSV342" s="770"/>
      <c r="OSW342" s="770"/>
      <c r="OSX342" s="770"/>
      <c r="OSY342" s="770"/>
      <c r="OSZ342" s="770"/>
      <c r="OTA342" s="770"/>
      <c r="OTB342" s="770"/>
      <c r="OTC342" s="770"/>
      <c r="OTD342" s="770"/>
      <c r="OTE342" s="770"/>
      <c r="OTF342" s="770"/>
      <c r="OTG342" s="770"/>
      <c r="OTH342" s="770"/>
      <c r="OTI342" s="770"/>
      <c r="OTJ342" s="770"/>
      <c r="OTK342" s="770"/>
      <c r="OTL342" s="770"/>
      <c r="OTM342" s="770"/>
      <c r="OTN342" s="770"/>
      <c r="OTO342" s="770"/>
      <c r="OTP342" s="770"/>
      <c r="OTQ342" s="770"/>
      <c r="OTR342" s="770"/>
      <c r="OTS342" s="770"/>
      <c r="OTT342" s="770"/>
      <c r="OTU342" s="770"/>
      <c r="OTV342" s="770"/>
      <c r="OTW342" s="770"/>
      <c r="OTX342" s="770"/>
      <c r="OTY342" s="770"/>
      <c r="OTZ342" s="770"/>
      <c r="OUA342" s="770"/>
      <c r="OUB342" s="770"/>
      <c r="OUC342" s="770"/>
      <c r="OUD342" s="770"/>
      <c r="OUE342" s="770"/>
      <c r="OUF342" s="770"/>
      <c r="OUG342" s="770"/>
      <c r="OUH342" s="770"/>
      <c r="OUI342" s="770"/>
      <c r="OUJ342" s="770"/>
      <c r="OUK342" s="770"/>
      <c r="OUL342" s="770"/>
      <c r="OUM342" s="770"/>
      <c r="OUN342" s="770"/>
      <c r="OUO342" s="770"/>
      <c r="OUP342" s="770"/>
      <c r="OUQ342" s="770"/>
      <c r="OUR342" s="770"/>
      <c r="OUS342" s="770"/>
      <c r="OUT342" s="770"/>
      <c r="OUU342" s="770"/>
      <c r="OUV342" s="770"/>
      <c r="OUW342" s="770"/>
      <c r="OUX342" s="770"/>
      <c r="OUY342" s="770"/>
      <c r="OUZ342" s="770"/>
      <c r="OVA342" s="770"/>
      <c r="OVB342" s="770"/>
      <c r="OVC342" s="770"/>
      <c r="OVD342" s="770"/>
      <c r="OVE342" s="770"/>
      <c r="OVF342" s="770"/>
      <c r="OVG342" s="770"/>
      <c r="OVH342" s="770"/>
      <c r="OVI342" s="770"/>
      <c r="OVJ342" s="770"/>
      <c r="OVK342" s="770"/>
      <c r="OVL342" s="770"/>
      <c r="OVM342" s="770"/>
      <c r="OVN342" s="770"/>
      <c r="OVO342" s="770"/>
      <c r="OVP342" s="770"/>
      <c r="OVQ342" s="770"/>
      <c r="OVR342" s="770"/>
      <c r="OVS342" s="770"/>
      <c r="OVT342" s="770"/>
      <c r="OVU342" s="770"/>
      <c r="OVV342" s="770"/>
      <c r="OVW342" s="770"/>
      <c r="OVX342" s="770"/>
      <c r="OVY342" s="770"/>
      <c r="OVZ342" s="770"/>
      <c r="OWA342" s="770"/>
      <c r="OWB342" s="770"/>
      <c r="OWC342" s="770"/>
      <c r="OWD342" s="770"/>
      <c r="OWE342" s="770"/>
      <c r="OWF342" s="770"/>
      <c r="OWG342" s="770"/>
      <c r="OWH342" s="770"/>
      <c r="OWI342" s="770"/>
      <c r="OWJ342" s="770"/>
      <c r="OWK342" s="770"/>
      <c r="OWL342" s="770"/>
      <c r="OWM342" s="770"/>
      <c r="OWN342" s="770"/>
      <c r="OWO342" s="770"/>
      <c r="OWP342" s="770"/>
      <c r="OWQ342" s="770"/>
      <c r="OWR342" s="770"/>
      <c r="OWS342" s="770"/>
      <c r="OWT342" s="770"/>
      <c r="OWU342" s="770"/>
      <c r="OWV342" s="770"/>
      <c r="OWW342" s="770"/>
      <c r="OWX342" s="770"/>
      <c r="OWY342" s="770"/>
      <c r="OWZ342" s="770"/>
      <c r="OXA342" s="770"/>
      <c r="OXB342" s="770"/>
      <c r="OXC342" s="770"/>
      <c r="OXD342" s="770"/>
      <c r="OXE342" s="770"/>
      <c r="OXF342" s="770"/>
      <c r="OXG342" s="770"/>
      <c r="OXH342" s="770"/>
      <c r="OXI342" s="770"/>
      <c r="OXJ342" s="770"/>
      <c r="OXK342" s="770"/>
      <c r="OXL342" s="770"/>
      <c r="OXM342" s="770"/>
      <c r="OXN342" s="770"/>
      <c r="OXO342" s="770"/>
      <c r="OXP342" s="770"/>
      <c r="OXQ342" s="770"/>
      <c r="OXR342" s="770"/>
      <c r="OXS342" s="770"/>
      <c r="OXT342" s="770"/>
      <c r="OXU342" s="770"/>
      <c r="OXV342" s="770"/>
      <c r="OXW342" s="770"/>
      <c r="OXX342" s="770"/>
      <c r="OXY342" s="770"/>
      <c r="OXZ342" s="770"/>
      <c r="OYA342" s="770"/>
      <c r="OYB342" s="770"/>
      <c r="OYC342" s="770"/>
      <c r="OYD342" s="770"/>
      <c r="OYE342" s="770"/>
      <c r="OYF342" s="770"/>
      <c r="OYG342" s="770"/>
      <c r="OYH342" s="770"/>
      <c r="OYI342" s="770"/>
      <c r="OYJ342" s="770"/>
      <c r="OYK342" s="770"/>
      <c r="OYL342" s="770"/>
      <c r="OYM342" s="770"/>
      <c r="OYN342" s="770"/>
      <c r="OYO342" s="770"/>
      <c r="OYP342" s="770"/>
      <c r="OYQ342" s="770"/>
      <c r="OYR342" s="770"/>
      <c r="OYS342" s="770"/>
      <c r="OYT342" s="770"/>
      <c r="OYU342" s="770"/>
      <c r="OYV342" s="770"/>
      <c r="OYW342" s="770"/>
      <c r="OYX342" s="770"/>
      <c r="OYY342" s="770"/>
      <c r="OYZ342" s="770"/>
      <c r="OZA342" s="770"/>
      <c r="OZB342" s="770"/>
      <c r="OZC342" s="770"/>
      <c r="OZD342" s="770"/>
      <c r="OZE342" s="770"/>
      <c r="OZF342" s="770"/>
      <c r="OZG342" s="770"/>
      <c r="OZH342" s="770"/>
      <c r="OZI342" s="770"/>
      <c r="OZJ342" s="770"/>
      <c r="OZK342" s="770"/>
      <c r="OZL342" s="770"/>
      <c r="OZM342" s="770"/>
      <c r="OZN342" s="770"/>
      <c r="OZO342" s="770"/>
      <c r="OZP342" s="770"/>
      <c r="OZQ342" s="770"/>
      <c r="OZR342" s="770"/>
      <c r="OZS342" s="770"/>
      <c r="OZT342" s="770"/>
      <c r="OZU342" s="770"/>
      <c r="OZV342" s="770"/>
      <c r="OZW342" s="770"/>
      <c r="OZX342" s="770"/>
      <c r="OZY342" s="770"/>
      <c r="OZZ342" s="770"/>
      <c r="PAA342" s="770"/>
      <c r="PAB342" s="770"/>
      <c r="PAC342" s="770"/>
      <c r="PAD342" s="770"/>
      <c r="PAE342" s="770"/>
      <c r="PAF342" s="770"/>
      <c r="PAG342" s="770"/>
      <c r="PAH342" s="770"/>
      <c r="PAI342" s="770"/>
      <c r="PAJ342" s="770"/>
      <c r="PAK342" s="770"/>
      <c r="PAL342" s="770"/>
      <c r="PAM342" s="770"/>
      <c r="PAN342" s="770"/>
      <c r="PAO342" s="770"/>
      <c r="PAP342" s="770"/>
      <c r="PAQ342" s="770"/>
      <c r="PAR342" s="770"/>
      <c r="PAS342" s="770"/>
      <c r="PAT342" s="770"/>
      <c r="PAU342" s="770"/>
      <c r="PAV342" s="770"/>
      <c r="PAW342" s="770"/>
      <c r="PAX342" s="770"/>
      <c r="PAY342" s="770"/>
      <c r="PAZ342" s="770"/>
      <c r="PBA342" s="770"/>
      <c r="PBB342" s="770"/>
      <c r="PBC342" s="770"/>
      <c r="PBD342" s="770"/>
      <c r="PBE342" s="770"/>
      <c r="PBF342" s="770"/>
      <c r="PBG342" s="770"/>
      <c r="PBH342" s="770"/>
      <c r="PBI342" s="770"/>
      <c r="PBJ342" s="770"/>
      <c r="PBK342" s="770"/>
      <c r="PBL342" s="770"/>
      <c r="PBM342" s="770"/>
      <c r="PBN342" s="770"/>
      <c r="PBO342" s="770"/>
      <c r="PBP342" s="770"/>
      <c r="PBQ342" s="770"/>
      <c r="PBR342" s="770"/>
      <c r="PBS342" s="770"/>
      <c r="PBT342" s="770"/>
      <c r="PBU342" s="770"/>
      <c r="PBV342" s="770"/>
      <c r="PBW342" s="770"/>
      <c r="PBX342" s="770"/>
      <c r="PBY342" s="770"/>
      <c r="PBZ342" s="770"/>
      <c r="PCA342" s="770"/>
      <c r="PCB342" s="770"/>
      <c r="PCC342" s="770"/>
      <c r="PCD342" s="770"/>
      <c r="PCE342" s="770"/>
      <c r="PCF342" s="770"/>
      <c r="PCG342" s="770"/>
      <c r="PCH342" s="770"/>
      <c r="PCI342" s="770"/>
      <c r="PCJ342" s="770"/>
      <c r="PCK342" s="770"/>
      <c r="PCL342" s="770"/>
      <c r="PCM342" s="770"/>
      <c r="PCN342" s="770"/>
      <c r="PCO342" s="770"/>
      <c r="PCP342" s="770"/>
      <c r="PCQ342" s="770"/>
      <c r="PCR342" s="770"/>
      <c r="PCS342" s="770"/>
      <c r="PCT342" s="770"/>
      <c r="PCU342" s="770"/>
      <c r="PCV342" s="770"/>
      <c r="PCW342" s="770"/>
      <c r="PCX342" s="770"/>
      <c r="PCY342" s="770"/>
      <c r="PCZ342" s="770"/>
      <c r="PDA342" s="770"/>
      <c r="PDB342" s="770"/>
      <c r="PDC342" s="770"/>
      <c r="PDD342" s="770"/>
      <c r="PDE342" s="770"/>
      <c r="PDF342" s="770"/>
      <c r="PDG342" s="770"/>
      <c r="PDH342" s="770"/>
      <c r="PDI342" s="770"/>
      <c r="PDJ342" s="770"/>
      <c r="PDK342" s="770"/>
      <c r="PDL342" s="770"/>
      <c r="PDM342" s="770"/>
      <c r="PDN342" s="770"/>
      <c r="PDO342" s="770"/>
      <c r="PDP342" s="770"/>
      <c r="PDQ342" s="770"/>
      <c r="PDR342" s="770"/>
      <c r="PDS342" s="770"/>
      <c r="PDT342" s="770"/>
      <c r="PDU342" s="770"/>
      <c r="PDV342" s="770"/>
      <c r="PDW342" s="770"/>
      <c r="PDX342" s="770"/>
      <c r="PDY342" s="770"/>
      <c r="PDZ342" s="770"/>
      <c r="PEA342" s="770"/>
      <c r="PEB342" s="770"/>
      <c r="PEC342" s="770"/>
      <c r="PED342" s="770"/>
      <c r="PEE342" s="770"/>
      <c r="PEF342" s="770"/>
      <c r="PEG342" s="770"/>
      <c r="PEH342" s="770"/>
      <c r="PEI342" s="770"/>
      <c r="PEJ342" s="770"/>
      <c r="PEK342" s="770"/>
      <c r="PEL342" s="770"/>
      <c r="PEM342" s="770"/>
      <c r="PEN342" s="770"/>
      <c r="PEO342" s="770"/>
      <c r="PEP342" s="770"/>
      <c r="PEQ342" s="770"/>
      <c r="PER342" s="770"/>
      <c r="PES342" s="770"/>
      <c r="PET342" s="770"/>
      <c r="PEU342" s="770"/>
      <c r="PEV342" s="770"/>
      <c r="PEW342" s="770"/>
      <c r="PEX342" s="770"/>
      <c r="PEY342" s="770"/>
      <c r="PEZ342" s="770"/>
      <c r="PFA342" s="770"/>
      <c r="PFB342" s="770"/>
      <c r="PFC342" s="770"/>
      <c r="PFD342" s="770"/>
      <c r="PFE342" s="770"/>
      <c r="PFF342" s="770"/>
      <c r="PFG342" s="770"/>
      <c r="PFH342" s="770"/>
      <c r="PFI342" s="770"/>
      <c r="PFJ342" s="770"/>
      <c r="PFK342" s="770"/>
      <c r="PFL342" s="770"/>
      <c r="PFM342" s="770"/>
      <c r="PFN342" s="770"/>
      <c r="PFO342" s="770"/>
      <c r="PFP342" s="770"/>
      <c r="PFQ342" s="770"/>
      <c r="PFR342" s="770"/>
      <c r="PFS342" s="770"/>
      <c r="PFT342" s="770"/>
      <c r="PFU342" s="770"/>
      <c r="PFV342" s="770"/>
      <c r="PFW342" s="770"/>
      <c r="PFX342" s="770"/>
      <c r="PFY342" s="770"/>
      <c r="PFZ342" s="770"/>
      <c r="PGA342" s="770"/>
      <c r="PGB342" s="770"/>
      <c r="PGC342" s="770"/>
      <c r="PGD342" s="770"/>
      <c r="PGE342" s="770"/>
      <c r="PGF342" s="770"/>
      <c r="PGG342" s="770"/>
      <c r="PGH342" s="770"/>
      <c r="PGI342" s="770"/>
      <c r="PGJ342" s="770"/>
      <c r="PGK342" s="770"/>
      <c r="PGL342" s="770"/>
      <c r="PGM342" s="770"/>
      <c r="PGN342" s="770"/>
      <c r="PGO342" s="770"/>
      <c r="PGP342" s="770"/>
      <c r="PGQ342" s="770"/>
      <c r="PGR342" s="770"/>
      <c r="PGS342" s="770"/>
      <c r="PGT342" s="770"/>
      <c r="PGU342" s="770"/>
      <c r="PGV342" s="770"/>
      <c r="PGW342" s="770"/>
      <c r="PGX342" s="770"/>
      <c r="PGY342" s="770"/>
      <c r="PGZ342" s="770"/>
      <c r="PHA342" s="770"/>
      <c r="PHB342" s="770"/>
      <c r="PHC342" s="770"/>
      <c r="PHD342" s="770"/>
      <c r="PHE342" s="770"/>
      <c r="PHF342" s="770"/>
      <c r="PHG342" s="770"/>
      <c r="PHH342" s="770"/>
      <c r="PHI342" s="770"/>
      <c r="PHJ342" s="770"/>
      <c r="PHK342" s="770"/>
      <c r="PHL342" s="770"/>
      <c r="PHM342" s="770"/>
      <c r="PHN342" s="770"/>
      <c r="PHO342" s="770"/>
      <c r="PHP342" s="770"/>
      <c r="PHQ342" s="770"/>
      <c r="PHR342" s="770"/>
      <c r="PHS342" s="770"/>
      <c r="PHT342" s="770"/>
      <c r="PHU342" s="770"/>
      <c r="PHV342" s="770"/>
      <c r="PHW342" s="770"/>
      <c r="PHX342" s="770"/>
      <c r="PHY342" s="770"/>
      <c r="PHZ342" s="770"/>
      <c r="PIA342" s="770"/>
      <c r="PIB342" s="770"/>
      <c r="PIC342" s="770"/>
      <c r="PID342" s="770"/>
      <c r="PIE342" s="770"/>
      <c r="PIF342" s="770"/>
      <c r="PIG342" s="770"/>
      <c r="PIH342" s="770"/>
      <c r="PII342" s="770"/>
      <c r="PIJ342" s="770"/>
      <c r="PIK342" s="770"/>
      <c r="PIL342" s="770"/>
      <c r="PIM342" s="770"/>
      <c r="PIN342" s="770"/>
      <c r="PIO342" s="770"/>
      <c r="PIP342" s="770"/>
      <c r="PIQ342" s="770"/>
      <c r="PIR342" s="770"/>
      <c r="PIS342" s="770"/>
      <c r="PIT342" s="770"/>
      <c r="PIU342" s="770"/>
      <c r="PIV342" s="770"/>
      <c r="PIW342" s="770"/>
      <c r="PIX342" s="770"/>
      <c r="PIY342" s="770"/>
      <c r="PIZ342" s="770"/>
      <c r="PJA342" s="770"/>
      <c r="PJB342" s="770"/>
      <c r="PJC342" s="770"/>
      <c r="PJD342" s="770"/>
      <c r="PJE342" s="770"/>
      <c r="PJF342" s="770"/>
      <c r="PJG342" s="770"/>
      <c r="PJH342" s="770"/>
      <c r="PJI342" s="770"/>
      <c r="PJJ342" s="770"/>
      <c r="PJK342" s="770"/>
      <c r="PJL342" s="770"/>
      <c r="PJM342" s="770"/>
      <c r="PJN342" s="770"/>
      <c r="PJO342" s="770"/>
      <c r="PJP342" s="770"/>
      <c r="PJQ342" s="770"/>
      <c r="PJR342" s="770"/>
      <c r="PJS342" s="770"/>
      <c r="PJT342" s="770"/>
      <c r="PJU342" s="770"/>
      <c r="PJV342" s="770"/>
      <c r="PJW342" s="770"/>
      <c r="PJX342" s="770"/>
      <c r="PJY342" s="770"/>
      <c r="PJZ342" s="770"/>
      <c r="PKA342" s="770"/>
      <c r="PKB342" s="770"/>
      <c r="PKC342" s="770"/>
      <c r="PKD342" s="770"/>
      <c r="PKE342" s="770"/>
      <c r="PKF342" s="770"/>
      <c r="PKG342" s="770"/>
      <c r="PKH342" s="770"/>
      <c r="PKI342" s="770"/>
      <c r="PKJ342" s="770"/>
      <c r="PKK342" s="770"/>
      <c r="PKL342" s="770"/>
      <c r="PKM342" s="770"/>
      <c r="PKN342" s="770"/>
      <c r="PKO342" s="770"/>
      <c r="PKP342" s="770"/>
      <c r="PKQ342" s="770"/>
      <c r="PKR342" s="770"/>
      <c r="PKS342" s="770"/>
      <c r="PKT342" s="770"/>
      <c r="PKU342" s="770"/>
      <c r="PKV342" s="770"/>
      <c r="PKW342" s="770"/>
      <c r="PKX342" s="770"/>
      <c r="PKY342" s="770"/>
      <c r="PKZ342" s="770"/>
      <c r="PLA342" s="770"/>
      <c r="PLB342" s="770"/>
      <c r="PLC342" s="770"/>
      <c r="PLD342" s="770"/>
      <c r="PLE342" s="770"/>
      <c r="PLF342" s="770"/>
      <c r="PLG342" s="770"/>
      <c r="PLH342" s="770"/>
      <c r="PLI342" s="770"/>
      <c r="PLJ342" s="770"/>
      <c r="PLK342" s="770"/>
      <c r="PLL342" s="770"/>
      <c r="PLM342" s="770"/>
      <c r="PLN342" s="770"/>
      <c r="PLO342" s="770"/>
      <c r="PLP342" s="770"/>
      <c r="PLQ342" s="770"/>
      <c r="PLR342" s="770"/>
      <c r="PLS342" s="770"/>
      <c r="PLT342" s="770"/>
      <c r="PLU342" s="770"/>
      <c r="PLV342" s="770"/>
      <c r="PLW342" s="770"/>
      <c r="PLX342" s="770"/>
      <c r="PLY342" s="770"/>
      <c r="PLZ342" s="770"/>
      <c r="PMA342" s="770"/>
      <c r="PMB342" s="770"/>
      <c r="PMC342" s="770"/>
      <c r="PMD342" s="770"/>
      <c r="PME342" s="770"/>
      <c r="PMF342" s="770"/>
      <c r="PMG342" s="770"/>
      <c r="PMH342" s="770"/>
      <c r="PMI342" s="770"/>
      <c r="PMJ342" s="770"/>
      <c r="PMK342" s="770"/>
      <c r="PML342" s="770"/>
      <c r="PMM342" s="770"/>
      <c r="PMN342" s="770"/>
      <c r="PMO342" s="770"/>
      <c r="PMP342" s="770"/>
      <c r="PMQ342" s="770"/>
      <c r="PMR342" s="770"/>
      <c r="PMS342" s="770"/>
      <c r="PMT342" s="770"/>
      <c r="PMU342" s="770"/>
      <c r="PMV342" s="770"/>
      <c r="PMW342" s="770"/>
      <c r="PMX342" s="770"/>
      <c r="PMY342" s="770"/>
      <c r="PMZ342" s="770"/>
      <c r="PNA342" s="770"/>
      <c r="PNB342" s="770"/>
      <c r="PNC342" s="770"/>
      <c r="PND342" s="770"/>
      <c r="PNE342" s="770"/>
      <c r="PNF342" s="770"/>
      <c r="PNG342" s="770"/>
      <c r="PNH342" s="770"/>
      <c r="PNI342" s="770"/>
      <c r="PNJ342" s="770"/>
      <c r="PNK342" s="770"/>
      <c r="PNL342" s="770"/>
      <c r="PNM342" s="770"/>
      <c r="PNN342" s="770"/>
      <c r="PNO342" s="770"/>
      <c r="PNP342" s="770"/>
      <c r="PNQ342" s="770"/>
      <c r="PNR342" s="770"/>
      <c r="PNS342" s="770"/>
      <c r="PNT342" s="770"/>
      <c r="PNU342" s="770"/>
      <c r="PNV342" s="770"/>
      <c r="PNW342" s="770"/>
      <c r="PNX342" s="770"/>
      <c r="PNY342" s="770"/>
      <c r="PNZ342" s="770"/>
      <c r="POA342" s="770"/>
      <c r="POB342" s="770"/>
      <c r="POC342" s="770"/>
      <c r="POD342" s="770"/>
      <c r="POE342" s="770"/>
      <c r="POF342" s="770"/>
      <c r="POG342" s="770"/>
      <c r="POH342" s="770"/>
      <c r="POI342" s="770"/>
      <c r="POJ342" s="770"/>
      <c r="POK342" s="770"/>
      <c r="POL342" s="770"/>
      <c r="POM342" s="770"/>
      <c r="PON342" s="770"/>
      <c r="POO342" s="770"/>
      <c r="POP342" s="770"/>
      <c r="POQ342" s="770"/>
      <c r="POR342" s="770"/>
      <c r="POS342" s="770"/>
      <c r="POT342" s="770"/>
      <c r="POU342" s="770"/>
      <c r="POV342" s="770"/>
      <c r="POW342" s="770"/>
      <c r="POX342" s="770"/>
      <c r="POY342" s="770"/>
      <c r="POZ342" s="770"/>
      <c r="PPA342" s="770"/>
      <c r="PPB342" s="770"/>
      <c r="PPC342" s="770"/>
      <c r="PPD342" s="770"/>
      <c r="PPE342" s="770"/>
      <c r="PPF342" s="770"/>
      <c r="PPG342" s="770"/>
      <c r="PPH342" s="770"/>
      <c r="PPI342" s="770"/>
      <c r="PPJ342" s="770"/>
      <c r="PPK342" s="770"/>
      <c r="PPL342" s="770"/>
      <c r="PPM342" s="770"/>
      <c r="PPN342" s="770"/>
      <c r="PPO342" s="770"/>
      <c r="PPP342" s="770"/>
      <c r="PPQ342" s="770"/>
      <c r="PPR342" s="770"/>
      <c r="PPS342" s="770"/>
      <c r="PPT342" s="770"/>
      <c r="PPU342" s="770"/>
      <c r="PPV342" s="770"/>
      <c r="PPW342" s="770"/>
      <c r="PPX342" s="770"/>
      <c r="PPY342" s="770"/>
      <c r="PPZ342" s="770"/>
      <c r="PQA342" s="770"/>
      <c r="PQB342" s="770"/>
      <c r="PQC342" s="770"/>
      <c r="PQD342" s="770"/>
      <c r="PQE342" s="770"/>
      <c r="PQF342" s="770"/>
      <c r="PQG342" s="770"/>
      <c r="PQH342" s="770"/>
      <c r="PQI342" s="770"/>
      <c r="PQJ342" s="770"/>
      <c r="PQK342" s="770"/>
      <c r="PQL342" s="770"/>
      <c r="PQM342" s="770"/>
      <c r="PQN342" s="770"/>
      <c r="PQO342" s="770"/>
      <c r="PQP342" s="770"/>
      <c r="PQQ342" s="770"/>
      <c r="PQR342" s="770"/>
      <c r="PQS342" s="770"/>
      <c r="PQT342" s="770"/>
      <c r="PQU342" s="770"/>
      <c r="PQV342" s="770"/>
      <c r="PQW342" s="770"/>
      <c r="PQX342" s="770"/>
      <c r="PQY342" s="770"/>
      <c r="PQZ342" s="770"/>
      <c r="PRA342" s="770"/>
      <c r="PRB342" s="770"/>
      <c r="PRC342" s="770"/>
      <c r="PRD342" s="770"/>
      <c r="PRE342" s="770"/>
      <c r="PRF342" s="770"/>
      <c r="PRG342" s="770"/>
      <c r="PRH342" s="770"/>
      <c r="PRI342" s="770"/>
      <c r="PRJ342" s="770"/>
      <c r="PRK342" s="770"/>
      <c r="PRL342" s="770"/>
      <c r="PRM342" s="770"/>
      <c r="PRN342" s="770"/>
      <c r="PRO342" s="770"/>
      <c r="PRP342" s="770"/>
      <c r="PRQ342" s="770"/>
      <c r="PRR342" s="770"/>
      <c r="PRS342" s="770"/>
      <c r="PRT342" s="770"/>
      <c r="PRU342" s="770"/>
      <c r="PRV342" s="770"/>
      <c r="PRW342" s="770"/>
      <c r="PRX342" s="770"/>
      <c r="PRY342" s="770"/>
      <c r="PRZ342" s="770"/>
      <c r="PSA342" s="770"/>
      <c r="PSB342" s="770"/>
      <c r="PSC342" s="770"/>
      <c r="PSD342" s="770"/>
      <c r="PSE342" s="770"/>
      <c r="PSF342" s="770"/>
      <c r="PSG342" s="770"/>
      <c r="PSH342" s="770"/>
      <c r="PSI342" s="770"/>
      <c r="PSJ342" s="770"/>
      <c r="PSK342" s="770"/>
      <c r="PSL342" s="770"/>
      <c r="PSM342" s="770"/>
      <c r="PSN342" s="770"/>
      <c r="PSO342" s="770"/>
      <c r="PSP342" s="770"/>
      <c r="PSQ342" s="770"/>
      <c r="PSR342" s="770"/>
      <c r="PSS342" s="770"/>
      <c r="PST342" s="770"/>
      <c r="PSU342" s="770"/>
      <c r="PSV342" s="770"/>
      <c r="PSW342" s="770"/>
      <c r="PSX342" s="770"/>
      <c r="PSY342" s="770"/>
      <c r="PSZ342" s="770"/>
      <c r="PTA342" s="770"/>
      <c r="PTB342" s="770"/>
      <c r="PTC342" s="770"/>
      <c r="PTD342" s="770"/>
      <c r="PTE342" s="770"/>
      <c r="PTF342" s="770"/>
      <c r="PTG342" s="770"/>
      <c r="PTH342" s="770"/>
      <c r="PTI342" s="770"/>
      <c r="PTJ342" s="770"/>
      <c r="PTK342" s="770"/>
      <c r="PTL342" s="770"/>
      <c r="PTM342" s="770"/>
      <c r="PTN342" s="770"/>
      <c r="PTO342" s="770"/>
      <c r="PTP342" s="770"/>
      <c r="PTQ342" s="770"/>
      <c r="PTR342" s="770"/>
      <c r="PTS342" s="770"/>
      <c r="PTT342" s="770"/>
      <c r="PTU342" s="770"/>
      <c r="PTV342" s="770"/>
      <c r="PTW342" s="770"/>
      <c r="PTX342" s="770"/>
      <c r="PTY342" s="770"/>
      <c r="PTZ342" s="770"/>
      <c r="PUA342" s="770"/>
      <c r="PUB342" s="770"/>
      <c r="PUC342" s="770"/>
      <c r="PUD342" s="770"/>
      <c r="PUE342" s="770"/>
      <c r="PUF342" s="770"/>
      <c r="PUG342" s="770"/>
      <c r="PUH342" s="770"/>
      <c r="PUI342" s="770"/>
      <c r="PUJ342" s="770"/>
      <c r="PUK342" s="770"/>
      <c r="PUL342" s="770"/>
      <c r="PUM342" s="770"/>
      <c r="PUN342" s="770"/>
      <c r="PUO342" s="770"/>
      <c r="PUP342" s="770"/>
      <c r="PUQ342" s="770"/>
      <c r="PUR342" s="770"/>
      <c r="PUS342" s="770"/>
      <c r="PUT342" s="770"/>
      <c r="PUU342" s="770"/>
      <c r="PUV342" s="770"/>
      <c r="PUW342" s="770"/>
      <c r="PUX342" s="770"/>
      <c r="PUY342" s="770"/>
      <c r="PUZ342" s="770"/>
      <c r="PVA342" s="770"/>
      <c r="PVB342" s="770"/>
      <c r="PVC342" s="770"/>
      <c r="PVD342" s="770"/>
      <c r="PVE342" s="770"/>
      <c r="PVF342" s="770"/>
      <c r="PVG342" s="770"/>
      <c r="PVH342" s="770"/>
      <c r="PVI342" s="770"/>
      <c r="PVJ342" s="770"/>
      <c r="PVK342" s="770"/>
      <c r="PVL342" s="770"/>
      <c r="PVM342" s="770"/>
      <c r="PVN342" s="770"/>
      <c r="PVO342" s="770"/>
      <c r="PVP342" s="770"/>
      <c r="PVQ342" s="770"/>
      <c r="PVR342" s="770"/>
      <c r="PVS342" s="770"/>
      <c r="PVT342" s="770"/>
      <c r="PVU342" s="770"/>
      <c r="PVV342" s="770"/>
      <c r="PVW342" s="770"/>
      <c r="PVX342" s="770"/>
      <c r="PVY342" s="770"/>
      <c r="PVZ342" s="770"/>
      <c r="PWA342" s="770"/>
      <c r="PWB342" s="770"/>
      <c r="PWC342" s="770"/>
      <c r="PWD342" s="770"/>
      <c r="PWE342" s="770"/>
      <c r="PWF342" s="770"/>
      <c r="PWG342" s="770"/>
      <c r="PWH342" s="770"/>
      <c r="PWI342" s="770"/>
      <c r="PWJ342" s="770"/>
      <c r="PWK342" s="770"/>
      <c r="PWL342" s="770"/>
      <c r="PWM342" s="770"/>
      <c r="PWN342" s="770"/>
      <c r="PWO342" s="770"/>
      <c r="PWP342" s="770"/>
      <c r="PWQ342" s="770"/>
      <c r="PWR342" s="770"/>
      <c r="PWS342" s="770"/>
      <c r="PWT342" s="770"/>
      <c r="PWU342" s="770"/>
      <c r="PWV342" s="770"/>
      <c r="PWW342" s="770"/>
      <c r="PWX342" s="770"/>
      <c r="PWY342" s="770"/>
      <c r="PWZ342" s="770"/>
      <c r="PXA342" s="770"/>
      <c r="PXB342" s="770"/>
      <c r="PXC342" s="770"/>
      <c r="PXD342" s="770"/>
      <c r="PXE342" s="770"/>
      <c r="PXF342" s="770"/>
      <c r="PXG342" s="770"/>
      <c r="PXH342" s="770"/>
      <c r="PXI342" s="770"/>
      <c r="PXJ342" s="770"/>
      <c r="PXK342" s="770"/>
      <c r="PXL342" s="770"/>
      <c r="PXM342" s="770"/>
      <c r="PXN342" s="770"/>
      <c r="PXO342" s="770"/>
      <c r="PXP342" s="770"/>
      <c r="PXQ342" s="770"/>
      <c r="PXR342" s="770"/>
      <c r="PXS342" s="770"/>
      <c r="PXT342" s="770"/>
      <c r="PXU342" s="770"/>
      <c r="PXV342" s="770"/>
      <c r="PXW342" s="770"/>
      <c r="PXX342" s="770"/>
      <c r="PXY342" s="770"/>
      <c r="PXZ342" s="770"/>
      <c r="PYA342" s="770"/>
      <c r="PYB342" s="770"/>
      <c r="PYC342" s="770"/>
      <c r="PYD342" s="770"/>
      <c r="PYE342" s="770"/>
      <c r="PYF342" s="770"/>
      <c r="PYG342" s="770"/>
      <c r="PYH342" s="770"/>
      <c r="PYI342" s="770"/>
      <c r="PYJ342" s="770"/>
      <c r="PYK342" s="770"/>
      <c r="PYL342" s="770"/>
      <c r="PYM342" s="770"/>
      <c r="PYN342" s="770"/>
      <c r="PYO342" s="770"/>
      <c r="PYP342" s="770"/>
      <c r="PYQ342" s="770"/>
      <c r="PYR342" s="770"/>
      <c r="PYS342" s="770"/>
      <c r="PYT342" s="770"/>
      <c r="PYU342" s="770"/>
      <c r="PYV342" s="770"/>
      <c r="PYW342" s="770"/>
      <c r="PYX342" s="770"/>
      <c r="PYY342" s="770"/>
      <c r="PYZ342" s="770"/>
      <c r="PZA342" s="770"/>
      <c r="PZB342" s="770"/>
      <c r="PZC342" s="770"/>
      <c r="PZD342" s="770"/>
      <c r="PZE342" s="770"/>
      <c r="PZF342" s="770"/>
      <c r="PZG342" s="770"/>
      <c r="PZH342" s="770"/>
      <c r="PZI342" s="770"/>
      <c r="PZJ342" s="770"/>
      <c r="PZK342" s="770"/>
      <c r="PZL342" s="770"/>
      <c r="PZM342" s="770"/>
      <c r="PZN342" s="770"/>
      <c r="PZO342" s="770"/>
      <c r="PZP342" s="770"/>
      <c r="PZQ342" s="770"/>
      <c r="PZR342" s="770"/>
      <c r="PZS342" s="770"/>
      <c r="PZT342" s="770"/>
      <c r="PZU342" s="770"/>
      <c r="PZV342" s="770"/>
      <c r="PZW342" s="770"/>
      <c r="PZX342" s="770"/>
      <c r="PZY342" s="770"/>
      <c r="PZZ342" s="770"/>
      <c r="QAA342" s="770"/>
      <c r="QAB342" s="770"/>
      <c r="QAC342" s="770"/>
      <c r="QAD342" s="770"/>
      <c r="QAE342" s="770"/>
      <c r="QAF342" s="770"/>
      <c r="QAG342" s="770"/>
      <c r="QAH342" s="770"/>
      <c r="QAI342" s="770"/>
      <c r="QAJ342" s="770"/>
      <c r="QAK342" s="770"/>
      <c r="QAL342" s="770"/>
      <c r="QAM342" s="770"/>
      <c r="QAN342" s="770"/>
      <c r="QAO342" s="770"/>
      <c r="QAP342" s="770"/>
      <c r="QAQ342" s="770"/>
      <c r="QAR342" s="770"/>
      <c r="QAS342" s="770"/>
      <c r="QAT342" s="770"/>
      <c r="QAU342" s="770"/>
      <c r="QAV342" s="770"/>
      <c r="QAW342" s="770"/>
      <c r="QAX342" s="770"/>
      <c r="QAY342" s="770"/>
      <c r="QAZ342" s="770"/>
      <c r="QBA342" s="770"/>
      <c r="QBB342" s="770"/>
      <c r="QBC342" s="770"/>
      <c r="QBD342" s="770"/>
      <c r="QBE342" s="770"/>
      <c r="QBF342" s="770"/>
      <c r="QBG342" s="770"/>
      <c r="QBH342" s="770"/>
      <c r="QBI342" s="770"/>
      <c r="QBJ342" s="770"/>
      <c r="QBK342" s="770"/>
      <c r="QBL342" s="770"/>
      <c r="QBM342" s="770"/>
      <c r="QBN342" s="770"/>
      <c r="QBO342" s="770"/>
      <c r="QBP342" s="770"/>
      <c r="QBQ342" s="770"/>
      <c r="QBR342" s="770"/>
      <c r="QBS342" s="770"/>
      <c r="QBT342" s="770"/>
      <c r="QBU342" s="770"/>
      <c r="QBV342" s="770"/>
      <c r="QBW342" s="770"/>
      <c r="QBX342" s="770"/>
      <c r="QBY342" s="770"/>
      <c r="QBZ342" s="770"/>
      <c r="QCA342" s="770"/>
      <c r="QCB342" s="770"/>
      <c r="QCC342" s="770"/>
      <c r="QCD342" s="770"/>
      <c r="QCE342" s="770"/>
      <c r="QCF342" s="770"/>
      <c r="QCG342" s="770"/>
      <c r="QCH342" s="770"/>
      <c r="QCI342" s="770"/>
      <c r="QCJ342" s="770"/>
      <c r="QCK342" s="770"/>
      <c r="QCL342" s="770"/>
      <c r="QCM342" s="770"/>
      <c r="QCN342" s="770"/>
      <c r="QCO342" s="770"/>
      <c r="QCP342" s="770"/>
      <c r="QCQ342" s="770"/>
      <c r="QCR342" s="770"/>
      <c r="QCS342" s="770"/>
      <c r="QCT342" s="770"/>
      <c r="QCU342" s="770"/>
      <c r="QCV342" s="770"/>
      <c r="QCW342" s="770"/>
      <c r="QCX342" s="770"/>
      <c r="QCY342" s="770"/>
      <c r="QCZ342" s="770"/>
      <c r="QDA342" s="770"/>
      <c r="QDB342" s="770"/>
      <c r="QDC342" s="770"/>
      <c r="QDD342" s="770"/>
      <c r="QDE342" s="770"/>
      <c r="QDF342" s="770"/>
      <c r="QDG342" s="770"/>
      <c r="QDH342" s="770"/>
      <c r="QDI342" s="770"/>
      <c r="QDJ342" s="770"/>
      <c r="QDK342" s="770"/>
      <c r="QDL342" s="770"/>
      <c r="QDM342" s="770"/>
      <c r="QDN342" s="770"/>
      <c r="QDO342" s="770"/>
      <c r="QDP342" s="770"/>
      <c r="QDQ342" s="770"/>
      <c r="QDR342" s="770"/>
      <c r="QDS342" s="770"/>
      <c r="QDT342" s="770"/>
      <c r="QDU342" s="770"/>
      <c r="QDV342" s="770"/>
      <c r="QDW342" s="770"/>
      <c r="QDX342" s="770"/>
      <c r="QDY342" s="770"/>
      <c r="QDZ342" s="770"/>
      <c r="QEA342" s="770"/>
      <c r="QEB342" s="770"/>
      <c r="QEC342" s="770"/>
      <c r="QED342" s="770"/>
      <c r="QEE342" s="770"/>
      <c r="QEF342" s="770"/>
      <c r="QEG342" s="770"/>
      <c r="QEH342" s="770"/>
      <c r="QEI342" s="770"/>
      <c r="QEJ342" s="770"/>
      <c r="QEK342" s="770"/>
      <c r="QEL342" s="770"/>
      <c r="QEM342" s="770"/>
      <c r="QEN342" s="770"/>
      <c r="QEO342" s="770"/>
      <c r="QEP342" s="770"/>
      <c r="QEQ342" s="770"/>
      <c r="QER342" s="770"/>
      <c r="QES342" s="770"/>
      <c r="QET342" s="770"/>
      <c r="QEU342" s="770"/>
      <c r="QEV342" s="770"/>
      <c r="QEW342" s="770"/>
      <c r="QEX342" s="770"/>
      <c r="QEY342" s="770"/>
      <c r="QEZ342" s="770"/>
      <c r="QFA342" s="770"/>
      <c r="QFB342" s="770"/>
      <c r="QFC342" s="770"/>
      <c r="QFD342" s="770"/>
      <c r="QFE342" s="770"/>
      <c r="QFF342" s="770"/>
      <c r="QFG342" s="770"/>
      <c r="QFH342" s="770"/>
      <c r="QFI342" s="770"/>
      <c r="QFJ342" s="770"/>
      <c r="QFK342" s="770"/>
      <c r="QFL342" s="770"/>
      <c r="QFM342" s="770"/>
      <c r="QFN342" s="770"/>
      <c r="QFO342" s="770"/>
      <c r="QFP342" s="770"/>
      <c r="QFQ342" s="770"/>
      <c r="QFR342" s="770"/>
      <c r="QFS342" s="770"/>
      <c r="QFT342" s="770"/>
      <c r="QFU342" s="770"/>
      <c r="QFV342" s="770"/>
      <c r="QFW342" s="770"/>
      <c r="QFX342" s="770"/>
      <c r="QFY342" s="770"/>
      <c r="QFZ342" s="770"/>
      <c r="QGA342" s="770"/>
      <c r="QGB342" s="770"/>
      <c r="QGC342" s="770"/>
      <c r="QGD342" s="770"/>
      <c r="QGE342" s="770"/>
      <c r="QGF342" s="770"/>
      <c r="QGG342" s="770"/>
      <c r="QGH342" s="770"/>
      <c r="QGI342" s="770"/>
      <c r="QGJ342" s="770"/>
      <c r="QGK342" s="770"/>
      <c r="QGL342" s="770"/>
      <c r="QGM342" s="770"/>
      <c r="QGN342" s="770"/>
      <c r="QGO342" s="770"/>
      <c r="QGP342" s="770"/>
      <c r="QGQ342" s="770"/>
      <c r="QGR342" s="770"/>
      <c r="QGS342" s="770"/>
      <c r="QGT342" s="770"/>
      <c r="QGU342" s="770"/>
      <c r="QGV342" s="770"/>
      <c r="QGW342" s="770"/>
      <c r="QGX342" s="770"/>
      <c r="QGY342" s="770"/>
      <c r="QGZ342" s="770"/>
      <c r="QHA342" s="770"/>
      <c r="QHB342" s="770"/>
      <c r="QHC342" s="770"/>
      <c r="QHD342" s="770"/>
      <c r="QHE342" s="770"/>
      <c r="QHF342" s="770"/>
      <c r="QHG342" s="770"/>
      <c r="QHH342" s="770"/>
      <c r="QHI342" s="770"/>
      <c r="QHJ342" s="770"/>
      <c r="QHK342" s="770"/>
      <c r="QHL342" s="770"/>
      <c r="QHM342" s="770"/>
      <c r="QHN342" s="770"/>
      <c r="QHO342" s="770"/>
      <c r="QHP342" s="770"/>
      <c r="QHQ342" s="770"/>
      <c r="QHR342" s="770"/>
      <c r="QHS342" s="770"/>
      <c r="QHT342" s="770"/>
      <c r="QHU342" s="770"/>
      <c r="QHV342" s="770"/>
      <c r="QHW342" s="770"/>
      <c r="QHX342" s="770"/>
      <c r="QHY342" s="770"/>
      <c r="QHZ342" s="770"/>
      <c r="QIA342" s="770"/>
      <c r="QIB342" s="770"/>
      <c r="QIC342" s="770"/>
      <c r="QID342" s="770"/>
      <c r="QIE342" s="770"/>
      <c r="QIF342" s="770"/>
      <c r="QIG342" s="770"/>
      <c r="QIH342" s="770"/>
      <c r="QII342" s="770"/>
      <c r="QIJ342" s="770"/>
      <c r="QIK342" s="770"/>
      <c r="QIL342" s="770"/>
      <c r="QIM342" s="770"/>
      <c r="QIN342" s="770"/>
      <c r="QIO342" s="770"/>
      <c r="QIP342" s="770"/>
      <c r="QIQ342" s="770"/>
      <c r="QIR342" s="770"/>
      <c r="QIS342" s="770"/>
      <c r="QIT342" s="770"/>
      <c r="QIU342" s="770"/>
      <c r="QIV342" s="770"/>
      <c r="QIW342" s="770"/>
      <c r="QIX342" s="770"/>
      <c r="QIY342" s="770"/>
      <c r="QIZ342" s="770"/>
      <c r="QJA342" s="770"/>
      <c r="QJB342" s="770"/>
      <c r="QJC342" s="770"/>
      <c r="QJD342" s="770"/>
      <c r="QJE342" s="770"/>
      <c r="QJF342" s="770"/>
      <c r="QJG342" s="770"/>
      <c r="QJH342" s="770"/>
      <c r="QJI342" s="770"/>
      <c r="QJJ342" s="770"/>
      <c r="QJK342" s="770"/>
      <c r="QJL342" s="770"/>
      <c r="QJM342" s="770"/>
      <c r="QJN342" s="770"/>
      <c r="QJO342" s="770"/>
      <c r="QJP342" s="770"/>
      <c r="QJQ342" s="770"/>
      <c r="QJR342" s="770"/>
      <c r="QJS342" s="770"/>
      <c r="QJT342" s="770"/>
      <c r="QJU342" s="770"/>
      <c r="QJV342" s="770"/>
      <c r="QJW342" s="770"/>
      <c r="QJX342" s="770"/>
      <c r="QJY342" s="770"/>
      <c r="QJZ342" s="770"/>
      <c r="QKA342" s="770"/>
      <c r="QKB342" s="770"/>
      <c r="QKC342" s="770"/>
      <c r="QKD342" s="770"/>
      <c r="QKE342" s="770"/>
      <c r="QKF342" s="770"/>
      <c r="QKG342" s="770"/>
      <c r="QKH342" s="770"/>
      <c r="QKI342" s="770"/>
      <c r="QKJ342" s="770"/>
      <c r="QKK342" s="770"/>
      <c r="QKL342" s="770"/>
      <c r="QKM342" s="770"/>
      <c r="QKN342" s="770"/>
      <c r="QKO342" s="770"/>
      <c r="QKP342" s="770"/>
      <c r="QKQ342" s="770"/>
      <c r="QKR342" s="770"/>
      <c r="QKS342" s="770"/>
      <c r="QKT342" s="770"/>
      <c r="QKU342" s="770"/>
      <c r="QKV342" s="770"/>
      <c r="QKW342" s="770"/>
      <c r="QKX342" s="770"/>
      <c r="QKY342" s="770"/>
      <c r="QKZ342" s="770"/>
      <c r="QLA342" s="770"/>
      <c r="QLB342" s="770"/>
      <c r="QLC342" s="770"/>
      <c r="QLD342" s="770"/>
      <c r="QLE342" s="770"/>
      <c r="QLF342" s="770"/>
      <c r="QLG342" s="770"/>
      <c r="QLH342" s="770"/>
      <c r="QLI342" s="770"/>
      <c r="QLJ342" s="770"/>
      <c r="QLK342" s="770"/>
      <c r="QLL342" s="770"/>
      <c r="QLM342" s="770"/>
      <c r="QLN342" s="770"/>
      <c r="QLO342" s="770"/>
      <c r="QLP342" s="770"/>
      <c r="QLQ342" s="770"/>
      <c r="QLR342" s="770"/>
      <c r="QLS342" s="770"/>
      <c r="QLT342" s="770"/>
      <c r="QLU342" s="770"/>
      <c r="QLV342" s="770"/>
      <c r="QLW342" s="770"/>
      <c r="QLX342" s="770"/>
      <c r="QLY342" s="770"/>
      <c r="QLZ342" s="770"/>
      <c r="QMA342" s="770"/>
      <c r="QMB342" s="770"/>
      <c r="QMC342" s="770"/>
      <c r="QMD342" s="770"/>
      <c r="QME342" s="770"/>
      <c r="QMF342" s="770"/>
      <c r="QMG342" s="770"/>
      <c r="QMH342" s="770"/>
      <c r="QMI342" s="770"/>
      <c r="QMJ342" s="770"/>
      <c r="QMK342" s="770"/>
      <c r="QML342" s="770"/>
      <c r="QMM342" s="770"/>
      <c r="QMN342" s="770"/>
      <c r="QMO342" s="770"/>
      <c r="QMP342" s="770"/>
      <c r="QMQ342" s="770"/>
      <c r="QMR342" s="770"/>
      <c r="QMS342" s="770"/>
      <c r="QMT342" s="770"/>
      <c r="QMU342" s="770"/>
      <c r="QMV342" s="770"/>
      <c r="QMW342" s="770"/>
      <c r="QMX342" s="770"/>
      <c r="QMY342" s="770"/>
      <c r="QMZ342" s="770"/>
      <c r="QNA342" s="770"/>
      <c r="QNB342" s="770"/>
      <c r="QNC342" s="770"/>
      <c r="QND342" s="770"/>
      <c r="QNE342" s="770"/>
      <c r="QNF342" s="770"/>
      <c r="QNG342" s="770"/>
      <c r="QNH342" s="770"/>
      <c r="QNI342" s="770"/>
      <c r="QNJ342" s="770"/>
      <c r="QNK342" s="770"/>
      <c r="QNL342" s="770"/>
      <c r="QNM342" s="770"/>
      <c r="QNN342" s="770"/>
      <c r="QNO342" s="770"/>
      <c r="QNP342" s="770"/>
      <c r="QNQ342" s="770"/>
      <c r="QNR342" s="770"/>
      <c r="QNS342" s="770"/>
      <c r="QNT342" s="770"/>
      <c r="QNU342" s="770"/>
      <c r="QNV342" s="770"/>
      <c r="QNW342" s="770"/>
      <c r="QNX342" s="770"/>
      <c r="QNY342" s="770"/>
      <c r="QNZ342" s="770"/>
      <c r="QOA342" s="770"/>
      <c r="QOB342" s="770"/>
      <c r="QOC342" s="770"/>
      <c r="QOD342" s="770"/>
      <c r="QOE342" s="770"/>
      <c r="QOF342" s="770"/>
      <c r="QOG342" s="770"/>
      <c r="QOH342" s="770"/>
      <c r="QOI342" s="770"/>
      <c r="QOJ342" s="770"/>
      <c r="QOK342" s="770"/>
      <c r="QOL342" s="770"/>
      <c r="QOM342" s="770"/>
      <c r="QON342" s="770"/>
      <c r="QOO342" s="770"/>
      <c r="QOP342" s="770"/>
      <c r="QOQ342" s="770"/>
      <c r="QOR342" s="770"/>
      <c r="QOS342" s="770"/>
      <c r="QOT342" s="770"/>
      <c r="QOU342" s="770"/>
      <c r="QOV342" s="770"/>
      <c r="QOW342" s="770"/>
      <c r="QOX342" s="770"/>
      <c r="QOY342" s="770"/>
      <c r="QOZ342" s="770"/>
      <c r="QPA342" s="770"/>
      <c r="QPB342" s="770"/>
      <c r="QPC342" s="770"/>
      <c r="QPD342" s="770"/>
      <c r="QPE342" s="770"/>
      <c r="QPF342" s="770"/>
      <c r="QPG342" s="770"/>
      <c r="QPH342" s="770"/>
      <c r="QPI342" s="770"/>
      <c r="QPJ342" s="770"/>
      <c r="QPK342" s="770"/>
      <c r="QPL342" s="770"/>
      <c r="QPM342" s="770"/>
      <c r="QPN342" s="770"/>
      <c r="QPO342" s="770"/>
      <c r="QPP342" s="770"/>
      <c r="QPQ342" s="770"/>
      <c r="QPR342" s="770"/>
      <c r="QPS342" s="770"/>
      <c r="QPT342" s="770"/>
      <c r="QPU342" s="770"/>
      <c r="QPV342" s="770"/>
      <c r="QPW342" s="770"/>
      <c r="QPX342" s="770"/>
      <c r="QPY342" s="770"/>
      <c r="QPZ342" s="770"/>
      <c r="QQA342" s="770"/>
      <c r="QQB342" s="770"/>
      <c r="QQC342" s="770"/>
      <c r="QQD342" s="770"/>
      <c r="QQE342" s="770"/>
      <c r="QQF342" s="770"/>
      <c r="QQG342" s="770"/>
      <c r="QQH342" s="770"/>
      <c r="QQI342" s="770"/>
      <c r="QQJ342" s="770"/>
      <c r="QQK342" s="770"/>
      <c r="QQL342" s="770"/>
      <c r="QQM342" s="770"/>
      <c r="QQN342" s="770"/>
      <c r="QQO342" s="770"/>
      <c r="QQP342" s="770"/>
      <c r="QQQ342" s="770"/>
      <c r="QQR342" s="770"/>
      <c r="QQS342" s="770"/>
      <c r="QQT342" s="770"/>
      <c r="QQU342" s="770"/>
      <c r="QQV342" s="770"/>
      <c r="QQW342" s="770"/>
      <c r="QQX342" s="770"/>
      <c r="QQY342" s="770"/>
      <c r="QQZ342" s="770"/>
      <c r="QRA342" s="770"/>
      <c r="QRB342" s="770"/>
      <c r="QRC342" s="770"/>
      <c r="QRD342" s="770"/>
      <c r="QRE342" s="770"/>
      <c r="QRF342" s="770"/>
      <c r="QRG342" s="770"/>
      <c r="QRH342" s="770"/>
      <c r="QRI342" s="770"/>
      <c r="QRJ342" s="770"/>
      <c r="QRK342" s="770"/>
      <c r="QRL342" s="770"/>
      <c r="QRM342" s="770"/>
      <c r="QRN342" s="770"/>
      <c r="QRO342" s="770"/>
      <c r="QRP342" s="770"/>
      <c r="QRQ342" s="770"/>
      <c r="QRR342" s="770"/>
      <c r="QRS342" s="770"/>
      <c r="QRT342" s="770"/>
      <c r="QRU342" s="770"/>
      <c r="QRV342" s="770"/>
      <c r="QRW342" s="770"/>
      <c r="QRX342" s="770"/>
      <c r="QRY342" s="770"/>
      <c r="QRZ342" s="770"/>
      <c r="QSA342" s="770"/>
      <c r="QSB342" s="770"/>
      <c r="QSC342" s="770"/>
      <c r="QSD342" s="770"/>
      <c r="QSE342" s="770"/>
      <c r="QSF342" s="770"/>
      <c r="QSG342" s="770"/>
      <c r="QSH342" s="770"/>
      <c r="QSI342" s="770"/>
      <c r="QSJ342" s="770"/>
      <c r="QSK342" s="770"/>
      <c r="QSL342" s="770"/>
      <c r="QSM342" s="770"/>
      <c r="QSN342" s="770"/>
      <c r="QSO342" s="770"/>
      <c r="QSP342" s="770"/>
      <c r="QSQ342" s="770"/>
      <c r="QSR342" s="770"/>
      <c r="QSS342" s="770"/>
      <c r="QST342" s="770"/>
      <c r="QSU342" s="770"/>
      <c r="QSV342" s="770"/>
      <c r="QSW342" s="770"/>
      <c r="QSX342" s="770"/>
      <c r="QSY342" s="770"/>
      <c r="QSZ342" s="770"/>
      <c r="QTA342" s="770"/>
      <c r="QTB342" s="770"/>
      <c r="QTC342" s="770"/>
      <c r="QTD342" s="770"/>
      <c r="QTE342" s="770"/>
      <c r="QTF342" s="770"/>
      <c r="QTG342" s="770"/>
      <c r="QTH342" s="770"/>
      <c r="QTI342" s="770"/>
      <c r="QTJ342" s="770"/>
      <c r="QTK342" s="770"/>
      <c r="QTL342" s="770"/>
      <c r="QTM342" s="770"/>
      <c r="QTN342" s="770"/>
      <c r="QTO342" s="770"/>
      <c r="QTP342" s="770"/>
      <c r="QTQ342" s="770"/>
      <c r="QTR342" s="770"/>
      <c r="QTS342" s="770"/>
      <c r="QTT342" s="770"/>
      <c r="QTU342" s="770"/>
      <c r="QTV342" s="770"/>
      <c r="QTW342" s="770"/>
      <c r="QTX342" s="770"/>
      <c r="QTY342" s="770"/>
      <c r="QTZ342" s="770"/>
      <c r="QUA342" s="770"/>
      <c r="QUB342" s="770"/>
      <c r="QUC342" s="770"/>
      <c r="QUD342" s="770"/>
      <c r="QUE342" s="770"/>
      <c r="QUF342" s="770"/>
      <c r="QUG342" s="770"/>
      <c r="QUH342" s="770"/>
      <c r="QUI342" s="770"/>
      <c r="QUJ342" s="770"/>
      <c r="QUK342" s="770"/>
      <c r="QUL342" s="770"/>
      <c r="QUM342" s="770"/>
      <c r="QUN342" s="770"/>
      <c r="QUO342" s="770"/>
      <c r="QUP342" s="770"/>
      <c r="QUQ342" s="770"/>
      <c r="QUR342" s="770"/>
      <c r="QUS342" s="770"/>
      <c r="QUT342" s="770"/>
      <c r="QUU342" s="770"/>
      <c r="QUV342" s="770"/>
      <c r="QUW342" s="770"/>
      <c r="QUX342" s="770"/>
      <c r="QUY342" s="770"/>
      <c r="QUZ342" s="770"/>
      <c r="QVA342" s="770"/>
      <c r="QVB342" s="770"/>
      <c r="QVC342" s="770"/>
      <c r="QVD342" s="770"/>
      <c r="QVE342" s="770"/>
      <c r="QVF342" s="770"/>
      <c r="QVG342" s="770"/>
      <c r="QVH342" s="770"/>
      <c r="QVI342" s="770"/>
      <c r="QVJ342" s="770"/>
      <c r="QVK342" s="770"/>
      <c r="QVL342" s="770"/>
      <c r="QVM342" s="770"/>
      <c r="QVN342" s="770"/>
      <c r="QVO342" s="770"/>
      <c r="QVP342" s="770"/>
      <c r="QVQ342" s="770"/>
      <c r="QVR342" s="770"/>
      <c r="QVS342" s="770"/>
      <c r="QVT342" s="770"/>
      <c r="QVU342" s="770"/>
      <c r="QVV342" s="770"/>
      <c r="QVW342" s="770"/>
      <c r="QVX342" s="770"/>
      <c r="QVY342" s="770"/>
      <c r="QVZ342" s="770"/>
      <c r="QWA342" s="770"/>
      <c r="QWB342" s="770"/>
      <c r="QWC342" s="770"/>
      <c r="QWD342" s="770"/>
      <c r="QWE342" s="770"/>
      <c r="QWF342" s="770"/>
      <c r="QWG342" s="770"/>
      <c r="QWH342" s="770"/>
      <c r="QWI342" s="770"/>
      <c r="QWJ342" s="770"/>
      <c r="QWK342" s="770"/>
      <c r="QWL342" s="770"/>
      <c r="QWM342" s="770"/>
      <c r="QWN342" s="770"/>
      <c r="QWO342" s="770"/>
      <c r="QWP342" s="770"/>
      <c r="QWQ342" s="770"/>
      <c r="QWR342" s="770"/>
      <c r="QWS342" s="770"/>
      <c r="QWT342" s="770"/>
      <c r="QWU342" s="770"/>
      <c r="QWV342" s="770"/>
      <c r="QWW342" s="770"/>
      <c r="QWX342" s="770"/>
      <c r="QWY342" s="770"/>
      <c r="QWZ342" s="770"/>
      <c r="QXA342" s="770"/>
      <c r="QXB342" s="770"/>
      <c r="QXC342" s="770"/>
      <c r="QXD342" s="770"/>
      <c r="QXE342" s="770"/>
      <c r="QXF342" s="770"/>
      <c r="QXG342" s="770"/>
      <c r="QXH342" s="770"/>
      <c r="QXI342" s="770"/>
      <c r="QXJ342" s="770"/>
      <c r="QXK342" s="770"/>
      <c r="QXL342" s="770"/>
      <c r="QXM342" s="770"/>
      <c r="QXN342" s="770"/>
      <c r="QXO342" s="770"/>
      <c r="QXP342" s="770"/>
      <c r="QXQ342" s="770"/>
      <c r="QXR342" s="770"/>
      <c r="QXS342" s="770"/>
      <c r="QXT342" s="770"/>
      <c r="QXU342" s="770"/>
      <c r="QXV342" s="770"/>
      <c r="QXW342" s="770"/>
      <c r="QXX342" s="770"/>
      <c r="QXY342" s="770"/>
      <c r="QXZ342" s="770"/>
      <c r="QYA342" s="770"/>
      <c r="QYB342" s="770"/>
      <c r="QYC342" s="770"/>
      <c r="QYD342" s="770"/>
      <c r="QYE342" s="770"/>
      <c r="QYF342" s="770"/>
      <c r="QYG342" s="770"/>
      <c r="QYH342" s="770"/>
      <c r="QYI342" s="770"/>
      <c r="QYJ342" s="770"/>
      <c r="QYK342" s="770"/>
      <c r="QYL342" s="770"/>
      <c r="QYM342" s="770"/>
      <c r="QYN342" s="770"/>
      <c r="QYO342" s="770"/>
      <c r="QYP342" s="770"/>
      <c r="QYQ342" s="770"/>
      <c r="QYR342" s="770"/>
      <c r="QYS342" s="770"/>
      <c r="QYT342" s="770"/>
      <c r="QYU342" s="770"/>
      <c r="QYV342" s="770"/>
      <c r="QYW342" s="770"/>
      <c r="QYX342" s="770"/>
      <c r="QYY342" s="770"/>
      <c r="QYZ342" s="770"/>
      <c r="QZA342" s="770"/>
      <c r="QZB342" s="770"/>
      <c r="QZC342" s="770"/>
      <c r="QZD342" s="770"/>
      <c r="QZE342" s="770"/>
      <c r="QZF342" s="770"/>
      <c r="QZG342" s="770"/>
      <c r="QZH342" s="770"/>
      <c r="QZI342" s="770"/>
      <c r="QZJ342" s="770"/>
      <c r="QZK342" s="770"/>
      <c r="QZL342" s="770"/>
      <c r="QZM342" s="770"/>
      <c r="QZN342" s="770"/>
      <c r="QZO342" s="770"/>
      <c r="QZP342" s="770"/>
      <c r="QZQ342" s="770"/>
      <c r="QZR342" s="770"/>
      <c r="QZS342" s="770"/>
      <c r="QZT342" s="770"/>
      <c r="QZU342" s="770"/>
      <c r="QZV342" s="770"/>
      <c r="QZW342" s="770"/>
      <c r="QZX342" s="770"/>
      <c r="QZY342" s="770"/>
      <c r="QZZ342" s="770"/>
      <c r="RAA342" s="770"/>
      <c r="RAB342" s="770"/>
      <c r="RAC342" s="770"/>
      <c r="RAD342" s="770"/>
      <c r="RAE342" s="770"/>
      <c r="RAF342" s="770"/>
      <c r="RAG342" s="770"/>
      <c r="RAH342" s="770"/>
      <c r="RAI342" s="770"/>
      <c r="RAJ342" s="770"/>
      <c r="RAK342" s="770"/>
      <c r="RAL342" s="770"/>
      <c r="RAM342" s="770"/>
      <c r="RAN342" s="770"/>
      <c r="RAO342" s="770"/>
      <c r="RAP342" s="770"/>
      <c r="RAQ342" s="770"/>
      <c r="RAR342" s="770"/>
      <c r="RAS342" s="770"/>
      <c r="RAT342" s="770"/>
      <c r="RAU342" s="770"/>
      <c r="RAV342" s="770"/>
      <c r="RAW342" s="770"/>
      <c r="RAX342" s="770"/>
      <c r="RAY342" s="770"/>
      <c r="RAZ342" s="770"/>
      <c r="RBA342" s="770"/>
      <c r="RBB342" s="770"/>
      <c r="RBC342" s="770"/>
      <c r="RBD342" s="770"/>
      <c r="RBE342" s="770"/>
      <c r="RBF342" s="770"/>
      <c r="RBG342" s="770"/>
      <c r="RBH342" s="770"/>
      <c r="RBI342" s="770"/>
      <c r="RBJ342" s="770"/>
      <c r="RBK342" s="770"/>
      <c r="RBL342" s="770"/>
      <c r="RBM342" s="770"/>
      <c r="RBN342" s="770"/>
      <c r="RBO342" s="770"/>
      <c r="RBP342" s="770"/>
      <c r="RBQ342" s="770"/>
      <c r="RBR342" s="770"/>
      <c r="RBS342" s="770"/>
      <c r="RBT342" s="770"/>
      <c r="RBU342" s="770"/>
      <c r="RBV342" s="770"/>
      <c r="RBW342" s="770"/>
      <c r="RBX342" s="770"/>
      <c r="RBY342" s="770"/>
      <c r="RBZ342" s="770"/>
      <c r="RCA342" s="770"/>
      <c r="RCB342" s="770"/>
      <c r="RCC342" s="770"/>
      <c r="RCD342" s="770"/>
      <c r="RCE342" s="770"/>
      <c r="RCF342" s="770"/>
      <c r="RCG342" s="770"/>
      <c r="RCH342" s="770"/>
      <c r="RCI342" s="770"/>
      <c r="RCJ342" s="770"/>
      <c r="RCK342" s="770"/>
      <c r="RCL342" s="770"/>
      <c r="RCM342" s="770"/>
      <c r="RCN342" s="770"/>
      <c r="RCO342" s="770"/>
      <c r="RCP342" s="770"/>
      <c r="RCQ342" s="770"/>
      <c r="RCR342" s="770"/>
      <c r="RCS342" s="770"/>
      <c r="RCT342" s="770"/>
      <c r="RCU342" s="770"/>
      <c r="RCV342" s="770"/>
      <c r="RCW342" s="770"/>
      <c r="RCX342" s="770"/>
      <c r="RCY342" s="770"/>
      <c r="RCZ342" s="770"/>
      <c r="RDA342" s="770"/>
      <c r="RDB342" s="770"/>
      <c r="RDC342" s="770"/>
      <c r="RDD342" s="770"/>
      <c r="RDE342" s="770"/>
      <c r="RDF342" s="770"/>
      <c r="RDG342" s="770"/>
      <c r="RDH342" s="770"/>
      <c r="RDI342" s="770"/>
      <c r="RDJ342" s="770"/>
      <c r="RDK342" s="770"/>
      <c r="RDL342" s="770"/>
      <c r="RDM342" s="770"/>
      <c r="RDN342" s="770"/>
      <c r="RDO342" s="770"/>
      <c r="RDP342" s="770"/>
      <c r="RDQ342" s="770"/>
      <c r="RDR342" s="770"/>
      <c r="RDS342" s="770"/>
      <c r="RDT342" s="770"/>
      <c r="RDU342" s="770"/>
      <c r="RDV342" s="770"/>
      <c r="RDW342" s="770"/>
      <c r="RDX342" s="770"/>
      <c r="RDY342" s="770"/>
      <c r="RDZ342" s="770"/>
      <c r="REA342" s="770"/>
      <c r="REB342" s="770"/>
      <c r="REC342" s="770"/>
      <c r="RED342" s="770"/>
      <c r="REE342" s="770"/>
      <c r="REF342" s="770"/>
      <c r="REG342" s="770"/>
      <c r="REH342" s="770"/>
      <c r="REI342" s="770"/>
      <c r="REJ342" s="770"/>
      <c r="REK342" s="770"/>
      <c r="REL342" s="770"/>
      <c r="REM342" s="770"/>
      <c r="REN342" s="770"/>
      <c r="REO342" s="770"/>
      <c r="REP342" s="770"/>
      <c r="REQ342" s="770"/>
      <c r="RER342" s="770"/>
      <c r="RES342" s="770"/>
      <c r="RET342" s="770"/>
      <c r="REU342" s="770"/>
      <c r="REV342" s="770"/>
      <c r="REW342" s="770"/>
      <c r="REX342" s="770"/>
      <c r="REY342" s="770"/>
      <c r="REZ342" s="770"/>
      <c r="RFA342" s="770"/>
      <c r="RFB342" s="770"/>
      <c r="RFC342" s="770"/>
      <c r="RFD342" s="770"/>
      <c r="RFE342" s="770"/>
      <c r="RFF342" s="770"/>
      <c r="RFG342" s="770"/>
      <c r="RFH342" s="770"/>
      <c r="RFI342" s="770"/>
      <c r="RFJ342" s="770"/>
      <c r="RFK342" s="770"/>
      <c r="RFL342" s="770"/>
      <c r="RFM342" s="770"/>
      <c r="RFN342" s="770"/>
      <c r="RFO342" s="770"/>
      <c r="RFP342" s="770"/>
      <c r="RFQ342" s="770"/>
      <c r="RFR342" s="770"/>
      <c r="RFS342" s="770"/>
      <c r="RFT342" s="770"/>
      <c r="RFU342" s="770"/>
      <c r="RFV342" s="770"/>
      <c r="RFW342" s="770"/>
      <c r="RFX342" s="770"/>
      <c r="RFY342" s="770"/>
      <c r="RFZ342" s="770"/>
      <c r="RGA342" s="770"/>
      <c r="RGB342" s="770"/>
      <c r="RGC342" s="770"/>
      <c r="RGD342" s="770"/>
      <c r="RGE342" s="770"/>
      <c r="RGF342" s="770"/>
      <c r="RGG342" s="770"/>
      <c r="RGH342" s="770"/>
      <c r="RGI342" s="770"/>
      <c r="RGJ342" s="770"/>
      <c r="RGK342" s="770"/>
      <c r="RGL342" s="770"/>
      <c r="RGM342" s="770"/>
      <c r="RGN342" s="770"/>
      <c r="RGO342" s="770"/>
      <c r="RGP342" s="770"/>
      <c r="RGQ342" s="770"/>
      <c r="RGR342" s="770"/>
      <c r="RGS342" s="770"/>
      <c r="RGT342" s="770"/>
      <c r="RGU342" s="770"/>
      <c r="RGV342" s="770"/>
      <c r="RGW342" s="770"/>
      <c r="RGX342" s="770"/>
      <c r="RGY342" s="770"/>
      <c r="RGZ342" s="770"/>
      <c r="RHA342" s="770"/>
      <c r="RHB342" s="770"/>
      <c r="RHC342" s="770"/>
      <c r="RHD342" s="770"/>
      <c r="RHE342" s="770"/>
      <c r="RHF342" s="770"/>
      <c r="RHG342" s="770"/>
      <c r="RHH342" s="770"/>
      <c r="RHI342" s="770"/>
      <c r="RHJ342" s="770"/>
      <c r="RHK342" s="770"/>
      <c r="RHL342" s="770"/>
      <c r="RHM342" s="770"/>
      <c r="RHN342" s="770"/>
      <c r="RHO342" s="770"/>
      <c r="RHP342" s="770"/>
      <c r="RHQ342" s="770"/>
      <c r="RHR342" s="770"/>
      <c r="RHS342" s="770"/>
      <c r="RHT342" s="770"/>
      <c r="RHU342" s="770"/>
      <c r="RHV342" s="770"/>
      <c r="RHW342" s="770"/>
      <c r="RHX342" s="770"/>
      <c r="RHY342" s="770"/>
      <c r="RHZ342" s="770"/>
      <c r="RIA342" s="770"/>
      <c r="RIB342" s="770"/>
      <c r="RIC342" s="770"/>
      <c r="RID342" s="770"/>
      <c r="RIE342" s="770"/>
      <c r="RIF342" s="770"/>
      <c r="RIG342" s="770"/>
      <c r="RIH342" s="770"/>
      <c r="RII342" s="770"/>
      <c r="RIJ342" s="770"/>
      <c r="RIK342" s="770"/>
      <c r="RIL342" s="770"/>
      <c r="RIM342" s="770"/>
      <c r="RIN342" s="770"/>
      <c r="RIO342" s="770"/>
      <c r="RIP342" s="770"/>
      <c r="RIQ342" s="770"/>
      <c r="RIR342" s="770"/>
      <c r="RIS342" s="770"/>
      <c r="RIT342" s="770"/>
      <c r="RIU342" s="770"/>
      <c r="RIV342" s="770"/>
      <c r="RIW342" s="770"/>
      <c r="RIX342" s="770"/>
      <c r="RIY342" s="770"/>
      <c r="RIZ342" s="770"/>
      <c r="RJA342" s="770"/>
      <c r="RJB342" s="770"/>
      <c r="RJC342" s="770"/>
      <c r="RJD342" s="770"/>
      <c r="RJE342" s="770"/>
      <c r="RJF342" s="770"/>
      <c r="RJG342" s="770"/>
      <c r="RJH342" s="770"/>
      <c r="RJI342" s="770"/>
      <c r="RJJ342" s="770"/>
      <c r="RJK342" s="770"/>
      <c r="RJL342" s="770"/>
      <c r="RJM342" s="770"/>
      <c r="RJN342" s="770"/>
      <c r="RJO342" s="770"/>
      <c r="RJP342" s="770"/>
      <c r="RJQ342" s="770"/>
      <c r="RJR342" s="770"/>
      <c r="RJS342" s="770"/>
      <c r="RJT342" s="770"/>
      <c r="RJU342" s="770"/>
      <c r="RJV342" s="770"/>
      <c r="RJW342" s="770"/>
      <c r="RJX342" s="770"/>
      <c r="RJY342" s="770"/>
      <c r="RJZ342" s="770"/>
      <c r="RKA342" s="770"/>
      <c r="RKB342" s="770"/>
      <c r="RKC342" s="770"/>
      <c r="RKD342" s="770"/>
      <c r="RKE342" s="770"/>
      <c r="RKF342" s="770"/>
      <c r="RKG342" s="770"/>
      <c r="RKH342" s="770"/>
      <c r="RKI342" s="770"/>
      <c r="RKJ342" s="770"/>
      <c r="RKK342" s="770"/>
      <c r="RKL342" s="770"/>
      <c r="RKM342" s="770"/>
      <c r="RKN342" s="770"/>
      <c r="RKO342" s="770"/>
      <c r="RKP342" s="770"/>
      <c r="RKQ342" s="770"/>
      <c r="RKR342" s="770"/>
      <c r="RKS342" s="770"/>
      <c r="RKT342" s="770"/>
      <c r="RKU342" s="770"/>
      <c r="RKV342" s="770"/>
      <c r="RKW342" s="770"/>
      <c r="RKX342" s="770"/>
      <c r="RKY342" s="770"/>
      <c r="RKZ342" s="770"/>
      <c r="RLA342" s="770"/>
      <c r="RLB342" s="770"/>
      <c r="RLC342" s="770"/>
      <c r="RLD342" s="770"/>
      <c r="RLE342" s="770"/>
      <c r="RLF342" s="770"/>
      <c r="RLG342" s="770"/>
      <c r="RLH342" s="770"/>
      <c r="RLI342" s="770"/>
      <c r="RLJ342" s="770"/>
      <c r="RLK342" s="770"/>
      <c r="RLL342" s="770"/>
      <c r="RLM342" s="770"/>
      <c r="RLN342" s="770"/>
      <c r="RLO342" s="770"/>
      <c r="RLP342" s="770"/>
      <c r="RLQ342" s="770"/>
      <c r="RLR342" s="770"/>
      <c r="RLS342" s="770"/>
      <c r="RLT342" s="770"/>
      <c r="RLU342" s="770"/>
      <c r="RLV342" s="770"/>
      <c r="RLW342" s="770"/>
      <c r="RLX342" s="770"/>
      <c r="RLY342" s="770"/>
      <c r="RLZ342" s="770"/>
      <c r="RMA342" s="770"/>
      <c r="RMB342" s="770"/>
      <c r="RMC342" s="770"/>
      <c r="RMD342" s="770"/>
      <c r="RME342" s="770"/>
      <c r="RMF342" s="770"/>
      <c r="RMG342" s="770"/>
      <c r="RMH342" s="770"/>
      <c r="RMI342" s="770"/>
      <c r="RMJ342" s="770"/>
      <c r="RMK342" s="770"/>
      <c r="RML342" s="770"/>
      <c r="RMM342" s="770"/>
      <c r="RMN342" s="770"/>
      <c r="RMO342" s="770"/>
      <c r="RMP342" s="770"/>
      <c r="RMQ342" s="770"/>
      <c r="RMR342" s="770"/>
      <c r="RMS342" s="770"/>
      <c r="RMT342" s="770"/>
      <c r="RMU342" s="770"/>
      <c r="RMV342" s="770"/>
      <c r="RMW342" s="770"/>
      <c r="RMX342" s="770"/>
      <c r="RMY342" s="770"/>
      <c r="RMZ342" s="770"/>
      <c r="RNA342" s="770"/>
      <c r="RNB342" s="770"/>
      <c r="RNC342" s="770"/>
      <c r="RND342" s="770"/>
      <c r="RNE342" s="770"/>
      <c r="RNF342" s="770"/>
      <c r="RNG342" s="770"/>
      <c r="RNH342" s="770"/>
      <c r="RNI342" s="770"/>
      <c r="RNJ342" s="770"/>
      <c r="RNK342" s="770"/>
      <c r="RNL342" s="770"/>
      <c r="RNM342" s="770"/>
      <c r="RNN342" s="770"/>
      <c r="RNO342" s="770"/>
      <c r="RNP342" s="770"/>
      <c r="RNQ342" s="770"/>
      <c r="RNR342" s="770"/>
      <c r="RNS342" s="770"/>
      <c r="RNT342" s="770"/>
      <c r="RNU342" s="770"/>
      <c r="RNV342" s="770"/>
      <c r="RNW342" s="770"/>
      <c r="RNX342" s="770"/>
      <c r="RNY342" s="770"/>
      <c r="RNZ342" s="770"/>
      <c r="ROA342" s="770"/>
      <c r="ROB342" s="770"/>
      <c r="ROC342" s="770"/>
      <c r="ROD342" s="770"/>
      <c r="ROE342" s="770"/>
      <c r="ROF342" s="770"/>
      <c r="ROG342" s="770"/>
      <c r="ROH342" s="770"/>
      <c r="ROI342" s="770"/>
      <c r="ROJ342" s="770"/>
      <c r="ROK342" s="770"/>
      <c r="ROL342" s="770"/>
      <c r="ROM342" s="770"/>
      <c r="RON342" s="770"/>
      <c r="ROO342" s="770"/>
      <c r="ROP342" s="770"/>
      <c r="ROQ342" s="770"/>
      <c r="ROR342" s="770"/>
      <c r="ROS342" s="770"/>
      <c r="ROT342" s="770"/>
      <c r="ROU342" s="770"/>
      <c r="ROV342" s="770"/>
      <c r="ROW342" s="770"/>
      <c r="ROX342" s="770"/>
      <c r="ROY342" s="770"/>
      <c r="ROZ342" s="770"/>
      <c r="RPA342" s="770"/>
      <c r="RPB342" s="770"/>
      <c r="RPC342" s="770"/>
      <c r="RPD342" s="770"/>
      <c r="RPE342" s="770"/>
      <c r="RPF342" s="770"/>
      <c r="RPG342" s="770"/>
      <c r="RPH342" s="770"/>
      <c r="RPI342" s="770"/>
      <c r="RPJ342" s="770"/>
      <c r="RPK342" s="770"/>
      <c r="RPL342" s="770"/>
      <c r="RPM342" s="770"/>
      <c r="RPN342" s="770"/>
      <c r="RPO342" s="770"/>
      <c r="RPP342" s="770"/>
      <c r="RPQ342" s="770"/>
      <c r="RPR342" s="770"/>
      <c r="RPS342" s="770"/>
      <c r="RPT342" s="770"/>
      <c r="RPU342" s="770"/>
      <c r="RPV342" s="770"/>
      <c r="RPW342" s="770"/>
      <c r="RPX342" s="770"/>
      <c r="RPY342" s="770"/>
      <c r="RPZ342" s="770"/>
      <c r="RQA342" s="770"/>
      <c r="RQB342" s="770"/>
      <c r="RQC342" s="770"/>
      <c r="RQD342" s="770"/>
      <c r="RQE342" s="770"/>
      <c r="RQF342" s="770"/>
      <c r="RQG342" s="770"/>
      <c r="RQH342" s="770"/>
      <c r="RQI342" s="770"/>
      <c r="RQJ342" s="770"/>
      <c r="RQK342" s="770"/>
      <c r="RQL342" s="770"/>
      <c r="RQM342" s="770"/>
      <c r="RQN342" s="770"/>
      <c r="RQO342" s="770"/>
      <c r="RQP342" s="770"/>
      <c r="RQQ342" s="770"/>
      <c r="RQR342" s="770"/>
      <c r="RQS342" s="770"/>
      <c r="RQT342" s="770"/>
      <c r="RQU342" s="770"/>
      <c r="RQV342" s="770"/>
      <c r="RQW342" s="770"/>
      <c r="RQX342" s="770"/>
      <c r="RQY342" s="770"/>
      <c r="RQZ342" s="770"/>
      <c r="RRA342" s="770"/>
      <c r="RRB342" s="770"/>
      <c r="RRC342" s="770"/>
      <c r="RRD342" s="770"/>
      <c r="RRE342" s="770"/>
      <c r="RRF342" s="770"/>
      <c r="RRG342" s="770"/>
      <c r="RRH342" s="770"/>
      <c r="RRI342" s="770"/>
      <c r="RRJ342" s="770"/>
      <c r="RRK342" s="770"/>
      <c r="RRL342" s="770"/>
      <c r="RRM342" s="770"/>
      <c r="RRN342" s="770"/>
      <c r="RRO342" s="770"/>
      <c r="RRP342" s="770"/>
      <c r="RRQ342" s="770"/>
      <c r="RRR342" s="770"/>
      <c r="RRS342" s="770"/>
      <c r="RRT342" s="770"/>
      <c r="RRU342" s="770"/>
      <c r="RRV342" s="770"/>
      <c r="RRW342" s="770"/>
      <c r="RRX342" s="770"/>
      <c r="RRY342" s="770"/>
      <c r="RRZ342" s="770"/>
      <c r="RSA342" s="770"/>
      <c r="RSB342" s="770"/>
      <c r="RSC342" s="770"/>
      <c r="RSD342" s="770"/>
      <c r="RSE342" s="770"/>
      <c r="RSF342" s="770"/>
      <c r="RSG342" s="770"/>
      <c r="RSH342" s="770"/>
      <c r="RSI342" s="770"/>
      <c r="RSJ342" s="770"/>
      <c r="RSK342" s="770"/>
      <c r="RSL342" s="770"/>
      <c r="RSM342" s="770"/>
      <c r="RSN342" s="770"/>
      <c r="RSO342" s="770"/>
      <c r="RSP342" s="770"/>
      <c r="RSQ342" s="770"/>
      <c r="RSR342" s="770"/>
      <c r="RSS342" s="770"/>
      <c r="RST342" s="770"/>
      <c r="RSU342" s="770"/>
      <c r="RSV342" s="770"/>
      <c r="RSW342" s="770"/>
      <c r="RSX342" s="770"/>
      <c r="RSY342" s="770"/>
      <c r="RSZ342" s="770"/>
      <c r="RTA342" s="770"/>
      <c r="RTB342" s="770"/>
      <c r="RTC342" s="770"/>
      <c r="RTD342" s="770"/>
      <c r="RTE342" s="770"/>
      <c r="RTF342" s="770"/>
      <c r="RTG342" s="770"/>
      <c r="RTH342" s="770"/>
      <c r="RTI342" s="770"/>
      <c r="RTJ342" s="770"/>
      <c r="RTK342" s="770"/>
      <c r="RTL342" s="770"/>
      <c r="RTM342" s="770"/>
      <c r="RTN342" s="770"/>
      <c r="RTO342" s="770"/>
      <c r="RTP342" s="770"/>
      <c r="RTQ342" s="770"/>
      <c r="RTR342" s="770"/>
      <c r="RTS342" s="770"/>
      <c r="RTT342" s="770"/>
      <c r="RTU342" s="770"/>
      <c r="RTV342" s="770"/>
      <c r="RTW342" s="770"/>
      <c r="RTX342" s="770"/>
      <c r="RTY342" s="770"/>
      <c r="RTZ342" s="770"/>
      <c r="RUA342" s="770"/>
      <c r="RUB342" s="770"/>
      <c r="RUC342" s="770"/>
      <c r="RUD342" s="770"/>
      <c r="RUE342" s="770"/>
      <c r="RUF342" s="770"/>
      <c r="RUG342" s="770"/>
      <c r="RUH342" s="770"/>
      <c r="RUI342" s="770"/>
      <c r="RUJ342" s="770"/>
      <c r="RUK342" s="770"/>
      <c r="RUL342" s="770"/>
      <c r="RUM342" s="770"/>
      <c r="RUN342" s="770"/>
      <c r="RUO342" s="770"/>
      <c r="RUP342" s="770"/>
      <c r="RUQ342" s="770"/>
      <c r="RUR342" s="770"/>
      <c r="RUS342" s="770"/>
      <c r="RUT342" s="770"/>
      <c r="RUU342" s="770"/>
      <c r="RUV342" s="770"/>
      <c r="RUW342" s="770"/>
      <c r="RUX342" s="770"/>
      <c r="RUY342" s="770"/>
      <c r="RUZ342" s="770"/>
      <c r="RVA342" s="770"/>
      <c r="RVB342" s="770"/>
      <c r="RVC342" s="770"/>
      <c r="RVD342" s="770"/>
      <c r="RVE342" s="770"/>
      <c r="RVF342" s="770"/>
      <c r="RVG342" s="770"/>
      <c r="RVH342" s="770"/>
      <c r="RVI342" s="770"/>
      <c r="RVJ342" s="770"/>
      <c r="RVK342" s="770"/>
      <c r="RVL342" s="770"/>
      <c r="RVM342" s="770"/>
      <c r="RVN342" s="770"/>
      <c r="RVO342" s="770"/>
      <c r="RVP342" s="770"/>
      <c r="RVQ342" s="770"/>
      <c r="RVR342" s="770"/>
      <c r="RVS342" s="770"/>
      <c r="RVT342" s="770"/>
      <c r="RVU342" s="770"/>
      <c r="RVV342" s="770"/>
      <c r="RVW342" s="770"/>
      <c r="RVX342" s="770"/>
      <c r="RVY342" s="770"/>
      <c r="RVZ342" s="770"/>
      <c r="RWA342" s="770"/>
      <c r="RWB342" s="770"/>
      <c r="RWC342" s="770"/>
      <c r="RWD342" s="770"/>
      <c r="RWE342" s="770"/>
      <c r="RWF342" s="770"/>
      <c r="RWG342" s="770"/>
      <c r="RWH342" s="770"/>
      <c r="RWI342" s="770"/>
      <c r="RWJ342" s="770"/>
      <c r="RWK342" s="770"/>
      <c r="RWL342" s="770"/>
      <c r="RWM342" s="770"/>
      <c r="RWN342" s="770"/>
      <c r="RWO342" s="770"/>
      <c r="RWP342" s="770"/>
      <c r="RWQ342" s="770"/>
      <c r="RWR342" s="770"/>
      <c r="RWS342" s="770"/>
      <c r="RWT342" s="770"/>
      <c r="RWU342" s="770"/>
      <c r="RWV342" s="770"/>
      <c r="RWW342" s="770"/>
      <c r="RWX342" s="770"/>
      <c r="RWY342" s="770"/>
      <c r="RWZ342" s="770"/>
      <c r="RXA342" s="770"/>
      <c r="RXB342" s="770"/>
      <c r="RXC342" s="770"/>
      <c r="RXD342" s="770"/>
      <c r="RXE342" s="770"/>
      <c r="RXF342" s="770"/>
      <c r="RXG342" s="770"/>
      <c r="RXH342" s="770"/>
      <c r="RXI342" s="770"/>
      <c r="RXJ342" s="770"/>
      <c r="RXK342" s="770"/>
      <c r="RXL342" s="770"/>
      <c r="RXM342" s="770"/>
      <c r="RXN342" s="770"/>
      <c r="RXO342" s="770"/>
      <c r="RXP342" s="770"/>
      <c r="RXQ342" s="770"/>
      <c r="RXR342" s="770"/>
      <c r="RXS342" s="770"/>
      <c r="RXT342" s="770"/>
      <c r="RXU342" s="770"/>
      <c r="RXV342" s="770"/>
      <c r="RXW342" s="770"/>
      <c r="RXX342" s="770"/>
      <c r="RXY342" s="770"/>
      <c r="RXZ342" s="770"/>
      <c r="RYA342" s="770"/>
      <c r="RYB342" s="770"/>
      <c r="RYC342" s="770"/>
      <c r="RYD342" s="770"/>
      <c r="RYE342" s="770"/>
      <c r="RYF342" s="770"/>
      <c r="RYG342" s="770"/>
      <c r="RYH342" s="770"/>
      <c r="RYI342" s="770"/>
      <c r="RYJ342" s="770"/>
      <c r="RYK342" s="770"/>
      <c r="RYL342" s="770"/>
      <c r="RYM342" s="770"/>
      <c r="RYN342" s="770"/>
      <c r="RYO342" s="770"/>
      <c r="RYP342" s="770"/>
      <c r="RYQ342" s="770"/>
      <c r="RYR342" s="770"/>
      <c r="RYS342" s="770"/>
      <c r="RYT342" s="770"/>
      <c r="RYU342" s="770"/>
      <c r="RYV342" s="770"/>
      <c r="RYW342" s="770"/>
      <c r="RYX342" s="770"/>
      <c r="RYY342" s="770"/>
      <c r="RYZ342" s="770"/>
      <c r="RZA342" s="770"/>
      <c r="RZB342" s="770"/>
      <c r="RZC342" s="770"/>
      <c r="RZD342" s="770"/>
      <c r="RZE342" s="770"/>
      <c r="RZF342" s="770"/>
      <c r="RZG342" s="770"/>
      <c r="RZH342" s="770"/>
      <c r="RZI342" s="770"/>
      <c r="RZJ342" s="770"/>
      <c r="RZK342" s="770"/>
      <c r="RZL342" s="770"/>
      <c r="RZM342" s="770"/>
      <c r="RZN342" s="770"/>
      <c r="RZO342" s="770"/>
      <c r="RZP342" s="770"/>
      <c r="RZQ342" s="770"/>
      <c r="RZR342" s="770"/>
      <c r="RZS342" s="770"/>
      <c r="RZT342" s="770"/>
      <c r="RZU342" s="770"/>
      <c r="RZV342" s="770"/>
      <c r="RZW342" s="770"/>
      <c r="RZX342" s="770"/>
      <c r="RZY342" s="770"/>
      <c r="RZZ342" s="770"/>
      <c r="SAA342" s="770"/>
      <c r="SAB342" s="770"/>
      <c r="SAC342" s="770"/>
      <c r="SAD342" s="770"/>
      <c r="SAE342" s="770"/>
      <c r="SAF342" s="770"/>
      <c r="SAG342" s="770"/>
      <c r="SAH342" s="770"/>
      <c r="SAI342" s="770"/>
      <c r="SAJ342" s="770"/>
      <c r="SAK342" s="770"/>
      <c r="SAL342" s="770"/>
      <c r="SAM342" s="770"/>
      <c r="SAN342" s="770"/>
      <c r="SAO342" s="770"/>
      <c r="SAP342" s="770"/>
      <c r="SAQ342" s="770"/>
      <c r="SAR342" s="770"/>
      <c r="SAS342" s="770"/>
      <c r="SAT342" s="770"/>
      <c r="SAU342" s="770"/>
      <c r="SAV342" s="770"/>
      <c r="SAW342" s="770"/>
      <c r="SAX342" s="770"/>
      <c r="SAY342" s="770"/>
      <c r="SAZ342" s="770"/>
      <c r="SBA342" s="770"/>
      <c r="SBB342" s="770"/>
      <c r="SBC342" s="770"/>
      <c r="SBD342" s="770"/>
      <c r="SBE342" s="770"/>
      <c r="SBF342" s="770"/>
      <c r="SBG342" s="770"/>
      <c r="SBH342" s="770"/>
      <c r="SBI342" s="770"/>
      <c r="SBJ342" s="770"/>
      <c r="SBK342" s="770"/>
      <c r="SBL342" s="770"/>
      <c r="SBM342" s="770"/>
      <c r="SBN342" s="770"/>
      <c r="SBO342" s="770"/>
      <c r="SBP342" s="770"/>
      <c r="SBQ342" s="770"/>
      <c r="SBR342" s="770"/>
      <c r="SBS342" s="770"/>
      <c r="SBT342" s="770"/>
      <c r="SBU342" s="770"/>
      <c r="SBV342" s="770"/>
      <c r="SBW342" s="770"/>
      <c r="SBX342" s="770"/>
      <c r="SBY342" s="770"/>
      <c r="SBZ342" s="770"/>
      <c r="SCA342" s="770"/>
      <c r="SCB342" s="770"/>
      <c r="SCC342" s="770"/>
      <c r="SCD342" s="770"/>
      <c r="SCE342" s="770"/>
      <c r="SCF342" s="770"/>
      <c r="SCG342" s="770"/>
      <c r="SCH342" s="770"/>
      <c r="SCI342" s="770"/>
      <c r="SCJ342" s="770"/>
      <c r="SCK342" s="770"/>
      <c r="SCL342" s="770"/>
      <c r="SCM342" s="770"/>
      <c r="SCN342" s="770"/>
      <c r="SCO342" s="770"/>
      <c r="SCP342" s="770"/>
      <c r="SCQ342" s="770"/>
      <c r="SCR342" s="770"/>
      <c r="SCS342" s="770"/>
      <c r="SCT342" s="770"/>
      <c r="SCU342" s="770"/>
      <c r="SCV342" s="770"/>
      <c r="SCW342" s="770"/>
      <c r="SCX342" s="770"/>
      <c r="SCY342" s="770"/>
      <c r="SCZ342" s="770"/>
      <c r="SDA342" s="770"/>
      <c r="SDB342" s="770"/>
      <c r="SDC342" s="770"/>
      <c r="SDD342" s="770"/>
      <c r="SDE342" s="770"/>
      <c r="SDF342" s="770"/>
      <c r="SDG342" s="770"/>
      <c r="SDH342" s="770"/>
      <c r="SDI342" s="770"/>
      <c r="SDJ342" s="770"/>
      <c r="SDK342" s="770"/>
      <c r="SDL342" s="770"/>
      <c r="SDM342" s="770"/>
      <c r="SDN342" s="770"/>
      <c r="SDO342" s="770"/>
      <c r="SDP342" s="770"/>
      <c r="SDQ342" s="770"/>
      <c r="SDR342" s="770"/>
      <c r="SDS342" s="770"/>
      <c r="SDT342" s="770"/>
      <c r="SDU342" s="770"/>
      <c r="SDV342" s="770"/>
      <c r="SDW342" s="770"/>
      <c r="SDX342" s="770"/>
      <c r="SDY342" s="770"/>
      <c r="SDZ342" s="770"/>
      <c r="SEA342" s="770"/>
      <c r="SEB342" s="770"/>
      <c r="SEC342" s="770"/>
      <c r="SED342" s="770"/>
      <c r="SEE342" s="770"/>
      <c r="SEF342" s="770"/>
      <c r="SEG342" s="770"/>
      <c r="SEH342" s="770"/>
      <c r="SEI342" s="770"/>
      <c r="SEJ342" s="770"/>
      <c r="SEK342" s="770"/>
      <c r="SEL342" s="770"/>
      <c r="SEM342" s="770"/>
      <c r="SEN342" s="770"/>
      <c r="SEO342" s="770"/>
      <c r="SEP342" s="770"/>
      <c r="SEQ342" s="770"/>
      <c r="SER342" s="770"/>
      <c r="SES342" s="770"/>
      <c r="SET342" s="770"/>
      <c r="SEU342" s="770"/>
      <c r="SEV342" s="770"/>
      <c r="SEW342" s="770"/>
      <c r="SEX342" s="770"/>
      <c r="SEY342" s="770"/>
      <c r="SEZ342" s="770"/>
      <c r="SFA342" s="770"/>
      <c r="SFB342" s="770"/>
      <c r="SFC342" s="770"/>
      <c r="SFD342" s="770"/>
      <c r="SFE342" s="770"/>
      <c r="SFF342" s="770"/>
      <c r="SFG342" s="770"/>
      <c r="SFH342" s="770"/>
      <c r="SFI342" s="770"/>
      <c r="SFJ342" s="770"/>
      <c r="SFK342" s="770"/>
      <c r="SFL342" s="770"/>
      <c r="SFM342" s="770"/>
      <c r="SFN342" s="770"/>
      <c r="SFO342" s="770"/>
      <c r="SFP342" s="770"/>
      <c r="SFQ342" s="770"/>
      <c r="SFR342" s="770"/>
      <c r="SFS342" s="770"/>
      <c r="SFT342" s="770"/>
      <c r="SFU342" s="770"/>
      <c r="SFV342" s="770"/>
      <c r="SFW342" s="770"/>
      <c r="SFX342" s="770"/>
      <c r="SFY342" s="770"/>
      <c r="SFZ342" s="770"/>
      <c r="SGA342" s="770"/>
      <c r="SGB342" s="770"/>
      <c r="SGC342" s="770"/>
      <c r="SGD342" s="770"/>
      <c r="SGE342" s="770"/>
      <c r="SGF342" s="770"/>
      <c r="SGG342" s="770"/>
      <c r="SGH342" s="770"/>
      <c r="SGI342" s="770"/>
      <c r="SGJ342" s="770"/>
      <c r="SGK342" s="770"/>
      <c r="SGL342" s="770"/>
      <c r="SGM342" s="770"/>
      <c r="SGN342" s="770"/>
      <c r="SGO342" s="770"/>
      <c r="SGP342" s="770"/>
      <c r="SGQ342" s="770"/>
      <c r="SGR342" s="770"/>
      <c r="SGS342" s="770"/>
      <c r="SGT342" s="770"/>
      <c r="SGU342" s="770"/>
      <c r="SGV342" s="770"/>
      <c r="SGW342" s="770"/>
      <c r="SGX342" s="770"/>
      <c r="SGY342" s="770"/>
      <c r="SGZ342" s="770"/>
      <c r="SHA342" s="770"/>
      <c r="SHB342" s="770"/>
      <c r="SHC342" s="770"/>
      <c r="SHD342" s="770"/>
      <c r="SHE342" s="770"/>
      <c r="SHF342" s="770"/>
      <c r="SHG342" s="770"/>
      <c r="SHH342" s="770"/>
      <c r="SHI342" s="770"/>
      <c r="SHJ342" s="770"/>
      <c r="SHK342" s="770"/>
      <c r="SHL342" s="770"/>
      <c r="SHM342" s="770"/>
      <c r="SHN342" s="770"/>
      <c r="SHO342" s="770"/>
      <c r="SHP342" s="770"/>
      <c r="SHQ342" s="770"/>
      <c r="SHR342" s="770"/>
      <c r="SHS342" s="770"/>
      <c r="SHT342" s="770"/>
      <c r="SHU342" s="770"/>
      <c r="SHV342" s="770"/>
      <c r="SHW342" s="770"/>
      <c r="SHX342" s="770"/>
      <c r="SHY342" s="770"/>
      <c r="SHZ342" s="770"/>
      <c r="SIA342" s="770"/>
      <c r="SIB342" s="770"/>
      <c r="SIC342" s="770"/>
      <c r="SID342" s="770"/>
      <c r="SIE342" s="770"/>
      <c r="SIF342" s="770"/>
      <c r="SIG342" s="770"/>
      <c r="SIH342" s="770"/>
      <c r="SII342" s="770"/>
      <c r="SIJ342" s="770"/>
      <c r="SIK342" s="770"/>
      <c r="SIL342" s="770"/>
      <c r="SIM342" s="770"/>
      <c r="SIN342" s="770"/>
      <c r="SIO342" s="770"/>
      <c r="SIP342" s="770"/>
      <c r="SIQ342" s="770"/>
      <c r="SIR342" s="770"/>
      <c r="SIS342" s="770"/>
      <c r="SIT342" s="770"/>
      <c r="SIU342" s="770"/>
      <c r="SIV342" s="770"/>
      <c r="SIW342" s="770"/>
      <c r="SIX342" s="770"/>
      <c r="SIY342" s="770"/>
      <c r="SIZ342" s="770"/>
      <c r="SJA342" s="770"/>
      <c r="SJB342" s="770"/>
      <c r="SJC342" s="770"/>
      <c r="SJD342" s="770"/>
      <c r="SJE342" s="770"/>
      <c r="SJF342" s="770"/>
      <c r="SJG342" s="770"/>
      <c r="SJH342" s="770"/>
      <c r="SJI342" s="770"/>
      <c r="SJJ342" s="770"/>
      <c r="SJK342" s="770"/>
      <c r="SJL342" s="770"/>
      <c r="SJM342" s="770"/>
      <c r="SJN342" s="770"/>
      <c r="SJO342" s="770"/>
      <c r="SJP342" s="770"/>
      <c r="SJQ342" s="770"/>
      <c r="SJR342" s="770"/>
      <c r="SJS342" s="770"/>
      <c r="SJT342" s="770"/>
      <c r="SJU342" s="770"/>
      <c r="SJV342" s="770"/>
      <c r="SJW342" s="770"/>
      <c r="SJX342" s="770"/>
      <c r="SJY342" s="770"/>
      <c r="SJZ342" s="770"/>
      <c r="SKA342" s="770"/>
      <c r="SKB342" s="770"/>
      <c r="SKC342" s="770"/>
      <c r="SKD342" s="770"/>
      <c r="SKE342" s="770"/>
      <c r="SKF342" s="770"/>
      <c r="SKG342" s="770"/>
      <c r="SKH342" s="770"/>
      <c r="SKI342" s="770"/>
      <c r="SKJ342" s="770"/>
      <c r="SKK342" s="770"/>
      <c r="SKL342" s="770"/>
      <c r="SKM342" s="770"/>
      <c r="SKN342" s="770"/>
      <c r="SKO342" s="770"/>
      <c r="SKP342" s="770"/>
      <c r="SKQ342" s="770"/>
      <c r="SKR342" s="770"/>
      <c r="SKS342" s="770"/>
      <c r="SKT342" s="770"/>
      <c r="SKU342" s="770"/>
      <c r="SKV342" s="770"/>
      <c r="SKW342" s="770"/>
      <c r="SKX342" s="770"/>
      <c r="SKY342" s="770"/>
      <c r="SKZ342" s="770"/>
      <c r="SLA342" s="770"/>
      <c r="SLB342" s="770"/>
      <c r="SLC342" s="770"/>
      <c r="SLD342" s="770"/>
      <c r="SLE342" s="770"/>
      <c r="SLF342" s="770"/>
      <c r="SLG342" s="770"/>
      <c r="SLH342" s="770"/>
      <c r="SLI342" s="770"/>
      <c r="SLJ342" s="770"/>
      <c r="SLK342" s="770"/>
      <c r="SLL342" s="770"/>
      <c r="SLM342" s="770"/>
      <c r="SLN342" s="770"/>
      <c r="SLO342" s="770"/>
      <c r="SLP342" s="770"/>
      <c r="SLQ342" s="770"/>
      <c r="SLR342" s="770"/>
      <c r="SLS342" s="770"/>
      <c r="SLT342" s="770"/>
      <c r="SLU342" s="770"/>
      <c r="SLV342" s="770"/>
      <c r="SLW342" s="770"/>
      <c r="SLX342" s="770"/>
      <c r="SLY342" s="770"/>
      <c r="SLZ342" s="770"/>
      <c r="SMA342" s="770"/>
      <c r="SMB342" s="770"/>
      <c r="SMC342" s="770"/>
      <c r="SMD342" s="770"/>
      <c r="SME342" s="770"/>
      <c r="SMF342" s="770"/>
      <c r="SMG342" s="770"/>
      <c r="SMH342" s="770"/>
      <c r="SMI342" s="770"/>
      <c r="SMJ342" s="770"/>
      <c r="SMK342" s="770"/>
      <c r="SML342" s="770"/>
      <c r="SMM342" s="770"/>
      <c r="SMN342" s="770"/>
      <c r="SMO342" s="770"/>
      <c r="SMP342" s="770"/>
      <c r="SMQ342" s="770"/>
      <c r="SMR342" s="770"/>
      <c r="SMS342" s="770"/>
      <c r="SMT342" s="770"/>
      <c r="SMU342" s="770"/>
      <c r="SMV342" s="770"/>
      <c r="SMW342" s="770"/>
      <c r="SMX342" s="770"/>
      <c r="SMY342" s="770"/>
      <c r="SMZ342" s="770"/>
      <c r="SNA342" s="770"/>
      <c r="SNB342" s="770"/>
      <c r="SNC342" s="770"/>
      <c r="SND342" s="770"/>
      <c r="SNE342" s="770"/>
      <c r="SNF342" s="770"/>
      <c r="SNG342" s="770"/>
      <c r="SNH342" s="770"/>
      <c r="SNI342" s="770"/>
      <c r="SNJ342" s="770"/>
      <c r="SNK342" s="770"/>
      <c r="SNL342" s="770"/>
      <c r="SNM342" s="770"/>
      <c r="SNN342" s="770"/>
      <c r="SNO342" s="770"/>
      <c r="SNP342" s="770"/>
      <c r="SNQ342" s="770"/>
      <c r="SNR342" s="770"/>
      <c r="SNS342" s="770"/>
      <c r="SNT342" s="770"/>
      <c r="SNU342" s="770"/>
      <c r="SNV342" s="770"/>
      <c r="SNW342" s="770"/>
      <c r="SNX342" s="770"/>
      <c r="SNY342" s="770"/>
      <c r="SNZ342" s="770"/>
      <c r="SOA342" s="770"/>
      <c r="SOB342" s="770"/>
      <c r="SOC342" s="770"/>
      <c r="SOD342" s="770"/>
      <c r="SOE342" s="770"/>
      <c r="SOF342" s="770"/>
      <c r="SOG342" s="770"/>
      <c r="SOH342" s="770"/>
      <c r="SOI342" s="770"/>
      <c r="SOJ342" s="770"/>
      <c r="SOK342" s="770"/>
      <c r="SOL342" s="770"/>
      <c r="SOM342" s="770"/>
      <c r="SON342" s="770"/>
      <c r="SOO342" s="770"/>
      <c r="SOP342" s="770"/>
      <c r="SOQ342" s="770"/>
      <c r="SOR342" s="770"/>
      <c r="SOS342" s="770"/>
      <c r="SOT342" s="770"/>
      <c r="SOU342" s="770"/>
      <c r="SOV342" s="770"/>
      <c r="SOW342" s="770"/>
      <c r="SOX342" s="770"/>
      <c r="SOY342" s="770"/>
      <c r="SOZ342" s="770"/>
      <c r="SPA342" s="770"/>
      <c r="SPB342" s="770"/>
      <c r="SPC342" s="770"/>
      <c r="SPD342" s="770"/>
      <c r="SPE342" s="770"/>
      <c r="SPF342" s="770"/>
      <c r="SPG342" s="770"/>
      <c r="SPH342" s="770"/>
      <c r="SPI342" s="770"/>
      <c r="SPJ342" s="770"/>
      <c r="SPK342" s="770"/>
      <c r="SPL342" s="770"/>
      <c r="SPM342" s="770"/>
      <c r="SPN342" s="770"/>
      <c r="SPO342" s="770"/>
      <c r="SPP342" s="770"/>
      <c r="SPQ342" s="770"/>
      <c r="SPR342" s="770"/>
      <c r="SPS342" s="770"/>
      <c r="SPT342" s="770"/>
      <c r="SPU342" s="770"/>
      <c r="SPV342" s="770"/>
      <c r="SPW342" s="770"/>
      <c r="SPX342" s="770"/>
      <c r="SPY342" s="770"/>
      <c r="SPZ342" s="770"/>
      <c r="SQA342" s="770"/>
      <c r="SQB342" s="770"/>
      <c r="SQC342" s="770"/>
      <c r="SQD342" s="770"/>
      <c r="SQE342" s="770"/>
      <c r="SQF342" s="770"/>
      <c r="SQG342" s="770"/>
      <c r="SQH342" s="770"/>
      <c r="SQI342" s="770"/>
      <c r="SQJ342" s="770"/>
      <c r="SQK342" s="770"/>
      <c r="SQL342" s="770"/>
      <c r="SQM342" s="770"/>
      <c r="SQN342" s="770"/>
      <c r="SQO342" s="770"/>
      <c r="SQP342" s="770"/>
      <c r="SQQ342" s="770"/>
      <c r="SQR342" s="770"/>
      <c r="SQS342" s="770"/>
      <c r="SQT342" s="770"/>
      <c r="SQU342" s="770"/>
      <c r="SQV342" s="770"/>
      <c r="SQW342" s="770"/>
      <c r="SQX342" s="770"/>
      <c r="SQY342" s="770"/>
      <c r="SQZ342" s="770"/>
      <c r="SRA342" s="770"/>
      <c r="SRB342" s="770"/>
      <c r="SRC342" s="770"/>
      <c r="SRD342" s="770"/>
      <c r="SRE342" s="770"/>
      <c r="SRF342" s="770"/>
      <c r="SRG342" s="770"/>
      <c r="SRH342" s="770"/>
      <c r="SRI342" s="770"/>
      <c r="SRJ342" s="770"/>
      <c r="SRK342" s="770"/>
      <c r="SRL342" s="770"/>
      <c r="SRM342" s="770"/>
      <c r="SRN342" s="770"/>
      <c r="SRO342" s="770"/>
      <c r="SRP342" s="770"/>
      <c r="SRQ342" s="770"/>
      <c r="SRR342" s="770"/>
      <c r="SRS342" s="770"/>
      <c r="SRT342" s="770"/>
      <c r="SRU342" s="770"/>
      <c r="SRV342" s="770"/>
      <c r="SRW342" s="770"/>
      <c r="SRX342" s="770"/>
      <c r="SRY342" s="770"/>
      <c r="SRZ342" s="770"/>
      <c r="SSA342" s="770"/>
      <c r="SSB342" s="770"/>
      <c r="SSC342" s="770"/>
      <c r="SSD342" s="770"/>
      <c r="SSE342" s="770"/>
      <c r="SSF342" s="770"/>
      <c r="SSG342" s="770"/>
      <c r="SSH342" s="770"/>
      <c r="SSI342" s="770"/>
      <c r="SSJ342" s="770"/>
      <c r="SSK342" s="770"/>
      <c r="SSL342" s="770"/>
      <c r="SSM342" s="770"/>
      <c r="SSN342" s="770"/>
      <c r="SSO342" s="770"/>
      <c r="SSP342" s="770"/>
      <c r="SSQ342" s="770"/>
      <c r="SSR342" s="770"/>
      <c r="SSS342" s="770"/>
      <c r="SST342" s="770"/>
      <c r="SSU342" s="770"/>
      <c r="SSV342" s="770"/>
      <c r="SSW342" s="770"/>
      <c r="SSX342" s="770"/>
      <c r="SSY342" s="770"/>
      <c r="SSZ342" s="770"/>
      <c r="STA342" s="770"/>
      <c r="STB342" s="770"/>
      <c r="STC342" s="770"/>
      <c r="STD342" s="770"/>
      <c r="STE342" s="770"/>
      <c r="STF342" s="770"/>
      <c r="STG342" s="770"/>
      <c r="STH342" s="770"/>
      <c r="STI342" s="770"/>
      <c r="STJ342" s="770"/>
      <c r="STK342" s="770"/>
      <c r="STL342" s="770"/>
      <c r="STM342" s="770"/>
      <c r="STN342" s="770"/>
      <c r="STO342" s="770"/>
      <c r="STP342" s="770"/>
      <c r="STQ342" s="770"/>
      <c r="STR342" s="770"/>
      <c r="STS342" s="770"/>
      <c r="STT342" s="770"/>
      <c r="STU342" s="770"/>
      <c r="STV342" s="770"/>
      <c r="STW342" s="770"/>
      <c r="STX342" s="770"/>
      <c r="STY342" s="770"/>
      <c r="STZ342" s="770"/>
      <c r="SUA342" s="770"/>
      <c r="SUB342" s="770"/>
      <c r="SUC342" s="770"/>
      <c r="SUD342" s="770"/>
      <c r="SUE342" s="770"/>
      <c r="SUF342" s="770"/>
      <c r="SUG342" s="770"/>
      <c r="SUH342" s="770"/>
      <c r="SUI342" s="770"/>
      <c r="SUJ342" s="770"/>
      <c r="SUK342" s="770"/>
      <c r="SUL342" s="770"/>
      <c r="SUM342" s="770"/>
      <c r="SUN342" s="770"/>
      <c r="SUO342" s="770"/>
      <c r="SUP342" s="770"/>
      <c r="SUQ342" s="770"/>
      <c r="SUR342" s="770"/>
      <c r="SUS342" s="770"/>
      <c r="SUT342" s="770"/>
      <c r="SUU342" s="770"/>
      <c r="SUV342" s="770"/>
      <c r="SUW342" s="770"/>
      <c r="SUX342" s="770"/>
      <c r="SUY342" s="770"/>
      <c r="SUZ342" s="770"/>
      <c r="SVA342" s="770"/>
      <c r="SVB342" s="770"/>
      <c r="SVC342" s="770"/>
      <c r="SVD342" s="770"/>
      <c r="SVE342" s="770"/>
      <c r="SVF342" s="770"/>
      <c r="SVG342" s="770"/>
      <c r="SVH342" s="770"/>
      <c r="SVI342" s="770"/>
      <c r="SVJ342" s="770"/>
      <c r="SVK342" s="770"/>
      <c r="SVL342" s="770"/>
      <c r="SVM342" s="770"/>
      <c r="SVN342" s="770"/>
      <c r="SVO342" s="770"/>
      <c r="SVP342" s="770"/>
      <c r="SVQ342" s="770"/>
      <c r="SVR342" s="770"/>
      <c r="SVS342" s="770"/>
      <c r="SVT342" s="770"/>
      <c r="SVU342" s="770"/>
      <c r="SVV342" s="770"/>
      <c r="SVW342" s="770"/>
      <c r="SVX342" s="770"/>
      <c r="SVY342" s="770"/>
      <c r="SVZ342" s="770"/>
      <c r="SWA342" s="770"/>
      <c r="SWB342" s="770"/>
      <c r="SWC342" s="770"/>
      <c r="SWD342" s="770"/>
      <c r="SWE342" s="770"/>
      <c r="SWF342" s="770"/>
      <c r="SWG342" s="770"/>
      <c r="SWH342" s="770"/>
      <c r="SWI342" s="770"/>
      <c r="SWJ342" s="770"/>
      <c r="SWK342" s="770"/>
      <c r="SWL342" s="770"/>
      <c r="SWM342" s="770"/>
      <c r="SWN342" s="770"/>
      <c r="SWO342" s="770"/>
      <c r="SWP342" s="770"/>
      <c r="SWQ342" s="770"/>
      <c r="SWR342" s="770"/>
      <c r="SWS342" s="770"/>
      <c r="SWT342" s="770"/>
      <c r="SWU342" s="770"/>
      <c r="SWV342" s="770"/>
      <c r="SWW342" s="770"/>
      <c r="SWX342" s="770"/>
      <c r="SWY342" s="770"/>
      <c r="SWZ342" s="770"/>
      <c r="SXA342" s="770"/>
      <c r="SXB342" s="770"/>
      <c r="SXC342" s="770"/>
      <c r="SXD342" s="770"/>
      <c r="SXE342" s="770"/>
      <c r="SXF342" s="770"/>
      <c r="SXG342" s="770"/>
      <c r="SXH342" s="770"/>
      <c r="SXI342" s="770"/>
      <c r="SXJ342" s="770"/>
      <c r="SXK342" s="770"/>
      <c r="SXL342" s="770"/>
      <c r="SXM342" s="770"/>
      <c r="SXN342" s="770"/>
      <c r="SXO342" s="770"/>
      <c r="SXP342" s="770"/>
      <c r="SXQ342" s="770"/>
      <c r="SXR342" s="770"/>
      <c r="SXS342" s="770"/>
      <c r="SXT342" s="770"/>
      <c r="SXU342" s="770"/>
      <c r="SXV342" s="770"/>
      <c r="SXW342" s="770"/>
      <c r="SXX342" s="770"/>
      <c r="SXY342" s="770"/>
      <c r="SXZ342" s="770"/>
      <c r="SYA342" s="770"/>
      <c r="SYB342" s="770"/>
      <c r="SYC342" s="770"/>
      <c r="SYD342" s="770"/>
      <c r="SYE342" s="770"/>
      <c r="SYF342" s="770"/>
      <c r="SYG342" s="770"/>
      <c r="SYH342" s="770"/>
      <c r="SYI342" s="770"/>
      <c r="SYJ342" s="770"/>
      <c r="SYK342" s="770"/>
      <c r="SYL342" s="770"/>
      <c r="SYM342" s="770"/>
      <c r="SYN342" s="770"/>
      <c r="SYO342" s="770"/>
      <c r="SYP342" s="770"/>
      <c r="SYQ342" s="770"/>
      <c r="SYR342" s="770"/>
      <c r="SYS342" s="770"/>
      <c r="SYT342" s="770"/>
      <c r="SYU342" s="770"/>
      <c r="SYV342" s="770"/>
      <c r="SYW342" s="770"/>
      <c r="SYX342" s="770"/>
      <c r="SYY342" s="770"/>
      <c r="SYZ342" s="770"/>
      <c r="SZA342" s="770"/>
      <c r="SZB342" s="770"/>
      <c r="SZC342" s="770"/>
      <c r="SZD342" s="770"/>
      <c r="SZE342" s="770"/>
      <c r="SZF342" s="770"/>
      <c r="SZG342" s="770"/>
      <c r="SZH342" s="770"/>
      <c r="SZI342" s="770"/>
      <c r="SZJ342" s="770"/>
      <c r="SZK342" s="770"/>
      <c r="SZL342" s="770"/>
      <c r="SZM342" s="770"/>
      <c r="SZN342" s="770"/>
      <c r="SZO342" s="770"/>
      <c r="SZP342" s="770"/>
      <c r="SZQ342" s="770"/>
      <c r="SZR342" s="770"/>
      <c r="SZS342" s="770"/>
      <c r="SZT342" s="770"/>
      <c r="SZU342" s="770"/>
      <c r="SZV342" s="770"/>
      <c r="SZW342" s="770"/>
      <c r="SZX342" s="770"/>
      <c r="SZY342" s="770"/>
      <c r="SZZ342" s="770"/>
      <c r="TAA342" s="770"/>
      <c r="TAB342" s="770"/>
      <c r="TAC342" s="770"/>
      <c r="TAD342" s="770"/>
      <c r="TAE342" s="770"/>
      <c r="TAF342" s="770"/>
      <c r="TAG342" s="770"/>
      <c r="TAH342" s="770"/>
      <c r="TAI342" s="770"/>
      <c r="TAJ342" s="770"/>
      <c r="TAK342" s="770"/>
      <c r="TAL342" s="770"/>
      <c r="TAM342" s="770"/>
      <c r="TAN342" s="770"/>
      <c r="TAO342" s="770"/>
      <c r="TAP342" s="770"/>
      <c r="TAQ342" s="770"/>
      <c r="TAR342" s="770"/>
      <c r="TAS342" s="770"/>
      <c r="TAT342" s="770"/>
      <c r="TAU342" s="770"/>
      <c r="TAV342" s="770"/>
      <c r="TAW342" s="770"/>
      <c r="TAX342" s="770"/>
      <c r="TAY342" s="770"/>
      <c r="TAZ342" s="770"/>
      <c r="TBA342" s="770"/>
      <c r="TBB342" s="770"/>
      <c r="TBC342" s="770"/>
      <c r="TBD342" s="770"/>
      <c r="TBE342" s="770"/>
      <c r="TBF342" s="770"/>
      <c r="TBG342" s="770"/>
      <c r="TBH342" s="770"/>
      <c r="TBI342" s="770"/>
      <c r="TBJ342" s="770"/>
      <c r="TBK342" s="770"/>
      <c r="TBL342" s="770"/>
      <c r="TBM342" s="770"/>
      <c r="TBN342" s="770"/>
      <c r="TBO342" s="770"/>
      <c r="TBP342" s="770"/>
      <c r="TBQ342" s="770"/>
      <c r="TBR342" s="770"/>
      <c r="TBS342" s="770"/>
      <c r="TBT342" s="770"/>
      <c r="TBU342" s="770"/>
      <c r="TBV342" s="770"/>
      <c r="TBW342" s="770"/>
      <c r="TBX342" s="770"/>
      <c r="TBY342" s="770"/>
      <c r="TBZ342" s="770"/>
      <c r="TCA342" s="770"/>
      <c r="TCB342" s="770"/>
      <c r="TCC342" s="770"/>
      <c r="TCD342" s="770"/>
      <c r="TCE342" s="770"/>
      <c r="TCF342" s="770"/>
      <c r="TCG342" s="770"/>
      <c r="TCH342" s="770"/>
      <c r="TCI342" s="770"/>
      <c r="TCJ342" s="770"/>
      <c r="TCK342" s="770"/>
      <c r="TCL342" s="770"/>
      <c r="TCM342" s="770"/>
      <c r="TCN342" s="770"/>
      <c r="TCO342" s="770"/>
      <c r="TCP342" s="770"/>
      <c r="TCQ342" s="770"/>
      <c r="TCR342" s="770"/>
      <c r="TCS342" s="770"/>
      <c r="TCT342" s="770"/>
      <c r="TCU342" s="770"/>
      <c r="TCV342" s="770"/>
      <c r="TCW342" s="770"/>
      <c r="TCX342" s="770"/>
      <c r="TCY342" s="770"/>
      <c r="TCZ342" s="770"/>
      <c r="TDA342" s="770"/>
      <c r="TDB342" s="770"/>
      <c r="TDC342" s="770"/>
      <c r="TDD342" s="770"/>
      <c r="TDE342" s="770"/>
      <c r="TDF342" s="770"/>
      <c r="TDG342" s="770"/>
      <c r="TDH342" s="770"/>
      <c r="TDI342" s="770"/>
      <c r="TDJ342" s="770"/>
      <c r="TDK342" s="770"/>
      <c r="TDL342" s="770"/>
      <c r="TDM342" s="770"/>
      <c r="TDN342" s="770"/>
      <c r="TDO342" s="770"/>
      <c r="TDP342" s="770"/>
      <c r="TDQ342" s="770"/>
      <c r="TDR342" s="770"/>
      <c r="TDS342" s="770"/>
      <c r="TDT342" s="770"/>
      <c r="TDU342" s="770"/>
      <c r="TDV342" s="770"/>
      <c r="TDW342" s="770"/>
      <c r="TDX342" s="770"/>
      <c r="TDY342" s="770"/>
      <c r="TDZ342" s="770"/>
      <c r="TEA342" s="770"/>
      <c r="TEB342" s="770"/>
      <c r="TEC342" s="770"/>
      <c r="TED342" s="770"/>
      <c r="TEE342" s="770"/>
      <c r="TEF342" s="770"/>
      <c r="TEG342" s="770"/>
      <c r="TEH342" s="770"/>
      <c r="TEI342" s="770"/>
      <c r="TEJ342" s="770"/>
      <c r="TEK342" s="770"/>
      <c r="TEL342" s="770"/>
      <c r="TEM342" s="770"/>
      <c r="TEN342" s="770"/>
      <c r="TEO342" s="770"/>
      <c r="TEP342" s="770"/>
      <c r="TEQ342" s="770"/>
      <c r="TER342" s="770"/>
      <c r="TES342" s="770"/>
      <c r="TET342" s="770"/>
      <c r="TEU342" s="770"/>
      <c r="TEV342" s="770"/>
      <c r="TEW342" s="770"/>
      <c r="TEX342" s="770"/>
      <c r="TEY342" s="770"/>
      <c r="TEZ342" s="770"/>
      <c r="TFA342" s="770"/>
      <c r="TFB342" s="770"/>
      <c r="TFC342" s="770"/>
      <c r="TFD342" s="770"/>
      <c r="TFE342" s="770"/>
      <c r="TFF342" s="770"/>
      <c r="TFG342" s="770"/>
      <c r="TFH342" s="770"/>
      <c r="TFI342" s="770"/>
      <c r="TFJ342" s="770"/>
      <c r="TFK342" s="770"/>
      <c r="TFL342" s="770"/>
      <c r="TFM342" s="770"/>
      <c r="TFN342" s="770"/>
      <c r="TFO342" s="770"/>
      <c r="TFP342" s="770"/>
      <c r="TFQ342" s="770"/>
      <c r="TFR342" s="770"/>
      <c r="TFS342" s="770"/>
      <c r="TFT342" s="770"/>
      <c r="TFU342" s="770"/>
      <c r="TFV342" s="770"/>
      <c r="TFW342" s="770"/>
      <c r="TFX342" s="770"/>
      <c r="TFY342" s="770"/>
      <c r="TFZ342" s="770"/>
      <c r="TGA342" s="770"/>
      <c r="TGB342" s="770"/>
      <c r="TGC342" s="770"/>
      <c r="TGD342" s="770"/>
      <c r="TGE342" s="770"/>
      <c r="TGF342" s="770"/>
      <c r="TGG342" s="770"/>
      <c r="TGH342" s="770"/>
      <c r="TGI342" s="770"/>
      <c r="TGJ342" s="770"/>
      <c r="TGK342" s="770"/>
      <c r="TGL342" s="770"/>
      <c r="TGM342" s="770"/>
      <c r="TGN342" s="770"/>
      <c r="TGO342" s="770"/>
      <c r="TGP342" s="770"/>
      <c r="TGQ342" s="770"/>
      <c r="TGR342" s="770"/>
      <c r="TGS342" s="770"/>
      <c r="TGT342" s="770"/>
      <c r="TGU342" s="770"/>
      <c r="TGV342" s="770"/>
      <c r="TGW342" s="770"/>
      <c r="TGX342" s="770"/>
      <c r="TGY342" s="770"/>
      <c r="TGZ342" s="770"/>
      <c r="THA342" s="770"/>
      <c r="THB342" s="770"/>
      <c r="THC342" s="770"/>
      <c r="THD342" s="770"/>
      <c r="THE342" s="770"/>
      <c r="THF342" s="770"/>
      <c r="THG342" s="770"/>
      <c r="THH342" s="770"/>
      <c r="THI342" s="770"/>
      <c r="THJ342" s="770"/>
      <c r="THK342" s="770"/>
      <c r="THL342" s="770"/>
      <c r="THM342" s="770"/>
      <c r="THN342" s="770"/>
      <c r="THO342" s="770"/>
      <c r="THP342" s="770"/>
      <c r="THQ342" s="770"/>
      <c r="THR342" s="770"/>
      <c r="THS342" s="770"/>
      <c r="THT342" s="770"/>
      <c r="THU342" s="770"/>
      <c r="THV342" s="770"/>
      <c r="THW342" s="770"/>
      <c r="THX342" s="770"/>
      <c r="THY342" s="770"/>
      <c r="THZ342" s="770"/>
      <c r="TIA342" s="770"/>
      <c r="TIB342" s="770"/>
      <c r="TIC342" s="770"/>
      <c r="TID342" s="770"/>
      <c r="TIE342" s="770"/>
      <c r="TIF342" s="770"/>
      <c r="TIG342" s="770"/>
      <c r="TIH342" s="770"/>
      <c r="TII342" s="770"/>
      <c r="TIJ342" s="770"/>
      <c r="TIK342" s="770"/>
      <c r="TIL342" s="770"/>
      <c r="TIM342" s="770"/>
      <c r="TIN342" s="770"/>
      <c r="TIO342" s="770"/>
      <c r="TIP342" s="770"/>
      <c r="TIQ342" s="770"/>
      <c r="TIR342" s="770"/>
      <c r="TIS342" s="770"/>
      <c r="TIT342" s="770"/>
      <c r="TIU342" s="770"/>
      <c r="TIV342" s="770"/>
      <c r="TIW342" s="770"/>
      <c r="TIX342" s="770"/>
      <c r="TIY342" s="770"/>
      <c r="TIZ342" s="770"/>
      <c r="TJA342" s="770"/>
      <c r="TJB342" s="770"/>
      <c r="TJC342" s="770"/>
      <c r="TJD342" s="770"/>
      <c r="TJE342" s="770"/>
      <c r="TJF342" s="770"/>
      <c r="TJG342" s="770"/>
      <c r="TJH342" s="770"/>
      <c r="TJI342" s="770"/>
      <c r="TJJ342" s="770"/>
      <c r="TJK342" s="770"/>
      <c r="TJL342" s="770"/>
      <c r="TJM342" s="770"/>
      <c r="TJN342" s="770"/>
      <c r="TJO342" s="770"/>
      <c r="TJP342" s="770"/>
      <c r="TJQ342" s="770"/>
      <c r="TJR342" s="770"/>
      <c r="TJS342" s="770"/>
      <c r="TJT342" s="770"/>
      <c r="TJU342" s="770"/>
      <c r="TJV342" s="770"/>
      <c r="TJW342" s="770"/>
      <c r="TJX342" s="770"/>
      <c r="TJY342" s="770"/>
      <c r="TJZ342" s="770"/>
      <c r="TKA342" s="770"/>
      <c r="TKB342" s="770"/>
      <c r="TKC342" s="770"/>
      <c r="TKD342" s="770"/>
      <c r="TKE342" s="770"/>
      <c r="TKF342" s="770"/>
      <c r="TKG342" s="770"/>
      <c r="TKH342" s="770"/>
      <c r="TKI342" s="770"/>
      <c r="TKJ342" s="770"/>
      <c r="TKK342" s="770"/>
      <c r="TKL342" s="770"/>
      <c r="TKM342" s="770"/>
      <c r="TKN342" s="770"/>
      <c r="TKO342" s="770"/>
      <c r="TKP342" s="770"/>
      <c r="TKQ342" s="770"/>
      <c r="TKR342" s="770"/>
      <c r="TKS342" s="770"/>
      <c r="TKT342" s="770"/>
      <c r="TKU342" s="770"/>
      <c r="TKV342" s="770"/>
      <c r="TKW342" s="770"/>
      <c r="TKX342" s="770"/>
      <c r="TKY342" s="770"/>
      <c r="TKZ342" s="770"/>
      <c r="TLA342" s="770"/>
      <c r="TLB342" s="770"/>
      <c r="TLC342" s="770"/>
      <c r="TLD342" s="770"/>
      <c r="TLE342" s="770"/>
      <c r="TLF342" s="770"/>
      <c r="TLG342" s="770"/>
      <c r="TLH342" s="770"/>
      <c r="TLI342" s="770"/>
      <c r="TLJ342" s="770"/>
      <c r="TLK342" s="770"/>
      <c r="TLL342" s="770"/>
      <c r="TLM342" s="770"/>
      <c r="TLN342" s="770"/>
      <c r="TLO342" s="770"/>
      <c r="TLP342" s="770"/>
      <c r="TLQ342" s="770"/>
      <c r="TLR342" s="770"/>
      <c r="TLS342" s="770"/>
      <c r="TLT342" s="770"/>
      <c r="TLU342" s="770"/>
      <c r="TLV342" s="770"/>
      <c r="TLW342" s="770"/>
      <c r="TLX342" s="770"/>
      <c r="TLY342" s="770"/>
      <c r="TLZ342" s="770"/>
      <c r="TMA342" s="770"/>
      <c r="TMB342" s="770"/>
      <c r="TMC342" s="770"/>
      <c r="TMD342" s="770"/>
      <c r="TME342" s="770"/>
      <c r="TMF342" s="770"/>
      <c r="TMG342" s="770"/>
      <c r="TMH342" s="770"/>
      <c r="TMI342" s="770"/>
      <c r="TMJ342" s="770"/>
      <c r="TMK342" s="770"/>
      <c r="TML342" s="770"/>
      <c r="TMM342" s="770"/>
      <c r="TMN342" s="770"/>
      <c r="TMO342" s="770"/>
      <c r="TMP342" s="770"/>
      <c r="TMQ342" s="770"/>
      <c r="TMR342" s="770"/>
      <c r="TMS342" s="770"/>
      <c r="TMT342" s="770"/>
      <c r="TMU342" s="770"/>
      <c r="TMV342" s="770"/>
      <c r="TMW342" s="770"/>
      <c r="TMX342" s="770"/>
      <c r="TMY342" s="770"/>
      <c r="TMZ342" s="770"/>
      <c r="TNA342" s="770"/>
      <c r="TNB342" s="770"/>
      <c r="TNC342" s="770"/>
      <c r="TND342" s="770"/>
      <c r="TNE342" s="770"/>
      <c r="TNF342" s="770"/>
      <c r="TNG342" s="770"/>
      <c r="TNH342" s="770"/>
      <c r="TNI342" s="770"/>
      <c r="TNJ342" s="770"/>
      <c r="TNK342" s="770"/>
      <c r="TNL342" s="770"/>
      <c r="TNM342" s="770"/>
      <c r="TNN342" s="770"/>
      <c r="TNO342" s="770"/>
      <c r="TNP342" s="770"/>
      <c r="TNQ342" s="770"/>
      <c r="TNR342" s="770"/>
      <c r="TNS342" s="770"/>
      <c r="TNT342" s="770"/>
      <c r="TNU342" s="770"/>
      <c r="TNV342" s="770"/>
      <c r="TNW342" s="770"/>
      <c r="TNX342" s="770"/>
      <c r="TNY342" s="770"/>
      <c r="TNZ342" s="770"/>
      <c r="TOA342" s="770"/>
      <c r="TOB342" s="770"/>
      <c r="TOC342" s="770"/>
      <c r="TOD342" s="770"/>
      <c r="TOE342" s="770"/>
      <c r="TOF342" s="770"/>
      <c r="TOG342" s="770"/>
      <c r="TOH342" s="770"/>
      <c r="TOI342" s="770"/>
      <c r="TOJ342" s="770"/>
      <c r="TOK342" s="770"/>
      <c r="TOL342" s="770"/>
      <c r="TOM342" s="770"/>
      <c r="TON342" s="770"/>
      <c r="TOO342" s="770"/>
      <c r="TOP342" s="770"/>
      <c r="TOQ342" s="770"/>
      <c r="TOR342" s="770"/>
      <c r="TOS342" s="770"/>
      <c r="TOT342" s="770"/>
      <c r="TOU342" s="770"/>
      <c r="TOV342" s="770"/>
      <c r="TOW342" s="770"/>
      <c r="TOX342" s="770"/>
      <c r="TOY342" s="770"/>
      <c r="TOZ342" s="770"/>
      <c r="TPA342" s="770"/>
      <c r="TPB342" s="770"/>
      <c r="TPC342" s="770"/>
      <c r="TPD342" s="770"/>
      <c r="TPE342" s="770"/>
      <c r="TPF342" s="770"/>
      <c r="TPG342" s="770"/>
      <c r="TPH342" s="770"/>
      <c r="TPI342" s="770"/>
      <c r="TPJ342" s="770"/>
      <c r="TPK342" s="770"/>
      <c r="TPL342" s="770"/>
      <c r="TPM342" s="770"/>
      <c r="TPN342" s="770"/>
      <c r="TPO342" s="770"/>
      <c r="TPP342" s="770"/>
      <c r="TPQ342" s="770"/>
      <c r="TPR342" s="770"/>
      <c r="TPS342" s="770"/>
      <c r="TPT342" s="770"/>
      <c r="TPU342" s="770"/>
      <c r="TPV342" s="770"/>
      <c r="TPW342" s="770"/>
      <c r="TPX342" s="770"/>
      <c r="TPY342" s="770"/>
      <c r="TPZ342" s="770"/>
      <c r="TQA342" s="770"/>
      <c r="TQB342" s="770"/>
      <c r="TQC342" s="770"/>
      <c r="TQD342" s="770"/>
      <c r="TQE342" s="770"/>
      <c r="TQF342" s="770"/>
      <c r="TQG342" s="770"/>
      <c r="TQH342" s="770"/>
      <c r="TQI342" s="770"/>
      <c r="TQJ342" s="770"/>
      <c r="TQK342" s="770"/>
      <c r="TQL342" s="770"/>
      <c r="TQM342" s="770"/>
      <c r="TQN342" s="770"/>
      <c r="TQO342" s="770"/>
      <c r="TQP342" s="770"/>
      <c r="TQQ342" s="770"/>
      <c r="TQR342" s="770"/>
      <c r="TQS342" s="770"/>
      <c r="TQT342" s="770"/>
      <c r="TQU342" s="770"/>
      <c r="TQV342" s="770"/>
      <c r="TQW342" s="770"/>
      <c r="TQX342" s="770"/>
      <c r="TQY342" s="770"/>
      <c r="TQZ342" s="770"/>
      <c r="TRA342" s="770"/>
      <c r="TRB342" s="770"/>
      <c r="TRC342" s="770"/>
      <c r="TRD342" s="770"/>
      <c r="TRE342" s="770"/>
      <c r="TRF342" s="770"/>
      <c r="TRG342" s="770"/>
      <c r="TRH342" s="770"/>
      <c r="TRI342" s="770"/>
      <c r="TRJ342" s="770"/>
      <c r="TRK342" s="770"/>
      <c r="TRL342" s="770"/>
      <c r="TRM342" s="770"/>
      <c r="TRN342" s="770"/>
      <c r="TRO342" s="770"/>
      <c r="TRP342" s="770"/>
      <c r="TRQ342" s="770"/>
      <c r="TRR342" s="770"/>
      <c r="TRS342" s="770"/>
      <c r="TRT342" s="770"/>
      <c r="TRU342" s="770"/>
      <c r="TRV342" s="770"/>
      <c r="TRW342" s="770"/>
      <c r="TRX342" s="770"/>
      <c r="TRY342" s="770"/>
      <c r="TRZ342" s="770"/>
      <c r="TSA342" s="770"/>
      <c r="TSB342" s="770"/>
      <c r="TSC342" s="770"/>
      <c r="TSD342" s="770"/>
      <c r="TSE342" s="770"/>
      <c r="TSF342" s="770"/>
      <c r="TSG342" s="770"/>
      <c r="TSH342" s="770"/>
      <c r="TSI342" s="770"/>
      <c r="TSJ342" s="770"/>
      <c r="TSK342" s="770"/>
      <c r="TSL342" s="770"/>
      <c r="TSM342" s="770"/>
      <c r="TSN342" s="770"/>
      <c r="TSO342" s="770"/>
      <c r="TSP342" s="770"/>
      <c r="TSQ342" s="770"/>
      <c r="TSR342" s="770"/>
      <c r="TSS342" s="770"/>
      <c r="TST342" s="770"/>
      <c r="TSU342" s="770"/>
      <c r="TSV342" s="770"/>
      <c r="TSW342" s="770"/>
      <c r="TSX342" s="770"/>
      <c r="TSY342" s="770"/>
      <c r="TSZ342" s="770"/>
      <c r="TTA342" s="770"/>
      <c r="TTB342" s="770"/>
      <c r="TTC342" s="770"/>
      <c r="TTD342" s="770"/>
      <c r="TTE342" s="770"/>
      <c r="TTF342" s="770"/>
      <c r="TTG342" s="770"/>
      <c r="TTH342" s="770"/>
      <c r="TTI342" s="770"/>
      <c r="TTJ342" s="770"/>
      <c r="TTK342" s="770"/>
      <c r="TTL342" s="770"/>
      <c r="TTM342" s="770"/>
      <c r="TTN342" s="770"/>
      <c r="TTO342" s="770"/>
      <c r="TTP342" s="770"/>
      <c r="TTQ342" s="770"/>
      <c r="TTR342" s="770"/>
      <c r="TTS342" s="770"/>
      <c r="TTT342" s="770"/>
      <c r="TTU342" s="770"/>
      <c r="TTV342" s="770"/>
      <c r="TTW342" s="770"/>
      <c r="TTX342" s="770"/>
      <c r="TTY342" s="770"/>
      <c r="TTZ342" s="770"/>
      <c r="TUA342" s="770"/>
      <c r="TUB342" s="770"/>
      <c r="TUC342" s="770"/>
      <c r="TUD342" s="770"/>
      <c r="TUE342" s="770"/>
      <c r="TUF342" s="770"/>
      <c r="TUG342" s="770"/>
      <c r="TUH342" s="770"/>
      <c r="TUI342" s="770"/>
      <c r="TUJ342" s="770"/>
      <c r="TUK342" s="770"/>
      <c r="TUL342" s="770"/>
      <c r="TUM342" s="770"/>
      <c r="TUN342" s="770"/>
      <c r="TUO342" s="770"/>
      <c r="TUP342" s="770"/>
      <c r="TUQ342" s="770"/>
      <c r="TUR342" s="770"/>
      <c r="TUS342" s="770"/>
      <c r="TUT342" s="770"/>
      <c r="TUU342" s="770"/>
      <c r="TUV342" s="770"/>
      <c r="TUW342" s="770"/>
      <c r="TUX342" s="770"/>
      <c r="TUY342" s="770"/>
      <c r="TUZ342" s="770"/>
      <c r="TVA342" s="770"/>
      <c r="TVB342" s="770"/>
      <c r="TVC342" s="770"/>
      <c r="TVD342" s="770"/>
      <c r="TVE342" s="770"/>
      <c r="TVF342" s="770"/>
      <c r="TVG342" s="770"/>
      <c r="TVH342" s="770"/>
      <c r="TVI342" s="770"/>
      <c r="TVJ342" s="770"/>
      <c r="TVK342" s="770"/>
      <c r="TVL342" s="770"/>
      <c r="TVM342" s="770"/>
      <c r="TVN342" s="770"/>
      <c r="TVO342" s="770"/>
      <c r="TVP342" s="770"/>
      <c r="TVQ342" s="770"/>
      <c r="TVR342" s="770"/>
      <c r="TVS342" s="770"/>
      <c r="TVT342" s="770"/>
      <c r="TVU342" s="770"/>
      <c r="TVV342" s="770"/>
      <c r="TVW342" s="770"/>
      <c r="TVX342" s="770"/>
      <c r="TVY342" s="770"/>
      <c r="TVZ342" s="770"/>
      <c r="TWA342" s="770"/>
      <c r="TWB342" s="770"/>
      <c r="TWC342" s="770"/>
      <c r="TWD342" s="770"/>
      <c r="TWE342" s="770"/>
      <c r="TWF342" s="770"/>
      <c r="TWG342" s="770"/>
      <c r="TWH342" s="770"/>
      <c r="TWI342" s="770"/>
      <c r="TWJ342" s="770"/>
      <c r="TWK342" s="770"/>
      <c r="TWL342" s="770"/>
      <c r="TWM342" s="770"/>
      <c r="TWN342" s="770"/>
      <c r="TWO342" s="770"/>
      <c r="TWP342" s="770"/>
      <c r="TWQ342" s="770"/>
      <c r="TWR342" s="770"/>
      <c r="TWS342" s="770"/>
      <c r="TWT342" s="770"/>
      <c r="TWU342" s="770"/>
      <c r="TWV342" s="770"/>
      <c r="TWW342" s="770"/>
      <c r="TWX342" s="770"/>
      <c r="TWY342" s="770"/>
      <c r="TWZ342" s="770"/>
      <c r="TXA342" s="770"/>
      <c r="TXB342" s="770"/>
      <c r="TXC342" s="770"/>
      <c r="TXD342" s="770"/>
      <c r="TXE342" s="770"/>
      <c r="TXF342" s="770"/>
      <c r="TXG342" s="770"/>
      <c r="TXH342" s="770"/>
      <c r="TXI342" s="770"/>
      <c r="TXJ342" s="770"/>
      <c r="TXK342" s="770"/>
      <c r="TXL342" s="770"/>
      <c r="TXM342" s="770"/>
      <c r="TXN342" s="770"/>
      <c r="TXO342" s="770"/>
      <c r="TXP342" s="770"/>
      <c r="TXQ342" s="770"/>
      <c r="TXR342" s="770"/>
      <c r="TXS342" s="770"/>
      <c r="TXT342" s="770"/>
      <c r="TXU342" s="770"/>
      <c r="TXV342" s="770"/>
      <c r="TXW342" s="770"/>
      <c r="TXX342" s="770"/>
      <c r="TXY342" s="770"/>
      <c r="TXZ342" s="770"/>
      <c r="TYA342" s="770"/>
      <c r="TYB342" s="770"/>
      <c r="TYC342" s="770"/>
      <c r="TYD342" s="770"/>
      <c r="TYE342" s="770"/>
      <c r="TYF342" s="770"/>
      <c r="TYG342" s="770"/>
      <c r="TYH342" s="770"/>
      <c r="TYI342" s="770"/>
      <c r="TYJ342" s="770"/>
      <c r="TYK342" s="770"/>
      <c r="TYL342" s="770"/>
      <c r="TYM342" s="770"/>
      <c r="TYN342" s="770"/>
      <c r="TYO342" s="770"/>
      <c r="TYP342" s="770"/>
      <c r="TYQ342" s="770"/>
      <c r="TYR342" s="770"/>
      <c r="TYS342" s="770"/>
      <c r="TYT342" s="770"/>
      <c r="TYU342" s="770"/>
      <c r="TYV342" s="770"/>
      <c r="TYW342" s="770"/>
      <c r="TYX342" s="770"/>
      <c r="TYY342" s="770"/>
      <c r="TYZ342" s="770"/>
      <c r="TZA342" s="770"/>
      <c r="TZB342" s="770"/>
      <c r="TZC342" s="770"/>
      <c r="TZD342" s="770"/>
      <c r="TZE342" s="770"/>
      <c r="TZF342" s="770"/>
      <c r="TZG342" s="770"/>
      <c r="TZH342" s="770"/>
      <c r="TZI342" s="770"/>
      <c r="TZJ342" s="770"/>
      <c r="TZK342" s="770"/>
      <c r="TZL342" s="770"/>
      <c r="TZM342" s="770"/>
      <c r="TZN342" s="770"/>
      <c r="TZO342" s="770"/>
      <c r="TZP342" s="770"/>
      <c r="TZQ342" s="770"/>
      <c r="TZR342" s="770"/>
      <c r="TZS342" s="770"/>
      <c r="TZT342" s="770"/>
      <c r="TZU342" s="770"/>
      <c r="TZV342" s="770"/>
      <c r="TZW342" s="770"/>
      <c r="TZX342" s="770"/>
      <c r="TZY342" s="770"/>
      <c r="TZZ342" s="770"/>
      <c r="UAA342" s="770"/>
      <c r="UAB342" s="770"/>
      <c r="UAC342" s="770"/>
      <c r="UAD342" s="770"/>
      <c r="UAE342" s="770"/>
      <c r="UAF342" s="770"/>
      <c r="UAG342" s="770"/>
      <c r="UAH342" s="770"/>
      <c r="UAI342" s="770"/>
      <c r="UAJ342" s="770"/>
      <c r="UAK342" s="770"/>
      <c r="UAL342" s="770"/>
      <c r="UAM342" s="770"/>
      <c r="UAN342" s="770"/>
      <c r="UAO342" s="770"/>
      <c r="UAP342" s="770"/>
      <c r="UAQ342" s="770"/>
      <c r="UAR342" s="770"/>
      <c r="UAS342" s="770"/>
      <c r="UAT342" s="770"/>
      <c r="UAU342" s="770"/>
      <c r="UAV342" s="770"/>
      <c r="UAW342" s="770"/>
      <c r="UAX342" s="770"/>
      <c r="UAY342" s="770"/>
      <c r="UAZ342" s="770"/>
      <c r="UBA342" s="770"/>
      <c r="UBB342" s="770"/>
      <c r="UBC342" s="770"/>
      <c r="UBD342" s="770"/>
      <c r="UBE342" s="770"/>
      <c r="UBF342" s="770"/>
      <c r="UBG342" s="770"/>
      <c r="UBH342" s="770"/>
      <c r="UBI342" s="770"/>
      <c r="UBJ342" s="770"/>
      <c r="UBK342" s="770"/>
      <c r="UBL342" s="770"/>
      <c r="UBM342" s="770"/>
      <c r="UBN342" s="770"/>
      <c r="UBO342" s="770"/>
      <c r="UBP342" s="770"/>
      <c r="UBQ342" s="770"/>
      <c r="UBR342" s="770"/>
      <c r="UBS342" s="770"/>
      <c r="UBT342" s="770"/>
      <c r="UBU342" s="770"/>
      <c r="UBV342" s="770"/>
      <c r="UBW342" s="770"/>
      <c r="UBX342" s="770"/>
      <c r="UBY342" s="770"/>
      <c r="UBZ342" s="770"/>
      <c r="UCA342" s="770"/>
      <c r="UCB342" s="770"/>
      <c r="UCC342" s="770"/>
      <c r="UCD342" s="770"/>
      <c r="UCE342" s="770"/>
      <c r="UCF342" s="770"/>
      <c r="UCG342" s="770"/>
      <c r="UCH342" s="770"/>
      <c r="UCI342" s="770"/>
      <c r="UCJ342" s="770"/>
      <c r="UCK342" s="770"/>
      <c r="UCL342" s="770"/>
      <c r="UCM342" s="770"/>
      <c r="UCN342" s="770"/>
      <c r="UCO342" s="770"/>
      <c r="UCP342" s="770"/>
      <c r="UCQ342" s="770"/>
      <c r="UCR342" s="770"/>
      <c r="UCS342" s="770"/>
      <c r="UCT342" s="770"/>
      <c r="UCU342" s="770"/>
      <c r="UCV342" s="770"/>
      <c r="UCW342" s="770"/>
      <c r="UCX342" s="770"/>
      <c r="UCY342" s="770"/>
      <c r="UCZ342" s="770"/>
      <c r="UDA342" s="770"/>
      <c r="UDB342" s="770"/>
      <c r="UDC342" s="770"/>
      <c r="UDD342" s="770"/>
      <c r="UDE342" s="770"/>
      <c r="UDF342" s="770"/>
      <c r="UDG342" s="770"/>
      <c r="UDH342" s="770"/>
      <c r="UDI342" s="770"/>
      <c r="UDJ342" s="770"/>
      <c r="UDK342" s="770"/>
      <c r="UDL342" s="770"/>
      <c r="UDM342" s="770"/>
      <c r="UDN342" s="770"/>
      <c r="UDO342" s="770"/>
      <c r="UDP342" s="770"/>
      <c r="UDQ342" s="770"/>
      <c r="UDR342" s="770"/>
      <c r="UDS342" s="770"/>
      <c r="UDT342" s="770"/>
      <c r="UDU342" s="770"/>
      <c r="UDV342" s="770"/>
      <c r="UDW342" s="770"/>
      <c r="UDX342" s="770"/>
      <c r="UDY342" s="770"/>
      <c r="UDZ342" s="770"/>
      <c r="UEA342" s="770"/>
      <c r="UEB342" s="770"/>
      <c r="UEC342" s="770"/>
      <c r="UED342" s="770"/>
      <c r="UEE342" s="770"/>
      <c r="UEF342" s="770"/>
      <c r="UEG342" s="770"/>
      <c r="UEH342" s="770"/>
      <c r="UEI342" s="770"/>
      <c r="UEJ342" s="770"/>
      <c r="UEK342" s="770"/>
      <c r="UEL342" s="770"/>
      <c r="UEM342" s="770"/>
      <c r="UEN342" s="770"/>
      <c r="UEO342" s="770"/>
      <c r="UEP342" s="770"/>
      <c r="UEQ342" s="770"/>
      <c r="UER342" s="770"/>
      <c r="UES342" s="770"/>
      <c r="UET342" s="770"/>
      <c r="UEU342" s="770"/>
      <c r="UEV342" s="770"/>
      <c r="UEW342" s="770"/>
      <c r="UEX342" s="770"/>
      <c r="UEY342" s="770"/>
      <c r="UEZ342" s="770"/>
      <c r="UFA342" s="770"/>
      <c r="UFB342" s="770"/>
      <c r="UFC342" s="770"/>
      <c r="UFD342" s="770"/>
      <c r="UFE342" s="770"/>
      <c r="UFF342" s="770"/>
      <c r="UFG342" s="770"/>
      <c r="UFH342" s="770"/>
      <c r="UFI342" s="770"/>
      <c r="UFJ342" s="770"/>
      <c r="UFK342" s="770"/>
      <c r="UFL342" s="770"/>
      <c r="UFM342" s="770"/>
      <c r="UFN342" s="770"/>
      <c r="UFO342" s="770"/>
      <c r="UFP342" s="770"/>
      <c r="UFQ342" s="770"/>
      <c r="UFR342" s="770"/>
      <c r="UFS342" s="770"/>
      <c r="UFT342" s="770"/>
      <c r="UFU342" s="770"/>
      <c r="UFV342" s="770"/>
      <c r="UFW342" s="770"/>
      <c r="UFX342" s="770"/>
      <c r="UFY342" s="770"/>
      <c r="UFZ342" s="770"/>
      <c r="UGA342" s="770"/>
      <c r="UGB342" s="770"/>
      <c r="UGC342" s="770"/>
      <c r="UGD342" s="770"/>
      <c r="UGE342" s="770"/>
      <c r="UGF342" s="770"/>
      <c r="UGG342" s="770"/>
      <c r="UGH342" s="770"/>
      <c r="UGI342" s="770"/>
      <c r="UGJ342" s="770"/>
      <c r="UGK342" s="770"/>
      <c r="UGL342" s="770"/>
      <c r="UGM342" s="770"/>
      <c r="UGN342" s="770"/>
      <c r="UGO342" s="770"/>
      <c r="UGP342" s="770"/>
      <c r="UGQ342" s="770"/>
      <c r="UGR342" s="770"/>
      <c r="UGS342" s="770"/>
      <c r="UGT342" s="770"/>
      <c r="UGU342" s="770"/>
      <c r="UGV342" s="770"/>
      <c r="UGW342" s="770"/>
      <c r="UGX342" s="770"/>
      <c r="UGY342" s="770"/>
      <c r="UGZ342" s="770"/>
      <c r="UHA342" s="770"/>
      <c r="UHB342" s="770"/>
      <c r="UHC342" s="770"/>
      <c r="UHD342" s="770"/>
      <c r="UHE342" s="770"/>
      <c r="UHF342" s="770"/>
      <c r="UHG342" s="770"/>
      <c r="UHH342" s="770"/>
      <c r="UHI342" s="770"/>
      <c r="UHJ342" s="770"/>
      <c r="UHK342" s="770"/>
      <c r="UHL342" s="770"/>
      <c r="UHM342" s="770"/>
      <c r="UHN342" s="770"/>
      <c r="UHO342" s="770"/>
      <c r="UHP342" s="770"/>
      <c r="UHQ342" s="770"/>
      <c r="UHR342" s="770"/>
      <c r="UHS342" s="770"/>
      <c r="UHT342" s="770"/>
      <c r="UHU342" s="770"/>
      <c r="UHV342" s="770"/>
      <c r="UHW342" s="770"/>
      <c r="UHX342" s="770"/>
      <c r="UHY342" s="770"/>
      <c r="UHZ342" s="770"/>
      <c r="UIA342" s="770"/>
      <c r="UIB342" s="770"/>
      <c r="UIC342" s="770"/>
      <c r="UID342" s="770"/>
      <c r="UIE342" s="770"/>
      <c r="UIF342" s="770"/>
      <c r="UIG342" s="770"/>
      <c r="UIH342" s="770"/>
      <c r="UII342" s="770"/>
      <c r="UIJ342" s="770"/>
      <c r="UIK342" s="770"/>
      <c r="UIL342" s="770"/>
      <c r="UIM342" s="770"/>
      <c r="UIN342" s="770"/>
      <c r="UIO342" s="770"/>
      <c r="UIP342" s="770"/>
      <c r="UIQ342" s="770"/>
      <c r="UIR342" s="770"/>
      <c r="UIS342" s="770"/>
      <c r="UIT342" s="770"/>
      <c r="UIU342" s="770"/>
      <c r="UIV342" s="770"/>
      <c r="UIW342" s="770"/>
      <c r="UIX342" s="770"/>
      <c r="UIY342" s="770"/>
      <c r="UIZ342" s="770"/>
      <c r="UJA342" s="770"/>
      <c r="UJB342" s="770"/>
      <c r="UJC342" s="770"/>
      <c r="UJD342" s="770"/>
      <c r="UJE342" s="770"/>
      <c r="UJF342" s="770"/>
      <c r="UJG342" s="770"/>
      <c r="UJH342" s="770"/>
      <c r="UJI342" s="770"/>
      <c r="UJJ342" s="770"/>
      <c r="UJK342" s="770"/>
      <c r="UJL342" s="770"/>
      <c r="UJM342" s="770"/>
      <c r="UJN342" s="770"/>
      <c r="UJO342" s="770"/>
      <c r="UJP342" s="770"/>
      <c r="UJQ342" s="770"/>
      <c r="UJR342" s="770"/>
      <c r="UJS342" s="770"/>
      <c r="UJT342" s="770"/>
      <c r="UJU342" s="770"/>
      <c r="UJV342" s="770"/>
      <c r="UJW342" s="770"/>
      <c r="UJX342" s="770"/>
      <c r="UJY342" s="770"/>
      <c r="UJZ342" s="770"/>
      <c r="UKA342" s="770"/>
      <c r="UKB342" s="770"/>
      <c r="UKC342" s="770"/>
      <c r="UKD342" s="770"/>
      <c r="UKE342" s="770"/>
      <c r="UKF342" s="770"/>
      <c r="UKG342" s="770"/>
      <c r="UKH342" s="770"/>
      <c r="UKI342" s="770"/>
      <c r="UKJ342" s="770"/>
      <c r="UKK342" s="770"/>
      <c r="UKL342" s="770"/>
      <c r="UKM342" s="770"/>
      <c r="UKN342" s="770"/>
      <c r="UKO342" s="770"/>
      <c r="UKP342" s="770"/>
      <c r="UKQ342" s="770"/>
      <c r="UKR342" s="770"/>
      <c r="UKS342" s="770"/>
      <c r="UKT342" s="770"/>
      <c r="UKU342" s="770"/>
      <c r="UKV342" s="770"/>
      <c r="UKW342" s="770"/>
      <c r="UKX342" s="770"/>
      <c r="UKY342" s="770"/>
      <c r="UKZ342" s="770"/>
      <c r="ULA342" s="770"/>
      <c r="ULB342" s="770"/>
      <c r="ULC342" s="770"/>
      <c r="ULD342" s="770"/>
      <c r="ULE342" s="770"/>
      <c r="ULF342" s="770"/>
      <c r="ULG342" s="770"/>
      <c r="ULH342" s="770"/>
      <c r="ULI342" s="770"/>
      <c r="ULJ342" s="770"/>
      <c r="ULK342" s="770"/>
      <c r="ULL342" s="770"/>
      <c r="ULM342" s="770"/>
      <c r="ULN342" s="770"/>
      <c r="ULO342" s="770"/>
      <c r="ULP342" s="770"/>
      <c r="ULQ342" s="770"/>
      <c r="ULR342" s="770"/>
      <c r="ULS342" s="770"/>
      <c r="ULT342" s="770"/>
      <c r="ULU342" s="770"/>
      <c r="ULV342" s="770"/>
      <c r="ULW342" s="770"/>
      <c r="ULX342" s="770"/>
      <c r="ULY342" s="770"/>
      <c r="ULZ342" s="770"/>
      <c r="UMA342" s="770"/>
      <c r="UMB342" s="770"/>
      <c r="UMC342" s="770"/>
      <c r="UMD342" s="770"/>
      <c r="UME342" s="770"/>
      <c r="UMF342" s="770"/>
      <c r="UMG342" s="770"/>
      <c r="UMH342" s="770"/>
      <c r="UMI342" s="770"/>
      <c r="UMJ342" s="770"/>
      <c r="UMK342" s="770"/>
      <c r="UML342" s="770"/>
      <c r="UMM342" s="770"/>
      <c r="UMN342" s="770"/>
      <c r="UMO342" s="770"/>
      <c r="UMP342" s="770"/>
      <c r="UMQ342" s="770"/>
      <c r="UMR342" s="770"/>
      <c r="UMS342" s="770"/>
      <c r="UMT342" s="770"/>
      <c r="UMU342" s="770"/>
      <c r="UMV342" s="770"/>
      <c r="UMW342" s="770"/>
      <c r="UMX342" s="770"/>
      <c r="UMY342" s="770"/>
      <c r="UMZ342" s="770"/>
      <c r="UNA342" s="770"/>
      <c r="UNB342" s="770"/>
      <c r="UNC342" s="770"/>
      <c r="UND342" s="770"/>
      <c r="UNE342" s="770"/>
      <c r="UNF342" s="770"/>
      <c r="UNG342" s="770"/>
      <c r="UNH342" s="770"/>
      <c r="UNI342" s="770"/>
      <c r="UNJ342" s="770"/>
      <c r="UNK342" s="770"/>
      <c r="UNL342" s="770"/>
      <c r="UNM342" s="770"/>
      <c r="UNN342" s="770"/>
      <c r="UNO342" s="770"/>
      <c r="UNP342" s="770"/>
      <c r="UNQ342" s="770"/>
      <c r="UNR342" s="770"/>
      <c r="UNS342" s="770"/>
      <c r="UNT342" s="770"/>
      <c r="UNU342" s="770"/>
      <c r="UNV342" s="770"/>
      <c r="UNW342" s="770"/>
      <c r="UNX342" s="770"/>
      <c r="UNY342" s="770"/>
      <c r="UNZ342" s="770"/>
      <c r="UOA342" s="770"/>
      <c r="UOB342" s="770"/>
      <c r="UOC342" s="770"/>
      <c r="UOD342" s="770"/>
      <c r="UOE342" s="770"/>
      <c r="UOF342" s="770"/>
      <c r="UOG342" s="770"/>
      <c r="UOH342" s="770"/>
      <c r="UOI342" s="770"/>
      <c r="UOJ342" s="770"/>
      <c r="UOK342" s="770"/>
      <c r="UOL342" s="770"/>
      <c r="UOM342" s="770"/>
      <c r="UON342" s="770"/>
      <c r="UOO342" s="770"/>
      <c r="UOP342" s="770"/>
      <c r="UOQ342" s="770"/>
      <c r="UOR342" s="770"/>
      <c r="UOS342" s="770"/>
      <c r="UOT342" s="770"/>
      <c r="UOU342" s="770"/>
      <c r="UOV342" s="770"/>
      <c r="UOW342" s="770"/>
      <c r="UOX342" s="770"/>
      <c r="UOY342" s="770"/>
      <c r="UOZ342" s="770"/>
      <c r="UPA342" s="770"/>
      <c r="UPB342" s="770"/>
      <c r="UPC342" s="770"/>
      <c r="UPD342" s="770"/>
      <c r="UPE342" s="770"/>
      <c r="UPF342" s="770"/>
      <c r="UPG342" s="770"/>
      <c r="UPH342" s="770"/>
      <c r="UPI342" s="770"/>
      <c r="UPJ342" s="770"/>
      <c r="UPK342" s="770"/>
      <c r="UPL342" s="770"/>
      <c r="UPM342" s="770"/>
      <c r="UPN342" s="770"/>
      <c r="UPO342" s="770"/>
      <c r="UPP342" s="770"/>
      <c r="UPQ342" s="770"/>
      <c r="UPR342" s="770"/>
      <c r="UPS342" s="770"/>
      <c r="UPT342" s="770"/>
      <c r="UPU342" s="770"/>
      <c r="UPV342" s="770"/>
      <c r="UPW342" s="770"/>
      <c r="UPX342" s="770"/>
      <c r="UPY342" s="770"/>
      <c r="UPZ342" s="770"/>
      <c r="UQA342" s="770"/>
      <c r="UQB342" s="770"/>
      <c r="UQC342" s="770"/>
      <c r="UQD342" s="770"/>
      <c r="UQE342" s="770"/>
      <c r="UQF342" s="770"/>
      <c r="UQG342" s="770"/>
      <c r="UQH342" s="770"/>
      <c r="UQI342" s="770"/>
      <c r="UQJ342" s="770"/>
      <c r="UQK342" s="770"/>
      <c r="UQL342" s="770"/>
      <c r="UQM342" s="770"/>
      <c r="UQN342" s="770"/>
      <c r="UQO342" s="770"/>
      <c r="UQP342" s="770"/>
      <c r="UQQ342" s="770"/>
      <c r="UQR342" s="770"/>
      <c r="UQS342" s="770"/>
      <c r="UQT342" s="770"/>
      <c r="UQU342" s="770"/>
      <c r="UQV342" s="770"/>
      <c r="UQW342" s="770"/>
      <c r="UQX342" s="770"/>
      <c r="UQY342" s="770"/>
      <c r="UQZ342" s="770"/>
      <c r="URA342" s="770"/>
      <c r="URB342" s="770"/>
      <c r="URC342" s="770"/>
      <c r="URD342" s="770"/>
      <c r="URE342" s="770"/>
      <c r="URF342" s="770"/>
      <c r="URG342" s="770"/>
      <c r="URH342" s="770"/>
      <c r="URI342" s="770"/>
      <c r="URJ342" s="770"/>
      <c r="URK342" s="770"/>
      <c r="URL342" s="770"/>
      <c r="URM342" s="770"/>
      <c r="URN342" s="770"/>
      <c r="URO342" s="770"/>
      <c r="URP342" s="770"/>
      <c r="URQ342" s="770"/>
      <c r="URR342" s="770"/>
      <c r="URS342" s="770"/>
      <c r="URT342" s="770"/>
      <c r="URU342" s="770"/>
      <c r="URV342" s="770"/>
      <c r="URW342" s="770"/>
      <c r="URX342" s="770"/>
      <c r="URY342" s="770"/>
      <c r="URZ342" s="770"/>
      <c r="USA342" s="770"/>
      <c r="USB342" s="770"/>
      <c r="USC342" s="770"/>
      <c r="USD342" s="770"/>
      <c r="USE342" s="770"/>
      <c r="USF342" s="770"/>
      <c r="USG342" s="770"/>
      <c r="USH342" s="770"/>
      <c r="USI342" s="770"/>
      <c r="USJ342" s="770"/>
      <c r="USK342" s="770"/>
      <c r="USL342" s="770"/>
      <c r="USM342" s="770"/>
      <c r="USN342" s="770"/>
      <c r="USO342" s="770"/>
      <c r="USP342" s="770"/>
      <c r="USQ342" s="770"/>
      <c r="USR342" s="770"/>
      <c r="USS342" s="770"/>
      <c r="UST342" s="770"/>
      <c r="USU342" s="770"/>
      <c r="USV342" s="770"/>
      <c r="USW342" s="770"/>
      <c r="USX342" s="770"/>
      <c r="USY342" s="770"/>
      <c r="USZ342" s="770"/>
      <c r="UTA342" s="770"/>
      <c r="UTB342" s="770"/>
      <c r="UTC342" s="770"/>
      <c r="UTD342" s="770"/>
      <c r="UTE342" s="770"/>
      <c r="UTF342" s="770"/>
      <c r="UTG342" s="770"/>
      <c r="UTH342" s="770"/>
      <c r="UTI342" s="770"/>
      <c r="UTJ342" s="770"/>
      <c r="UTK342" s="770"/>
      <c r="UTL342" s="770"/>
      <c r="UTM342" s="770"/>
      <c r="UTN342" s="770"/>
      <c r="UTO342" s="770"/>
      <c r="UTP342" s="770"/>
      <c r="UTQ342" s="770"/>
      <c r="UTR342" s="770"/>
      <c r="UTS342" s="770"/>
      <c r="UTT342" s="770"/>
      <c r="UTU342" s="770"/>
      <c r="UTV342" s="770"/>
      <c r="UTW342" s="770"/>
      <c r="UTX342" s="770"/>
      <c r="UTY342" s="770"/>
      <c r="UTZ342" s="770"/>
      <c r="UUA342" s="770"/>
      <c r="UUB342" s="770"/>
      <c r="UUC342" s="770"/>
      <c r="UUD342" s="770"/>
      <c r="UUE342" s="770"/>
      <c r="UUF342" s="770"/>
      <c r="UUG342" s="770"/>
      <c r="UUH342" s="770"/>
      <c r="UUI342" s="770"/>
      <c r="UUJ342" s="770"/>
      <c r="UUK342" s="770"/>
      <c r="UUL342" s="770"/>
      <c r="UUM342" s="770"/>
      <c r="UUN342" s="770"/>
      <c r="UUO342" s="770"/>
      <c r="UUP342" s="770"/>
      <c r="UUQ342" s="770"/>
      <c r="UUR342" s="770"/>
      <c r="UUS342" s="770"/>
      <c r="UUT342" s="770"/>
      <c r="UUU342" s="770"/>
      <c r="UUV342" s="770"/>
      <c r="UUW342" s="770"/>
      <c r="UUX342" s="770"/>
      <c r="UUY342" s="770"/>
      <c r="UUZ342" s="770"/>
      <c r="UVA342" s="770"/>
      <c r="UVB342" s="770"/>
      <c r="UVC342" s="770"/>
      <c r="UVD342" s="770"/>
      <c r="UVE342" s="770"/>
      <c r="UVF342" s="770"/>
      <c r="UVG342" s="770"/>
      <c r="UVH342" s="770"/>
      <c r="UVI342" s="770"/>
      <c r="UVJ342" s="770"/>
      <c r="UVK342" s="770"/>
      <c r="UVL342" s="770"/>
      <c r="UVM342" s="770"/>
      <c r="UVN342" s="770"/>
      <c r="UVO342" s="770"/>
      <c r="UVP342" s="770"/>
      <c r="UVQ342" s="770"/>
      <c r="UVR342" s="770"/>
      <c r="UVS342" s="770"/>
      <c r="UVT342" s="770"/>
      <c r="UVU342" s="770"/>
      <c r="UVV342" s="770"/>
      <c r="UVW342" s="770"/>
      <c r="UVX342" s="770"/>
      <c r="UVY342" s="770"/>
      <c r="UVZ342" s="770"/>
      <c r="UWA342" s="770"/>
      <c r="UWB342" s="770"/>
      <c r="UWC342" s="770"/>
      <c r="UWD342" s="770"/>
      <c r="UWE342" s="770"/>
      <c r="UWF342" s="770"/>
      <c r="UWG342" s="770"/>
      <c r="UWH342" s="770"/>
      <c r="UWI342" s="770"/>
      <c r="UWJ342" s="770"/>
      <c r="UWK342" s="770"/>
      <c r="UWL342" s="770"/>
      <c r="UWM342" s="770"/>
      <c r="UWN342" s="770"/>
      <c r="UWO342" s="770"/>
      <c r="UWP342" s="770"/>
      <c r="UWQ342" s="770"/>
      <c r="UWR342" s="770"/>
      <c r="UWS342" s="770"/>
      <c r="UWT342" s="770"/>
      <c r="UWU342" s="770"/>
      <c r="UWV342" s="770"/>
      <c r="UWW342" s="770"/>
      <c r="UWX342" s="770"/>
      <c r="UWY342" s="770"/>
      <c r="UWZ342" s="770"/>
      <c r="UXA342" s="770"/>
      <c r="UXB342" s="770"/>
      <c r="UXC342" s="770"/>
      <c r="UXD342" s="770"/>
      <c r="UXE342" s="770"/>
      <c r="UXF342" s="770"/>
      <c r="UXG342" s="770"/>
      <c r="UXH342" s="770"/>
      <c r="UXI342" s="770"/>
      <c r="UXJ342" s="770"/>
      <c r="UXK342" s="770"/>
      <c r="UXL342" s="770"/>
      <c r="UXM342" s="770"/>
      <c r="UXN342" s="770"/>
      <c r="UXO342" s="770"/>
      <c r="UXP342" s="770"/>
      <c r="UXQ342" s="770"/>
      <c r="UXR342" s="770"/>
      <c r="UXS342" s="770"/>
      <c r="UXT342" s="770"/>
      <c r="UXU342" s="770"/>
      <c r="UXV342" s="770"/>
      <c r="UXW342" s="770"/>
      <c r="UXX342" s="770"/>
      <c r="UXY342" s="770"/>
      <c r="UXZ342" s="770"/>
      <c r="UYA342" s="770"/>
      <c r="UYB342" s="770"/>
      <c r="UYC342" s="770"/>
      <c r="UYD342" s="770"/>
      <c r="UYE342" s="770"/>
      <c r="UYF342" s="770"/>
      <c r="UYG342" s="770"/>
      <c r="UYH342" s="770"/>
      <c r="UYI342" s="770"/>
      <c r="UYJ342" s="770"/>
      <c r="UYK342" s="770"/>
      <c r="UYL342" s="770"/>
      <c r="UYM342" s="770"/>
      <c r="UYN342" s="770"/>
      <c r="UYO342" s="770"/>
      <c r="UYP342" s="770"/>
      <c r="UYQ342" s="770"/>
      <c r="UYR342" s="770"/>
      <c r="UYS342" s="770"/>
      <c r="UYT342" s="770"/>
      <c r="UYU342" s="770"/>
      <c r="UYV342" s="770"/>
      <c r="UYW342" s="770"/>
      <c r="UYX342" s="770"/>
      <c r="UYY342" s="770"/>
      <c r="UYZ342" s="770"/>
      <c r="UZA342" s="770"/>
      <c r="UZB342" s="770"/>
      <c r="UZC342" s="770"/>
      <c r="UZD342" s="770"/>
      <c r="UZE342" s="770"/>
      <c r="UZF342" s="770"/>
      <c r="UZG342" s="770"/>
      <c r="UZH342" s="770"/>
      <c r="UZI342" s="770"/>
      <c r="UZJ342" s="770"/>
      <c r="UZK342" s="770"/>
      <c r="UZL342" s="770"/>
      <c r="UZM342" s="770"/>
      <c r="UZN342" s="770"/>
      <c r="UZO342" s="770"/>
      <c r="UZP342" s="770"/>
      <c r="UZQ342" s="770"/>
      <c r="UZR342" s="770"/>
      <c r="UZS342" s="770"/>
      <c r="UZT342" s="770"/>
      <c r="UZU342" s="770"/>
      <c r="UZV342" s="770"/>
      <c r="UZW342" s="770"/>
      <c r="UZX342" s="770"/>
      <c r="UZY342" s="770"/>
      <c r="UZZ342" s="770"/>
      <c r="VAA342" s="770"/>
      <c r="VAB342" s="770"/>
      <c r="VAC342" s="770"/>
      <c r="VAD342" s="770"/>
      <c r="VAE342" s="770"/>
      <c r="VAF342" s="770"/>
      <c r="VAG342" s="770"/>
      <c r="VAH342" s="770"/>
      <c r="VAI342" s="770"/>
      <c r="VAJ342" s="770"/>
      <c r="VAK342" s="770"/>
      <c r="VAL342" s="770"/>
      <c r="VAM342" s="770"/>
      <c r="VAN342" s="770"/>
      <c r="VAO342" s="770"/>
      <c r="VAP342" s="770"/>
      <c r="VAQ342" s="770"/>
      <c r="VAR342" s="770"/>
      <c r="VAS342" s="770"/>
      <c r="VAT342" s="770"/>
      <c r="VAU342" s="770"/>
      <c r="VAV342" s="770"/>
      <c r="VAW342" s="770"/>
      <c r="VAX342" s="770"/>
      <c r="VAY342" s="770"/>
      <c r="VAZ342" s="770"/>
      <c r="VBA342" s="770"/>
      <c r="VBB342" s="770"/>
      <c r="VBC342" s="770"/>
      <c r="VBD342" s="770"/>
      <c r="VBE342" s="770"/>
      <c r="VBF342" s="770"/>
      <c r="VBG342" s="770"/>
      <c r="VBH342" s="770"/>
      <c r="VBI342" s="770"/>
      <c r="VBJ342" s="770"/>
      <c r="VBK342" s="770"/>
      <c r="VBL342" s="770"/>
      <c r="VBM342" s="770"/>
      <c r="VBN342" s="770"/>
      <c r="VBO342" s="770"/>
      <c r="VBP342" s="770"/>
      <c r="VBQ342" s="770"/>
      <c r="VBR342" s="770"/>
      <c r="VBS342" s="770"/>
      <c r="VBT342" s="770"/>
      <c r="VBU342" s="770"/>
      <c r="VBV342" s="770"/>
      <c r="VBW342" s="770"/>
      <c r="VBX342" s="770"/>
      <c r="VBY342" s="770"/>
      <c r="VBZ342" s="770"/>
      <c r="VCA342" s="770"/>
      <c r="VCB342" s="770"/>
      <c r="VCC342" s="770"/>
      <c r="VCD342" s="770"/>
      <c r="VCE342" s="770"/>
      <c r="VCF342" s="770"/>
      <c r="VCG342" s="770"/>
      <c r="VCH342" s="770"/>
      <c r="VCI342" s="770"/>
      <c r="VCJ342" s="770"/>
      <c r="VCK342" s="770"/>
      <c r="VCL342" s="770"/>
      <c r="VCM342" s="770"/>
      <c r="VCN342" s="770"/>
      <c r="VCO342" s="770"/>
      <c r="VCP342" s="770"/>
      <c r="VCQ342" s="770"/>
      <c r="VCR342" s="770"/>
      <c r="VCS342" s="770"/>
      <c r="VCT342" s="770"/>
      <c r="VCU342" s="770"/>
      <c r="VCV342" s="770"/>
      <c r="VCW342" s="770"/>
      <c r="VCX342" s="770"/>
      <c r="VCY342" s="770"/>
      <c r="VCZ342" s="770"/>
      <c r="VDA342" s="770"/>
      <c r="VDB342" s="770"/>
      <c r="VDC342" s="770"/>
      <c r="VDD342" s="770"/>
      <c r="VDE342" s="770"/>
      <c r="VDF342" s="770"/>
      <c r="VDG342" s="770"/>
      <c r="VDH342" s="770"/>
      <c r="VDI342" s="770"/>
      <c r="VDJ342" s="770"/>
      <c r="VDK342" s="770"/>
      <c r="VDL342" s="770"/>
      <c r="VDM342" s="770"/>
      <c r="VDN342" s="770"/>
      <c r="VDO342" s="770"/>
      <c r="VDP342" s="770"/>
      <c r="VDQ342" s="770"/>
      <c r="VDR342" s="770"/>
      <c r="VDS342" s="770"/>
      <c r="VDT342" s="770"/>
      <c r="VDU342" s="770"/>
      <c r="VDV342" s="770"/>
      <c r="VDW342" s="770"/>
      <c r="VDX342" s="770"/>
      <c r="VDY342" s="770"/>
      <c r="VDZ342" s="770"/>
      <c r="VEA342" s="770"/>
      <c r="VEB342" s="770"/>
      <c r="VEC342" s="770"/>
      <c r="VED342" s="770"/>
      <c r="VEE342" s="770"/>
      <c r="VEF342" s="770"/>
      <c r="VEG342" s="770"/>
      <c r="VEH342" s="770"/>
      <c r="VEI342" s="770"/>
      <c r="VEJ342" s="770"/>
      <c r="VEK342" s="770"/>
      <c r="VEL342" s="770"/>
      <c r="VEM342" s="770"/>
      <c r="VEN342" s="770"/>
      <c r="VEO342" s="770"/>
      <c r="VEP342" s="770"/>
      <c r="VEQ342" s="770"/>
      <c r="VER342" s="770"/>
      <c r="VES342" s="770"/>
      <c r="VET342" s="770"/>
      <c r="VEU342" s="770"/>
      <c r="VEV342" s="770"/>
      <c r="VEW342" s="770"/>
      <c r="VEX342" s="770"/>
      <c r="VEY342" s="770"/>
      <c r="VEZ342" s="770"/>
      <c r="VFA342" s="770"/>
      <c r="VFB342" s="770"/>
      <c r="VFC342" s="770"/>
      <c r="VFD342" s="770"/>
      <c r="VFE342" s="770"/>
      <c r="VFF342" s="770"/>
      <c r="VFG342" s="770"/>
      <c r="VFH342" s="770"/>
      <c r="VFI342" s="770"/>
      <c r="VFJ342" s="770"/>
      <c r="VFK342" s="770"/>
      <c r="VFL342" s="770"/>
      <c r="VFM342" s="770"/>
      <c r="VFN342" s="770"/>
      <c r="VFO342" s="770"/>
      <c r="VFP342" s="770"/>
      <c r="VFQ342" s="770"/>
      <c r="VFR342" s="770"/>
      <c r="VFS342" s="770"/>
      <c r="VFT342" s="770"/>
      <c r="VFU342" s="770"/>
      <c r="VFV342" s="770"/>
      <c r="VFW342" s="770"/>
      <c r="VFX342" s="770"/>
      <c r="VFY342" s="770"/>
      <c r="VFZ342" s="770"/>
      <c r="VGA342" s="770"/>
      <c r="VGB342" s="770"/>
      <c r="VGC342" s="770"/>
      <c r="VGD342" s="770"/>
      <c r="VGE342" s="770"/>
      <c r="VGF342" s="770"/>
      <c r="VGG342" s="770"/>
      <c r="VGH342" s="770"/>
      <c r="VGI342" s="770"/>
      <c r="VGJ342" s="770"/>
      <c r="VGK342" s="770"/>
      <c r="VGL342" s="770"/>
      <c r="VGM342" s="770"/>
      <c r="VGN342" s="770"/>
      <c r="VGO342" s="770"/>
      <c r="VGP342" s="770"/>
      <c r="VGQ342" s="770"/>
      <c r="VGR342" s="770"/>
      <c r="VGS342" s="770"/>
      <c r="VGT342" s="770"/>
      <c r="VGU342" s="770"/>
      <c r="VGV342" s="770"/>
      <c r="VGW342" s="770"/>
      <c r="VGX342" s="770"/>
      <c r="VGY342" s="770"/>
      <c r="VGZ342" s="770"/>
      <c r="VHA342" s="770"/>
      <c r="VHB342" s="770"/>
      <c r="VHC342" s="770"/>
      <c r="VHD342" s="770"/>
      <c r="VHE342" s="770"/>
      <c r="VHF342" s="770"/>
      <c r="VHG342" s="770"/>
      <c r="VHH342" s="770"/>
      <c r="VHI342" s="770"/>
      <c r="VHJ342" s="770"/>
      <c r="VHK342" s="770"/>
      <c r="VHL342" s="770"/>
      <c r="VHM342" s="770"/>
      <c r="VHN342" s="770"/>
      <c r="VHO342" s="770"/>
      <c r="VHP342" s="770"/>
      <c r="VHQ342" s="770"/>
      <c r="VHR342" s="770"/>
      <c r="VHS342" s="770"/>
      <c r="VHT342" s="770"/>
      <c r="VHU342" s="770"/>
      <c r="VHV342" s="770"/>
      <c r="VHW342" s="770"/>
      <c r="VHX342" s="770"/>
      <c r="VHY342" s="770"/>
      <c r="VHZ342" s="770"/>
      <c r="VIA342" s="770"/>
      <c r="VIB342" s="770"/>
      <c r="VIC342" s="770"/>
      <c r="VID342" s="770"/>
      <c r="VIE342" s="770"/>
      <c r="VIF342" s="770"/>
      <c r="VIG342" s="770"/>
      <c r="VIH342" s="770"/>
      <c r="VII342" s="770"/>
      <c r="VIJ342" s="770"/>
      <c r="VIK342" s="770"/>
      <c r="VIL342" s="770"/>
      <c r="VIM342" s="770"/>
      <c r="VIN342" s="770"/>
      <c r="VIO342" s="770"/>
      <c r="VIP342" s="770"/>
      <c r="VIQ342" s="770"/>
      <c r="VIR342" s="770"/>
      <c r="VIS342" s="770"/>
      <c r="VIT342" s="770"/>
      <c r="VIU342" s="770"/>
      <c r="VIV342" s="770"/>
      <c r="VIW342" s="770"/>
      <c r="VIX342" s="770"/>
      <c r="VIY342" s="770"/>
      <c r="VIZ342" s="770"/>
      <c r="VJA342" s="770"/>
      <c r="VJB342" s="770"/>
      <c r="VJC342" s="770"/>
      <c r="VJD342" s="770"/>
      <c r="VJE342" s="770"/>
      <c r="VJF342" s="770"/>
      <c r="VJG342" s="770"/>
      <c r="VJH342" s="770"/>
      <c r="VJI342" s="770"/>
      <c r="VJJ342" s="770"/>
      <c r="VJK342" s="770"/>
      <c r="VJL342" s="770"/>
      <c r="VJM342" s="770"/>
      <c r="VJN342" s="770"/>
      <c r="VJO342" s="770"/>
      <c r="VJP342" s="770"/>
      <c r="VJQ342" s="770"/>
      <c r="VJR342" s="770"/>
      <c r="VJS342" s="770"/>
      <c r="VJT342" s="770"/>
      <c r="VJU342" s="770"/>
      <c r="VJV342" s="770"/>
      <c r="VJW342" s="770"/>
      <c r="VJX342" s="770"/>
      <c r="VJY342" s="770"/>
      <c r="VJZ342" s="770"/>
      <c r="VKA342" s="770"/>
      <c r="VKB342" s="770"/>
      <c r="VKC342" s="770"/>
      <c r="VKD342" s="770"/>
      <c r="VKE342" s="770"/>
      <c r="VKF342" s="770"/>
      <c r="VKG342" s="770"/>
      <c r="VKH342" s="770"/>
      <c r="VKI342" s="770"/>
      <c r="VKJ342" s="770"/>
      <c r="VKK342" s="770"/>
      <c r="VKL342" s="770"/>
      <c r="VKM342" s="770"/>
      <c r="VKN342" s="770"/>
      <c r="VKO342" s="770"/>
      <c r="VKP342" s="770"/>
      <c r="VKQ342" s="770"/>
      <c r="VKR342" s="770"/>
      <c r="VKS342" s="770"/>
      <c r="VKT342" s="770"/>
      <c r="VKU342" s="770"/>
      <c r="VKV342" s="770"/>
      <c r="VKW342" s="770"/>
      <c r="VKX342" s="770"/>
      <c r="VKY342" s="770"/>
      <c r="VKZ342" s="770"/>
      <c r="VLA342" s="770"/>
      <c r="VLB342" s="770"/>
      <c r="VLC342" s="770"/>
      <c r="VLD342" s="770"/>
      <c r="VLE342" s="770"/>
      <c r="VLF342" s="770"/>
      <c r="VLG342" s="770"/>
      <c r="VLH342" s="770"/>
      <c r="VLI342" s="770"/>
      <c r="VLJ342" s="770"/>
      <c r="VLK342" s="770"/>
      <c r="VLL342" s="770"/>
      <c r="VLM342" s="770"/>
      <c r="VLN342" s="770"/>
      <c r="VLO342" s="770"/>
      <c r="VLP342" s="770"/>
      <c r="VLQ342" s="770"/>
      <c r="VLR342" s="770"/>
      <c r="VLS342" s="770"/>
      <c r="VLT342" s="770"/>
      <c r="VLU342" s="770"/>
      <c r="VLV342" s="770"/>
      <c r="VLW342" s="770"/>
      <c r="VLX342" s="770"/>
      <c r="VLY342" s="770"/>
      <c r="VLZ342" s="770"/>
      <c r="VMA342" s="770"/>
      <c r="VMB342" s="770"/>
      <c r="VMC342" s="770"/>
      <c r="VMD342" s="770"/>
      <c r="VME342" s="770"/>
      <c r="VMF342" s="770"/>
      <c r="VMG342" s="770"/>
      <c r="VMH342" s="770"/>
      <c r="VMI342" s="770"/>
      <c r="VMJ342" s="770"/>
      <c r="VMK342" s="770"/>
      <c r="VML342" s="770"/>
      <c r="VMM342" s="770"/>
      <c r="VMN342" s="770"/>
      <c r="VMO342" s="770"/>
      <c r="VMP342" s="770"/>
      <c r="VMQ342" s="770"/>
      <c r="VMR342" s="770"/>
      <c r="VMS342" s="770"/>
      <c r="VMT342" s="770"/>
      <c r="VMU342" s="770"/>
      <c r="VMV342" s="770"/>
      <c r="VMW342" s="770"/>
      <c r="VMX342" s="770"/>
      <c r="VMY342" s="770"/>
      <c r="VMZ342" s="770"/>
      <c r="VNA342" s="770"/>
      <c r="VNB342" s="770"/>
      <c r="VNC342" s="770"/>
      <c r="VND342" s="770"/>
      <c r="VNE342" s="770"/>
      <c r="VNF342" s="770"/>
      <c r="VNG342" s="770"/>
      <c r="VNH342" s="770"/>
      <c r="VNI342" s="770"/>
      <c r="VNJ342" s="770"/>
      <c r="VNK342" s="770"/>
      <c r="VNL342" s="770"/>
      <c r="VNM342" s="770"/>
      <c r="VNN342" s="770"/>
      <c r="VNO342" s="770"/>
      <c r="VNP342" s="770"/>
      <c r="VNQ342" s="770"/>
      <c r="VNR342" s="770"/>
      <c r="VNS342" s="770"/>
      <c r="VNT342" s="770"/>
      <c r="VNU342" s="770"/>
      <c r="VNV342" s="770"/>
      <c r="VNW342" s="770"/>
      <c r="VNX342" s="770"/>
      <c r="VNY342" s="770"/>
      <c r="VNZ342" s="770"/>
      <c r="VOA342" s="770"/>
      <c r="VOB342" s="770"/>
      <c r="VOC342" s="770"/>
      <c r="VOD342" s="770"/>
      <c r="VOE342" s="770"/>
      <c r="VOF342" s="770"/>
      <c r="VOG342" s="770"/>
      <c r="VOH342" s="770"/>
      <c r="VOI342" s="770"/>
      <c r="VOJ342" s="770"/>
      <c r="VOK342" s="770"/>
      <c r="VOL342" s="770"/>
      <c r="VOM342" s="770"/>
      <c r="VON342" s="770"/>
      <c r="VOO342" s="770"/>
      <c r="VOP342" s="770"/>
      <c r="VOQ342" s="770"/>
      <c r="VOR342" s="770"/>
      <c r="VOS342" s="770"/>
      <c r="VOT342" s="770"/>
      <c r="VOU342" s="770"/>
      <c r="VOV342" s="770"/>
      <c r="VOW342" s="770"/>
      <c r="VOX342" s="770"/>
      <c r="VOY342" s="770"/>
      <c r="VOZ342" s="770"/>
      <c r="VPA342" s="770"/>
      <c r="VPB342" s="770"/>
      <c r="VPC342" s="770"/>
      <c r="VPD342" s="770"/>
      <c r="VPE342" s="770"/>
      <c r="VPF342" s="770"/>
      <c r="VPG342" s="770"/>
      <c r="VPH342" s="770"/>
      <c r="VPI342" s="770"/>
      <c r="VPJ342" s="770"/>
      <c r="VPK342" s="770"/>
      <c r="VPL342" s="770"/>
      <c r="VPM342" s="770"/>
      <c r="VPN342" s="770"/>
      <c r="VPO342" s="770"/>
      <c r="VPP342" s="770"/>
      <c r="VPQ342" s="770"/>
      <c r="VPR342" s="770"/>
      <c r="VPS342" s="770"/>
      <c r="VPT342" s="770"/>
      <c r="VPU342" s="770"/>
      <c r="VPV342" s="770"/>
      <c r="VPW342" s="770"/>
      <c r="VPX342" s="770"/>
      <c r="VPY342" s="770"/>
      <c r="VPZ342" s="770"/>
      <c r="VQA342" s="770"/>
      <c r="VQB342" s="770"/>
      <c r="VQC342" s="770"/>
      <c r="VQD342" s="770"/>
      <c r="VQE342" s="770"/>
      <c r="VQF342" s="770"/>
      <c r="VQG342" s="770"/>
      <c r="VQH342" s="770"/>
      <c r="VQI342" s="770"/>
      <c r="VQJ342" s="770"/>
      <c r="VQK342" s="770"/>
      <c r="VQL342" s="770"/>
      <c r="VQM342" s="770"/>
      <c r="VQN342" s="770"/>
      <c r="VQO342" s="770"/>
      <c r="VQP342" s="770"/>
      <c r="VQQ342" s="770"/>
      <c r="VQR342" s="770"/>
      <c r="VQS342" s="770"/>
      <c r="VQT342" s="770"/>
      <c r="VQU342" s="770"/>
      <c r="VQV342" s="770"/>
      <c r="VQW342" s="770"/>
      <c r="VQX342" s="770"/>
      <c r="VQY342" s="770"/>
      <c r="VQZ342" s="770"/>
      <c r="VRA342" s="770"/>
      <c r="VRB342" s="770"/>
      <c r="VRC342" s="770"/>
      <c r="VRD342" s="770"/>
      <c r="VRE342" s="770"/>
      <c r="VRF342" s="770"/>
      <c r="VRG342" s="770"/>
      <c r="VRH342" s="770"/>
      <c r="VRI342" s="770"/>
      <c r="VRJ342" s="770"/>
      <c r="VRK342" s="770"/>
      <c r="VRL342" s="770"/>
      <c r="VRM342" s="770"/>
      <c r="VRN342" s="770"/>
      <c r="VRO342" s="770"/>
      <c r="VRP342" s="770"/>
      <c r="VRQ342" s="770"/>
      <c r="VRR342" s="770"/>
      <c r="VRS342" s="770"/>
      <c r="VRT342" s="770"/>
      <c r="VRU342" s="770"/>
      <c r="VRV342" s="770"/>
      <c r="VRW342" s="770"/>
      <c r="VRX342" s="770"/>
      <c r="VRY342" s="770"/>
      <c r="VRZ342" s="770"/>
      <c r="VSA342" s="770"/>
      <c r="VSB342" s="770"/>
      <c r="VSC342" s="770"/>
      <c r="VSD342" s="770"/>
      <c r="VSE342" s="770"/>
      <c r="VSF342" s="770"/>
      <c r="VSG342" s="770"/>
      <c r="VSH342" s="770"/>
      <c r="VSI342" s="770"/>
      <c r="VSJ342" s="770"/>
      <c r="VSK342" s="770"/>
      <c r="VSL342" s="770"/>
      <c r="VSM342" s="770"/>
      <c r="VSN342" s="770"/>
      <c r="VSO342" s="770"/>
      <c r="VSP342" s="770"/>
      <c r="VSQ342" s="770"/>
      <c r="VSR342" s="770"/>
      <c r="VSS342" s="770"/>
      <c r="VST342" s="770"/>
      <c r="VSU342" s="770"/>
      <c r="VSV342" s="770"/>
      <c r="VSW342" s="770"/>
      <c r="VSX342" s="770"/>
      <c r="VSY342" s="770"/>
      <c r="VSZ342" s="770"/>
      <c r="VTA342" s="770"/>
      <c r="VTB342" s="770"/>
      <c r="VTC342" s="770"/>
      <c r="VTD342" s="770"/>
      <c r="VTE342" s="770"/>
      <c r="VTF342" s="770"/>
      <c r="VTG342" s="770"/>
      <c r="VTH342" s="770"/>
      <c r="VTI342" s="770"/>
      <c r="VTJ342" s="770"/>
      <c r="VTK342" s="770"/>
      <c r="VTL342" s="770"/>
      <c r="VTM342" s="770"/>
      <c r="VTN342" s="770"/>
      <c r="VTO342" s="770"/>
      <c r="VTP342" s="770"/>
      <c r="VTQ342" s="770"/>
      <c r="VTR342" s="770"/>
      <c r="VTS342" s="770"/>
      <c r="VTT342" s="770"/>
      <c r="VTU342" s="770"/>
      <c r="VTV342" s="770"/>
      <c r="VTW342" s="770"/>
      <c r="VTX342" s="770"/>
      <c r="VTY342" s="770"/>
      <c r="VTZ342" s="770"/>
      <c r="VUA342" s="770"/>
      <c r="VUB342" s="770"/>
      <c r="VUC342" s="770"/>
      <c r="VUD342" s="770"/>
      <c r="VUE342" s="770"/>
      <c r="VUF342" s="770"/>
      <c r="VUG342" s="770"/>
      <c r="VUH342" s="770"/>
      <c r="VUI342" s="770"/>
      <c r="VUJ342" s="770"/>
      <c r="VUK342" s="770"/>
      <c r="VUL342" s="770"/>
      <c r="VUM342" s="770"/>
      <c r="VUN342" s="770"/>
      <c r="VUO342" s="770"/>
      <c r="VUP342" s="770"/>
      <c r="VUQ342" s="770"/>
      <c r="VUR342" s="770"/>
      <c r="VUS342" s="770"/>
      <c r="VUT342" s="770"/>
      <c r="VUU342" s="770"/>
      <c r="VUV342" s="770"/>
      <c r="VUW342" s="770"/>
      <c r="VUX342" s="770"/>
      <c r="VUY342" s="770"/>
      <c r="VUZ342" s="770"/>
      <c r="VVA342" s="770"/>
      <c r="VVB342" s="770"/>
      <c r="VVC342" s="770"/>
      <c r="VVD342" s="770"/>
      <c r="VVE342" s="770"/>
      <c r="VVF342" s="770"/>
      <c r="VVG342" s="770"/>
      <c r="VVH342" s="770"/>
      <c r="VVI342" s="770"/>
      <c r="VVJ342" s="770"/>
      <c r="VVK342" s="770"/>
      <c r="VVL342" s="770"/>
      <c r="VVM342" s="770"/>
      <c r="VVN342" s="770"/>
      <c r="VVO342" s="770"/>
      <c r="VVP342" s="770"/>
      <c r="VVQ342" s="770"/>
      <c r="VVR342" s="770"/>
      <c r="VVS342" s="770"/>
      <c r="VVT342" s="770"/>
      <c r="VVU342" s="770"/>
      <c r="VVV342" s="770"/>
      <c r="VVW342" s="770"/>
      <c r="VVX342" s="770"/>
      <c r="VVY342" s="770"/>
      <c r="VVZ342" s="770"/>
      <c r="VWA342" s="770"/>
      <c r="VWB342" s="770"/>
      <c r="VWC342" s="770"/>
      <c r="VWD342" s="770"/>
      <c r="VWE342" s="770"/>
      <c r="VWF342" s="770"/>
      <c r="VWG342" s="770"/>
      <c r="VWH342" s="770"/>
      <c r="VWI342" s="770"/>
      <c r="VWJ342" s="770"/>
      <c r="VWK342" s="770"/>
      <c r="VWL342" s="770"/>
      <c r="VWM342" s="770"/>
      <c r="VWN342" s="770"/>
      <c r="VWO342" s="770"/>
      <c r="VWP342" s="770"/>
      <c r="VWQ342" s="770"/>
      <c r="VWR342" s="770"/>
      <c r="VWS342" s="770"/>
      <c r="VWT342" s="770"/>
      <c r="VWU342" s="770"/>
      <c r="VWV342" s="770"/>
      <c r="VWW342" s="770"/>
      <c r="VWX342" s="770"/>
      <c r="VWY342" s="770"/>
      <c r="VWZ342" s="770"/>
      <c r="VXA342" s="770"/>
      <c r="VXB342" s="770"/>
      <c r="VXC342" s="770"/>
      <c r="VXD342" s="770"/>
      <c r="VXE342" s="770"/>
      <c r="VXF342" s="770"/>
      <c r="VXG342" s="770"/>
      <c r="VXH342" s="770"/>
      <c r="VXI342" s="770"/>
      <c r="VXJ342" s="770"/>
      <c r="VXK342" s="770"/>
      <c r="VXL342" s="770"/>
      <c r="VXM342" s="770"/>
      <c r="VXN342" s="770"/>
      <c r="VXO342" s="770"/>
      <c r="VXP342" s="770"/>
      <c r="VXQ342" s="770"/>
      <c r="VXR342" s="770"/>
      <c r="VXS342" s="770"/>
      <c r="VXT342" s="770"/>
      <c r="VXU342" s="770"/>
      <c r="VXV342" s="770"/>
      <c r="VXW342" s="770"/>
      <c r="VXX342" s="770"/>
      <c r="VXY342" s="770"/>
      <c r="VXZ342" s="770"/>
      <c r="VYA342" s="770"/>
      <c r="VYB342" s="770"/>
      <c r="VYC342" s="770"/>
      <c r="VYD342" s="770"/>
      <c r="VYE342" s="770"/>
      <c r="VYF342" s="770"/>
      <c r="VYG342" s="770"/>
      <c r="VYH342" s="770"/>
      <c r="VYI342" s="770"/>
      <c r="VYJ342" s="770"/>
      <c r="VYK342" s="770"/>
      <c r="VYL342" s="770"/>
      <c r="VYM342" s="770"/>
      <c r="VYN342" s="770"/>
      <c r="VYO342" s="770"/>
      <c r="VYP342" s="770"/>
      <c r="VYQ342" s="770"/>
      <c r="VYR342" s="770"/>
      <c r="VYS342" s="770"/>
      <c r="VYT342" s="770"/>
      <c r="VYU342" s="770"/>
      <c r="VYV342" s="770"/>
      <c r="VYW342" s="770"/>
      <c r="VYX342" s="770"/>
      <c r="VYY342" s="770"/>
      <c r="VYZ342" s="770"/>
      <c r="VZA342" s="770"/>
      <c r="VZB342" s="770"/>
      <c r="VZC342" s="770"/>
      <c r="VZD342" s="770"/>
      <c r="VZE342" s="770"/>
      <c r="VZF342" s="770"/>
      <c r="VZG342" s="770"/>
      <c r="VZH342" s="770"/>
      <c r="VZI342" s="770"/>
      <c r="VZJ342" s="770"/>
      <c r="VZK342" s="770"/>
      <c r="VZL342" s="770"/>
      <c r="VZM342" s="770"/>
      <c r="VZN342" s="770"/>
      <c r="VZO342" s="770"/>
      <c r="VZP342" s="770"/>
      <c r="VZQ342" s="770"/>
      <c r="VZR342" s="770"/>
      <c r="VZS342" s="770"/>
      <c r="VZT342" s="770"/>
      <c r="VZU342" s="770"/>
      <c r="VZV342" s="770"/>
      <c r="VZW342" s="770"/>
      <c r="VZX342" s="770"/>
      <c r="VZY342" s="770"/>
      <c r="VZZ342" s="770"/>
      <c r="WAA342" s="770"/>
      <c r="WAB342" s="770"/>
      <c r="WAC342" s="770"/>
      <c r="WAD342" s="770"/>
      <c r="WAE342" s="770"/>
      <c r="WAF342" s="770"/>
      <c r="WAG342" s="770"/>
      <c r="WAH342" s="770"/>
      <c r="WAI342" s="770"/>
      <c r="WAJ342" s="770"/>
      <c r="WAK342" s="770"/>
      <c r="WAL342" s="770"/>
      <c r="WAM342" s="770"/>
      <c r="WAN342" s="770"/>
      <c r="WAO342" s="770"/>
      <c r="WAP342" s="770"/>
      <c r="WAQ342" s="770"/>
      <c r="WAR342" s="770"/>
      <c r="WAS342" s="770"/>
      <c r="WAT342" s="770"/>
      <c r="WAU342" s="770"/>
      <c r="WAV342" s="770"/>
      <c r="WAW342" s="770"/>
      <c r="WAX342" s="770"/>
      <c r="WAY342" s="770"/>
      <c r="WAZ342" s="770"/>
      <c r="WBA342" s="770"/>
      <c r="WBB342" s="770"/>
      <c r="WBC342" s="770"/>
      <c r="WBD342" s="770"/>
      <c r="WBE342" s="770"/>
      <c r="WBF342" s="770"/>
      <c r="WBG342" s="770"/>
      <c r="WBH342" s="770"/>
      <c r="WBI342" s="770"/>
      <c r="WBJ342" s="770"/>
      <c r="WBK342" s="770"/>
      <c r="WBL342" s="770"/>
      <c r="WBM342" s="770"/>
      <c r="WBN342" s="770"/>
      <c r="WBO342" s="770"/>
      <c r="WBP342" s="770"/>
      <c r="WBQ342" s="770"/>
      <c r="WBR342" s="770"/>
      <c r="WBS342" s="770"/>
      <c r="WBT342" s="770"/>
      <c r="WBU342" s="770"/>
      <c r="WBV342" s="770"/>
      <c r="WBW342" s="770"/>
      <c r="WBX342" s="770"/>
      <c r="WBY342" s="770"/>
      <c r="WBZ342" s="770"/>
      <c r="WCA342" s="770"/>
      <c r="WCB342" s="770"/>
      <c r="WCC342" s="770"/>
      <c r="WCD342" s="770"/>
      <c r="WCE342" s="770"/>
      <c r="WCF342" s="770"/>
      <c r="WCG342" s="770"/>
      <c r="WCH342" s="770"/>
      <c r="WCI342" s="770"/>
      <c r="WCJ342" s="770"/>
      <c r="WCK342" s="770"/>
      <c r="WCL342" s="770"/>
      <c r="WCM342" s="770"/>
      <c r="WCN342" s="770"/>
      <c r="WCO342" s="770"/>
      <c r="WCP342" s="770"/>
      <c r="WCQ342" s="770"/>
      <c r="WCR342" s="770"/>
      <c r="WCS342" s="770"/>
      <c r="WCT342" s="770"/>
      <c r="WCU342" s="770"/>
      <c r="WCV342" s="770"/>
      <c r="WCW342" s="770"/>
      <c r="WCX342" s="770"/>
      <c r="WCY342" s="770"/>
      <c r="WCZ342" s="770"/>
      <c r="WDA342" s="770"/>
      <c r="WDB342" s="770"/>
      <c r="WDC342" s="770"/>
      <c r="WDD342" s="770"/>
      <c r="WDE342" s="770"/>
      <c r="WDF342" s="770"/>
      <c r="WDG342" s="770"/>
      <c r="WDH342" s="770"/>
      <c r="WDI342" s="770"/>
      <c r="WDJ342" s="770"/>
      <c r="WDK342" s="770"/>
      <c r="WDL342" s="770"/>
      <c r="WDM342" s="770"/>
      <c r="WDN342" s="770"/>
      <c r="WDO342" s="770"/>
      <c r="WDP342" s="770"/>
      <c r="WDQ342" s="770"/>
      <c r="WDR342" s="770"/>
      <c r="WDS342" s="770"/>
      <c r="WDT342" s="770"/>
      <c r="WDU342" s="770"/>
      <c r="WDV342" s="770"/>
      <c r="WDW342" s="770"/>
      <c r="WDX342" s="770"/>
      <c r="WDY342" s="770"/>
      <c r="WDZ342" s="770"/>
      <c r="WEA342" s="770"/>
      <c r="WEB342" s="770"/>
      <c r="WEC342" s="770"/>
      <c r="WED342" s="770"/>
      <c r="WEE342" s="770"/>
      <c r="WEF342" s="770"/>
      <c r="WEG342" s="770"/>
      <c r="WEH342" s="770"/>
      <c r="WEI342" s="770"/>
      <c r="WEJ342" s="770"/>
      <c r="WEK342" s="770"/>
      <c r="WEL342" s="770"/>
      <c r="WEM342" s="770"/>
      <c r="WEN342" s="770"/>
      <c r="WEO342" s="770"/>
      <c r="WEP342" s="770"/>
      <c r="WEQ342" s="770"/>
      <c r="WER342" s="770"/>
      <c r="WES342" s="770"/>
      <c r="WET342" s="770"/>
      <c r="WEU342" s="770"/>
      <c r="WEV342" s="770"/>
      <c r="WEW342" s="770"/>
      <c r="WEX342" s="770"/>
      <c r="WEY342" s="770"/>
      <c r="WEZ342" s="770"/>
      <c r="WFA342" s="770"/>
      <c r="WFB342" s="770"/>
      <c r="WFC342" s="770"/>
      <c r="WFD342" s="770"/>
      <c r="WFE342" s="770"/>
      <c r="WFF342" s="770"/>
      <c r="WFG342" s="770"/>
      <c r="WFH342" s="770"/>
      <c r="WFI342" s="770"/>
      <c r="WFJ342" s="770"/>
      <c r="WFK342" s="770"/>
      <c r="WFL342" s="770"/>
      <c r="WFM342" s="770"/>
      <c r="WFN342" s="770"/>
      <c r="WFO342" s="770"/>
      <c r="WFP342" s="770"/>
      <c r="WFQ342" s="770"/>
      <c r="WFR342" s="770"/>
      <c r="WFS342" s="770"/>
      <c r="WFT342" s="770"/>
      <c r="WFU342" s="770"/>
      <c r="WFV342" s="770"/>
      <c r="WFW342" s="770"/>
      <c r="WFX342" s="770"/>
      <c r="WFY342" s="770"/>
      <c r="WFZ342" s="770"/>
      <c r="WGA342" s="770"/>
      <c r="WGB342" s="770"/>
      <c r="WGC342" s="770"/>
      <c r="WGD342" s="770"/>
      <c r="WGE342" s="770"/>
      <c r="WGF342" s="770"/>
      <c r="WGG342" s="770"/>
      <c r="WGH342" s="770"/>
      <c r="WGI342" s="770"/>
      <c r="WGJ342" s="770"/>
      <c r="WGK342" s="770"/>
      <c r="WGL342" s="770"/>
      <c r="WGM342" s="770"/>
      <c r="WGN342" s="770"/>
      <c r="WGO342" s="770"/>
      <c r="WGP342" s="770"/>
      <c r="WGQ342" s="770"/>
      <c r="WGR342" s="770"/>
      <c r="WGS342" s="770"/>
      <c r="WGT342" s="770"/>
      <c r="WGU342" s="770"/>
      <c r="WGV342" s="770"/>
      <c r="WGW342" s="770"/>
      <c r="WGX342" s="770"/>
      <c r="WGY342" s="770"/>
      <c r="WGZ342" s="770"/>
      <c r="WHA342" s="770"/>
      <c r="WHB342" s="770"/>
      <c r="WHC342" s="770"/>
      <c r="WHD342" s="770"/>
      <c r="WHE342" s="770"/>
      <c r="WHF342" s="770"/>
      <c r="WHG342" s="770"/>
      <c r="WHH342" s="770"/>
      <c r="WHI342" s="770"/>
      <c r="WHJ342" s="770"/>
      <c r="WHK342" s="770"/>
      <c r="WHL342" s="770"/>
      <c r="WHM342" s="770"/>
      <c r="WHN342" s="770"/>
      <c r="WHO342" s="770"/>
      <c r="WHP342" s="770"/>
      <c r="WHQ342" s="770"/>
      <c r="WHR342" s="770"/>
      <c r="WHS342" s="770"/>
      <c r="WHT342" s="770"/>
      <c r="WHU342" s="770"/>
      <c r="WHV342" s="770"/>
      <c r="WHW342" s="770"/>
      <c r="WHX342" s="770"/>
      <c r="WHY342" s="770"/>
      <c r="WHZ342" s="770"/>
      <c r="WIA342" s="770"/>
      <c r="WIB342" s="770"/>
      <c r="WIC342" s="770"/>
      <c r="WID342" s="770"/>
      <c r="WIE342" s="770"/>
      <c r="WIF342" s="770"/>
      <c r="WIG342" s="770"/>
      <c r="WIH342" s="770"/>
      <c r="WII342" s="770"/>
      <c r="WIJ342" s="770"/>
      <c r="WIK342" s="770"/>
      <c r="WIL342" s="770"/>
      <c r="WIM342" s="770"/>
      <c r="WIN342" s="770"/>
      <c r="WIO342" s="770"/>
      <c r="WIP342" s="770"/>
      <c r="WIQ342" s="770"/>
      <c r="WIR342" s="770"/>
      <c r="WIS342" s="770"/>
      <c r="WIT342" s="770"/>
      <c r="WIU342" s="770"/>
      <c r="WIV342" s="770"/>
      <c r="WIW342" s="770"/>
      <c r="WIX342" s="770"/>
      <c r="WIY342" s="770"/>
      <c r="WIZ342" s="770"/>
      <c r="WJA342" s="770"/>
      <c r="WJB342" s="770"/>
      <c r="WJC342" s="770"/>
      <c r="WJD342" s="770"/>
      <c r="WJE342" s="770"/>
      <c r="WJF342" s="770"/>
      <c r="WJG342" s="770"/>
      <c r="WJH342" s="770"/>
      <c r="WJI342" s="770"/>
      <c r="WJJ342" s="770"/>
      <c r="WJK342" s="770"/>
      <c r="WJL342" s="770"/>
      <c r="WJM342" s="770"/>
      <c r="WJN342" s="770"/>
      <c r="WJO342" s="770"/>
      <c r="WJP342" s="770"/>
      <c r="WJQ342" s="770"/>
      <c r="WJR342" s="770"/>
      <c r="WJS342" s="770"/>
      <c r="WJT342" s="770"/>
      <c r="WJU342" s="770"/>
      <c r="WJV342" s="770"/>
      <c r="WJW342" s="770"/>
      <c r="WJX342" s="770"/>
      <c r="WJY342" s="770"/>
      <c r="WJZ342" s="770"/>
      <c r="WKA342" s="770"/>
      <c r="WKB342" s="770"/>
      <c r="WKC342" s="770"/>
      <c r="WKD342" s="770"/>
      <c r="WKE342" s="770"/>
      <c r="WKF342" s="770"/>
      <c r="WKG342" s="770"/>
      <c r="WKH342" s="770"/>
      <c r="WKI342" s="770"/>
      <c r="WKJ342" s="770"/>
      <c r="WKK342" s="770"/>
      <c r="WKL342" s="770"/>
      <c r="WKM342" s="770"/>
      <c r="WKN342" s="770"/>
      <c r="WKO342" s="770"/>
      <c r="WKP342" s="770"/>
      <c r="WKQ342" s="770"/>
      <c r="WKR342" s="770"/>
      <c r="WKS342" s="770"/>
      <c r="WKT342" s="770"/>
      <c r="WKU342" s="770"/>
      <c r="WKV342" s="770"/>
      <c r="WKW342" s="770"/>
      <c r="WKX342" s="770"/>
      <c r="WKY342" s="770"/>
      <c r="WKZ342" s="770"/>
      <c r="WLA342" s="770"/>
      <c r="WLB342" s="770"/>
      <c r="WLC342" s="770"/>
      <c r="WLD342" s="770"/>
      <c r="WLE342" s="770"/>
      <c r="WLF342" s="770"/>
      <c r="WLG342" s="770"/>
      <c r="WLH342" s="770"/>
      <c r="WLI342" s="770"/>
      <c r="WLJ342" s="770"/>
      <c r="WLK342" s="770"/>
      <c r="WLL342" s="770"/>
      <c r="WLM342" s="770"/>
      <c r="WLN342" s="770"/>
      <c r="WLO342" s="770"/>
      <c r="WLP342" s="770"/>
      <c r="WLQ342" s="770"/>
      <c r="WLR342" s="770"/>
      <c r="WLS342" s="770"/>
      <c r="WLT342" s="770"/>
      <c r="WLU342" s="770"/>
      <c r="WLV342" s="770"/>
      <c r="WLW342" s="770"/>
      <c r="WLX342" s="770"/>
      <c r="WLY342" s="770"/>
      <c r="WLZ342" s="770"/>
      <c r="WMA342" s="770"/>
      <c r="WMB342" s="770"/>
      <c r="WMC342" s="770"/>
      <c r="WMD342" s="770"/>
      <c r="WME342" s="770"/>
      <c r="WMF342" s="770"/>
      <c r="WMG342" s="770"/>
      <c r="WMH342" s="770"/>
      <c r="WMI342" s="770"/>
      <c r="WMJ342" s="770"/>
      <c r="WMK342" s="770"/>
      <c r="WML342" s="770"/>
      <c r="WMM342" s="770"/>
      <c r="WMN342" s="770"/>
      <c r="WMO342" s="770"/>
      <c r="WMP342" s="770"/>
      <c r="WMQ342" s="770"/>
      <c r="WMR342" s="770"/>
      <c r="WMS342" s="770"/>
      <c r="WMT342" s="770"/>
      <c r="WMU342" s="770"/>
      <c r="WMV342" s="770"/>
      <c r="WMW342" s="770"/>
      <c r="WMX342" s="770"/>
      <c r="WMY342" s="770"/>
      <c r="WMZ342" s="770"/>
      <c r="WNA342" s="770"/>
      <c r="WNB342" s="770"/>
      <c r="WNC342" s="770"/>
      <c r="WND342" s="770"/>
      <c r="WNE342" s="770"/>
      <c r="WNF342" s="770"/>
      <c r="WNG342" s="770"/>
      <c r="WNH342" s="770"/>
      <c r="WNI342" s="770"/>
      <c r="WNJ342" s="770"/>
      <c r="WNK342" s="770"/>
      <c r="WNL342" s="770"/>
      <c r="WNM342" s="770"/>
      <c r="WNN342" s="770"/>
      <c r="WNO342" s="770"/>
      <c r="WNP342" s="770"/>
      <c r="WNQ342" s="770"/>
      <c r="WNR342" s="770"/>
      <c r="WNS342" s="770"/>
      <c r="WNT342" s="770"/>
      <c r="WNU342" s="770"/>
      <c r="WNV342" s="770"/>
      <c r="WNW342" s="770"/>
      <c r="WNX342" s="770"/>
      <c r="WNY342" s="770"/>
      <c r="WNZ342" s="770"/>
      <c r="WOA342" s="770"/>
      <c r="WOB342" s="770"/>
      <c r="WOC342" s="770"/>
      <c r="WOD342" s="770"/>
      <c r="WOE342" s="770"/>
      <c r="WOF342" s="770"/>
      <c r="WOG342" s="770"/>
      <c r="WOH342" s="770"/>
      <c r="WOI342" s="770"/>
      <c r="WOJ342" s="770"/>
      <c r="WOK342" s="770"/>
      <c r="WOL342" s="770"/>
      <c r="WOM342" s="770"/>
      <c r="WON342" s="770"/>
      <c r="WOO342" s="770"/>
      <c r="WOP342" s="770"/>
      <c r="WOQ342" s="770"/>
      <c r="WOR342" s="770"/>
      <c r="WOS342" s="770"/>
      <c r="WOT342" s="770"/>
      <c r="WOU342" s="770"/>
      <c r="WOV342" s="770"/>
      <c r="WOW342" s="770"/>
      <c r="WOX342" s="770"/>
      <c r="WOY342" s="770"/>
      <c r="WOZ342" s="770"/>
      <c r="WPA342" s="770"/>
      <c r="WPB342" s="770"/>
      <c r="WPC342" s="770"/>
      <c r="WPD342" s="770"/>
      <c r="WPE342" s="770"/>
      <c r="WPF342" s="770"/>
      <c r="WPG342" s="770"/>
      <c r="WPH342" s="770"/>
      <c r="WPI342" s="770"/>
      <c r="WPJ342" s="770"/>
      <c r="WPK342" s="770"/>
      <c r="WPL342" s="770"/>
      <c r="WPM342" s="770"/>
      <c r="WPN342" s="770"/>
      <c r="WPO342" s="770"/>
      <c r="WPP342" s="770"/>
      <c r="WPQ342" s="770"/>
      <c r="WPR342" s="770"/>
      <c r="WPS342" s="770"/>
      <c r="WPT342" s="770"/>
      <c r="WPU342" s="770"/>
      <c r="WPV342" s="770"/>
      <c r="WPW342" s="770"/>
      <c r="WPX342" s="770"/>
      <c r="WPY342" s="770"/>
      <c r="WPZ342" s="770"/>
      <c r="WQA342" s="770"/>
      <c r="WQB342" s="770"/>
      <c r="WQC342" s="770"/>
      <c r="WQD342" s="770"/>
      <c r="WQE342" s="770"/>
      <c r="WQF342" s="770"/>
      <c r="WQG342" s="770"/>
      <c r="WQH342" s="770"/>
      <c r="WQI342" s="770"/>
      <c r="WQJ342" s="770"/>
      <c r="WQK342" s="770"/>
      <c r="WQL342" s="770"/>
      <c r="WQM342" s="770"/>
      <c r="WQN342" s="770"/>
      <c r="WQO342" s="770"/>
      <c r="WQP342" s="770"/>
      <c r="WQQ342" s="770"/>
      <c r="WQR342" s="770"/>
      <c r="WQS342" s="770"/>
      <c r="WQT342" s="770"/>
      <c r="WQU342" s="770"/>
      <c r="WQV342" s="770"/>
      <c r="WQW342" s="770"/>
      <c r="WQX342" s="770"/>
      <c r="WQY342" s="770"/>
      <c r="WQZ342" s="770"/>
      <c r="WRA342" s="770"/>
      <c r="WRB342" s="770"/>
      <c r="WRC342" s="770"/>
      <c r="WRD342" s="770"/>
      <c r="WRE342" s="770"/>
      <c r="WRF342" s="770"/>
      <c r="WRG342" s="770"/>
      <c r="WRH342" s="770"/>
      <c r="WRI342" s="770"/>
      <c r="WRJ342" s="770"/>
      <c r="WRK342" s="770"/>
      <c r="WRL342" s="770"/>
      <c r="WRM342" s="770"/>
      <c r="WRN342" s="770"/>
      <c r="WRO342" s="770"/>
      <c r="WRP342" s="770"/>
      <c r="WRQ342" s="770"/>
      <c r="WRR342" s="770"/>
      <c r="WRS342" s="770"/>
      <c r="WRT342" s="770"/>
      <c r="WRU342" s="770"/>
      <c r="WRV342" s="770"/>
      <c r="WRW342" s="770"/>
      <c r="WRX342" s="770"/>
      <c r="WRY342" s="770"/>
      <c r="WRZ342" s="770"/>
      <c r="WSA342" s="770"/>
      <c r="WSB342" s="770"/>
      <c r="WSC342" s="770"/>
      <c r="WSD342" s="770"/>
      <c r="WSE342" s="770"/>
      <c r="WSF342" s="770"/>
      <c r="WSG342" s="770"/>
      <c r="WSH342" s="770"/>
      <c r="WSI342" s="770"/>
      <c r="WSJ342" s="770"/>
      <c r="WSK342" s="770"/>
      <c r="WSL342" s="770"/>
      <c r="WSM342" s="770"/>
      <c r="WSN342" s="770"/>
      <c r="WSO342" s="770"/>
      <c r="WSP342" s="770"/>
      <c r="WSQ342" s="770"/>
      <c r="WSR342" s="770"/>
      <c r="WSS342" s="770"/>
      <c r="WST342" s="770"/>
      <c r="WSU342" s="770"/>
      <c r="WSV342" s="770"/>
      <c r="WSW342" s="770"/>
      <c r="WSX342" s="770"/>
      <c r="WSY342" s="770"/>
      <c r="WSZ342" s="770"/>
      <c r="WTA342" s="770"/>
      <c r="WTB342" s="770"/>
      <c r="WTC342" s="770"/>
      <c r="WTD342" s="770"/>
      <c r="WTE342" s="770"/>
      <c r="WTF342" s="770"/>
      <c r="WTG342" s="770"/>
      <c r="WTH342" s="770"/>
      <c r="WTI342" s="770"/>
      <c r="WTJ342" s="770"/>
      <c r="WTK342" s="770"/>
      <c r="WTL342" s="770"/>
      <c r="WTM342" s="770"/>
      <c r="WTN342" s="770"/>
      <c r="WTO342" s="770"/>
      <c r="WTP342" s="770"/>
      <c r="WTQ342" s="770"/>
      <c r="WTR342" s="770"/>
      <c r="WTS342" s="770"/>
      <c r="WTT342" s="770"/>
      <c r="WTU342" s="770"/>
      <c r="WTV342" s="770"/>
      <c r="WTW342" s="770"/>
      <c r="WTX342" s="770"/>
      <c r="WTY342" s="770"/>
      <c r="WTZ342" s="770"/>
      <c r="WUA342" s="770"/>
      <c r="WUB342" s="770"/>
      <c r="WUC342" s="770"/>
      <c r="WUD342" s="770"/>
      <c r="WUE342" s="770"/>
      <c r="WUF342" s="770"/>
      <c r="WUG342" s="770"/>
      <c r="WUH342" s="770"/>
      <c r="WUI342" s="770"/>
      <c r="WUJ342" s="770"/>
      <c r="WUK342" s="770"/>
      <c r="WUL342" s="770"/>
      <c r="WUM342" s="770"/>
      <c r="WUN342" s="770"/>
      <c r="WUO342" s="770"/>
      <c r="WUP342" s="770"/>
      <c r="WUQ342" s="770"/>
      <c r="WUR342" s="770"/>
      <c r="WUS342" s="770"/>
      <c r="WUT342" s="770"/>
      <c r="WUU342" s="770"/>
      <c r="WUV342" s="770"/>
      <c r="WUW342" s="770"/>
      <c r="WUX342" s="770"/>
      <c r="WUY342" s="770"/>
      <c r="WUZ342" s="770"/>
      <c r="WVA342" s="770"/>
      <c r="WVB342" s="770"/>
      <c r="WVC342" s="770"/>
      <c r="WVD342" s="770"/>
      <c r="WVE342" s="770"/>
      <c r="WVF342" s="770"/>
      <c r="WVG342" s="770"/>
      <c r="WVH342" s="770"/>
      <c r="WVI342" s="770"/>
      <c r="WVJ342" s="770"/>
      <c r="WVK342" s="770"/>
      <c r="WVL342" s="770"/>
      <c r="WVM342" s="770"/>
      <c r="WVN342" s="770"/>
      <c r="WVO342" s="770"/>
      <c r="WVP342" s="770"/>
      <c r="WVQ342" s="770"/>
      <c r="WVR342" s="770"/>
      <c r="WVS342" s="770"/>
      <c r="WVT342" s="770"/>
      <c r="WVU342" s="770"/>
      <c r="WVV342" s="770"/>
      <c r="WVW342" s="770"/>
      <c r="WVX342" s="770"/>
      <c r="WVY342" s="770"/>
      <c r="WVZ342" s="770"/>
      <c r="WWA342" s="770"/>
      <c r="WWB342" s="770"/>
      <c r="WWC342" s="770"/>
      <c r="WWD342" s="770"/>
      <c r="WWE342" s="770"/>
      <c r="WWF342" s="770"/>
      <c r="WWG342" s="770"/>
      <c r="WWH342" s="770"/>
      <c r="WWI342" s="770"/>
      <c r="WWJ342" s="770"/>
      <c r="WWK342" s="770"/>
      <c r="WWL342" s="770"/>
      <c r="WWM342" s="770"/>
      <c r="WWN342" s="770"/>
      <c r="WWO342" s="770"/>
      <c r="WWP342" s="770"/>
      <c r="WWQ342" s="770"/>
      <c r="WWR342" s="770"/>
      <c r="WWS342" s="770"/>
      <c r="WWT342" s="770"/>
      <c r="WWU342" s="770"/>
      <c r="WWV342" s="770"/>
      <c r="WWW342" s="770"/>
      <c r="WWX342" s="770"/>
      <c r="WWY342" s="770"/>
      <c r="WWZ342" s="770"/>
      <c r="WXA342" s="770"/>
      <c r="WXB342" s="770"/>
      <c r="WXC342" s="770"/>
      <c r="WXD342" s="770"/>
      <c r="WXE342" s="770"/>
      <c r="WXF342" s="770"/>
      <c r="WXG342" s="770"/>
      <c r="WXH342" s="770"/>
      <c r="WXI342" s="770"/>
      <c r="WXJ342" s="770"/>
      <c r="WXK342" s="770"/>
      <c r="WXL342" s="770"/>
      <c r="WXM342" s="770"/>
      <c r="WXN342" s="770"/>
      <c r="WXO342" s="770"/>
      <c r="WXP342" s="770"/>
      <c r="WXQ342" s="770"/>
      <c r="WXR342" s="770"/>
      <c r="WXS342" s="770"/>
      <c r="WXT342" s="770"/>
      <c r="WXU342" s="770"/>
      <c r="WXV342" s="770"/>
      <c r="WXW342" s="770"/>
      <c r="WXX342" s="770"/>
      <c r="WXY342" s="770"/>
      <c r="WXZ342" s="770"/>
      <c r="WYA342" s="770"/>
      <c r="WYB342" s="770"/>
      <c r="WYC342" s="770"/>
      <c r="WYD342" s="770"/>
      <c r="WYE342" s="770"/>
      <c r="WYF342" s="770"/>
      <c r="WYG342" s="770"/>
      <c r="WYH342" s="770"/>
      <c r="WYI342" s="770"/>
      <c r="WYJ342" s="770"/>
      <c r="WYK342" s="770"/>
      <c r="WYL342" s="770"/>
      <c r="WYM342" s="770"/>
      <c r="WYN342" s="770"/>
      <c r="WYO342" s="770"/>
      <c r="WYP342" s="770"/>
      <c r="WYQ342" s="770"/>
      <c r="WYR342" s="770"/>
      <c r="WYS342" s="770"/>
      <c r="WYT342" s="770"/>
      <c r="WYU342" s="770"/>
      <c r="WYV342" s="770"/>
      <c r="WYW342" s="770"/>
      <c r="WYX342" s="770"/>
      <c r="WYY342" s="770"/>
      <c r="WYZ342" s="770"/>
      <c r="WZA342" s="770"/>
      <c r="WZB342" s="770"/>
      <c r="WZC342" s="770"/>
      <c r="WZD342" s="770"/>
      <c r="WZE342" s="770"/>
      <c r="WZF342" s="770"/>
      <c r="WZG342" s="770"/>
      <c r="WZH342" s="770"/>
      <c r="WZI342" s="770"/>
      <c r="WZJ342" s="770"/>
      <c r="WZK342" s="770"/>
      <c r="WZL342" s="770"/>
      <c r="WZM342" s="770"/>
      <c r="WZN342" s="770"/>
      <c r="WZO342" s="770"/>
      <c r="WZP342" s="770"/>
      <c r="WZQ342" s="770"/>
      <c r="WZR342" s="770"/>
      <c r="WZS342" s="770"/>
      <c r="WZT342" s="770"/>
      <c r="WZU342" s="770"/>
      <c r="WZV342" s="770"/>
      <c r="WZW342" s="770"/>
      <c r="WZX342" s="770"/>
      <c r="WZY342" s="770"/>
      <c r="WZZ342" s="770"/>
      <c r="XAA342" s="770"/>
      <c r="XAB342" s="770"/>
      <c r="XAC342" s="770"/>
      <c r="XAD342" s="770"/>
      <c r="XAE342" s="770"/>
      <c r="XAF342" s="770"/>
      <c r="XAG342" s="770"/>
      <c r="XAH342" s="770"/>
      <c r="XAI342" s="770"/>
      <c r="XAJ342" s="770"/>
      <c r="XAK342" s="770"/>
      <c r="XAL342" s="770"/>
      <c r="XAM342" s="770"/>
      <c r="XAN342" s="770"/>
      <c r="XAO342" s="770"/>
      <c r="XAP342" s="770"/>
      <c r="XAQ342" s="770"/>
      <c r="XAR342" s="770"/>
      <c r="XAS342" s="770"/>
      <c r="XAT342" s="770"/>
      <c r="XAU342" s="770"/>
      <c r="XAV342" s="770"/>
      <c r="XAW342" s="770"/>
      <c r="XAX342" s="770"/>
      <c r="XAY342" s="770"/>
      <c r="XAZ342" s="770"/>
      <c r="XBA342" s="770"/>
      <c r="XBB342" s="770"/>
      <c r="XBC342" s="770"/>
      <c r="XBD342" s="770"/>
      <c r="XBE342" s="770"/>
      <c r="XBF342" s="770"/>
      <c r="XBG342" s="770"/>
      <c r="XBH342" s="770"/>
      <c r="XBI342" s="770"/>
      <c r="XBJ342" s="770"/>
      <c r="XBK342" s="770"/>
      <c r="XBL342" s="770"/>
      <c r="XBM342" s="770"/>
      <c r="XBN342" s="770"/>
      <c r="XBO342" s="770"/>
      <c r="XBP342" s="770"/>
      <c r="XBQ342" s="770"/>
      <c r="XBR342" s="770"/>
      <c r="XBS342" s="770"/>
      <c r="XBT342" s="770"/>
      <c r="XBU342" s="770"/>
      <c r="XBV342" s="770"/>
      <c r="XBW342" s="770"/>
      <c r="XBX342" s="770"/>
      <c r="XBY342" s="770"/>
      <c r="XBZ342" s="770"/>
      <c r="XCA342" s="770"/>
      <c r="XCB342" s="770"/>
      <c r="XCC342" s="770"/>
      <c r="XCD342" s="770"/>
      <c r="XCE342" s="770"/>
      <c r="XCF342" s="770"/>
      <c r="XCG342" s="770"/>
      <c r="XCH342" s="770"/>
      <c r="XCI342" s="770"/>
      <c r="XCJ342" s="770"/>
      <c r="XCK342" s="770"/>
      <c r="XCL342" s="770"/>
      <c r="XCM342" s="770"/>
      <c r="XCN342" s="770"/>
      <c r="XCO342" s="770"/>
      <c r="XCP342" s="770"/>
      <c r="XCQ342" s="770"/>
      <c r="XCR342" s="770"/>
      <c r="XCS342" s="770"/>
      <c r="XCT342" s="770"/>
      <c r="XCU342" s="770"/>
      <c r="XCV342" s="770"/>
      <c r="XCW342" s="770"/>
      <c r="XCX342" s="770"/>
      <c r="XCY342" s="770"/>
      <c r="XCZ342" s="770"/>
      <c r="XDA342" s="770"/>
      <c r="XDB342" s="770"/>
      <c r="XDC342" s="770"/>
      <c r="XDD342" s="770"/>
      <c r="XDE342" s="770"/>
      <c r="XDF342" s="770"/>
      <c r="XDG342" s="770"/>
      <c r="XDH342" s="770"/>
      <c r="XDI342" s="770"/>
      <c r="XDJ342" s="770"/>
      <c r="XDK342" s="770"/>
      <c r="XDL342" s="770"/>
      <c r="XDM342" s="770"/>
      <c r="XDN342" s="770"/>
      <c r="XDO342" s="770"/>
      <c r="XDP342" s="770"/>
      <c r="XDQ342" s="770"/>
      <c r="XDR342" s="770"/>
      <c r="XDS342" s="770"/>
      <c r="XDT342" s="770"/>
      <c r="XDU342" s="770"/>
      <c r="XDV342" s="770"/>
      <c r="XDW342" s="770"/>
      <c r="XDX342" s="770"/>
      <c r="XDY342" s="770"/>
      <c r="XDZ342" s="770"/>
      <c r="XEA342" s="770"/>
      <c r="XEB342" s="770"/>
      <c r="XEC342" s="770"/>
      <c r="XED342" s="770"/>
      <c r="XEE342" s="770"/>
      <c r="XEF342" s="770"/>
      <c r="XEG342" s="770"/>
      <c r="XEH342" s="770"/>
      <c r="XEI342" s="770"/>
      <c r="XEJ342" s="770"/>
      <c r="XEK342" s="770"/>
      <c r="XEL342" s="770"/>
      <c r="XEM342" s="770"/>
      <c r="XEN342" s="770"/>
      <c r="XEO342" s="770"/>
      <c r="XEP342" s="770"/>
      <c r="XEQ342" s="770"/>
      <c r="XER342" s="770"/>
      <c r="XES342" s="770"/>
      <c r="XET342" s="770"/>
      <c r="XEU342" s="770"/>
      <c r="XEV342" s="770"/>
      <c r="XEW342" s="770"/>
      <c r="XEX342" s="770"/>
      <c r="XEY342" s="770"/>
      <c r="XEZ342" s="770"/>
      <c r="XFA342" s="770"/>
      <c r="XFB342" s="770"/>
      <c r="XFC342" s="770"/>
      <c r="XFD342" s="770"/>
    </row>
    <row r="343" spans="1:16384" s="769" customFormat="1" ht="11.25">
      <c r="F343" s="771"/>
    </row>
    <row r="345" spans="1:16384" ht="15.75">
      <c r="A345" s="736" t="s">
        <v>918</v>
      </c>
      <c r="C345" s="112"/>
      <c r="D345" s="182"/>
      <c r="E345" s="182"/>
      <c r="F345" s="182"/>
      <c r="G345" s="182"/>
      <c r="H345" s="182"/>
      <c r="I345" s="182"/>
    </row>
    <row r="346" spans="1:16384">
      <c r="A346" s="738"/>
      <c r="B346" s="968" t="s">
        <v>879</v>
      </c>
      <c r="C346" s="969"/>
      <c r="D346" s="970"/>
      <c r="E346" s="968" t="s">
        <v>880</v>
      </c>
      <c r="F346" s="969"/>
      <c r="G346" s="969"/>
      <c r="H346" s="970"/>
      <c r="I346" s="739" t="s">
        <v>881</v>
      </c>
    </row>
    <row r="347" spans="1:16384" ht="52.5">
      <c r="A347" s="741"/>
      <c r="B347" s="742" t="s">
        <v>313</v>
      </c>
      <c r="C347" s="732" t="s">
        <v>882</v>
      </c>
      <c r="D347" s="732" t="s">
        <v>883</v>
      </c>
      <c r="E347" s="732" t="s">
        <v>935</v>
      </c>
      <c r="F347" s="351" t="s">
        <v>885</v>
      </c>
      <c r="G347" s="732" t="s">
        <v>886</v>
      </c>
      <c r="H347" s="732" t="s">
        <v>887</v>
      </c>
      <c r="I347" s="731" t="s">
        <v>916</v>
      </c>
    </row>
    <row r="348" spans="1:16384" ht="14.25">
      <c r="A348" s="743"/>
      <c r="B348" s="744">
        <v>1</v>
      </c>
      <c r="C348" s="745">
        <v>2</v>
      </c>
      <c r="D348" s="745">
        <v>3</v>
      </c>
      <c r="E348" s="745">
        <v>4</v>
      </c>
      <c r="F348" s="746">
        <v>5</v>
      </c>
      <c r="G348" s="745">
        <v>6</v>
      </c>
      <c r="H348" s="745">
        <v>7</v>
      </c>
      <c r="I348" s="747">
        <v>8</v>
      </c>
    </row>
    <row r="349" spans="1:16384" hidden="1" outlineLevel="1">
      <c r="A349" s="748">
        <v>2004</v>
      </c>
      <c r="B349" s="597">
        <v>6.7734806629834168</v>
      </c>
      <c r="C349" s="53">
        <v>6.389252948885968</v>
      </c>
      <c r="D349" s="53">
        <v>8.3927339618303165</v>
      </c>
      <c r="E349" s="53">
        <v>4.7970905448845684</v>
      </c>
      <c r="F349" s="284">
        <v>6.9479477184132037</v>
      </c>
      <c r="G349" s="53">
        <v>6.0820524162335374</v>
      </c>
      <c r="H349" s="53">
        <v>6.09</v>
      </c>
      <c r="I349" s="599">
        <v>8.19</v>
      </c>
    </row>
    <row r="350" spans="1:16384" hidden="1" outlineLevel="1">
      <c r="A350" s="748">
        <v>2005</v>
      </c>
      <c r="B350" s="597">
        <v>3.4875297526648126</v>
      </c>
      <c r="C350" s="53">
        <v>2.6588645929576131</v>
      </c>
      <c r="D350" s="53">
        <v>6.0458209588460079</v>
      </c>
      <c r="E350" s="53">
        <v>3.9644837351810622</v>
      </c>
      <c r="F350" s="284">
        <v>7.1826758147512919</v>
      </c>
      <c r="G350" s="53">
        <v>4.2426769519441194</v>
      </c>
      <c r="H350" s="53">
        <v>7.18</v>
      </c>
      <c r="I350" s="599">
        <v>6.6</v>
      </c>
    </row>
    <row r="351" spans="1:16384" hidden="1" outlineLevel="1">
      <c r="A351" s="748">
        <v>2006</v>
      </c>
      <c r="B351" s="597">
        <v>4.0300000000000011</v>
      </c>
      <c r="C351" s="53">
        <v>2.4799999999999898</v>
      </c>
      <c r="D351" s="53">
        <v>8.4016803360672014</v>
      </c>
      <c r="E351" s="53">
        <v>3.897122192743808</v>
      </c>
      <c r="F351" s="284">
        <v>10.552110422084411</v>
      </c>
      <c r="G351" s="53">
        <v>4.8799999999999955</v>
      </c>
      <c r="H351" s="53">
        <v>7.48</v>
      </c>
      <c r="I351" s="599">
        <v>7.12</v>
      </c>
    </row>
    <row r="352" spans="1:16384" hidden="1" outlineLevel="1">
      <c r="A352" s="748">
        <v>2007</v>
      </c>
      <c r="B352" s="597">
        <v>7.9304046909545463</v>
      </c>
      <c r="C352" s="53">
        <v>6.6647150663544039</v>
      </c>
      <c r="D352" s="53">
        <v>6.458756228086358</v>
      </c>
      <c r="E352" s="53">
        <v>0.11471968494373641</v>
      </c>
      <c r="F352" s="284">
        <v>8.0611598660997004</v>
      </c>
      <c r="G352" s="53">
        <v>-1.9641495041952766</v>
      </c>
      <c r="H352" s="53">
        <v>7.37</v>
      </c>
      <c r="I352" s="599">
        <v>6.74</v>
      </c>
    </row>
    <row r="353" spans="1:9" hidden="1" outlineLevel="1">
      <c r="A353" s="748">
        <v>2008</v>
      </c>
      <c r="B353" s="597">
        <v>6.0295689348058374</v>
      </c>
      <c r="C353" s="53">
        <v>5.132192846034215</v>
      </c>
      <c r="D353" s="53">
        <v>11.648465938637557</v>
      </c>
      <c r="E353" s="53">
        <v>0.89417809480278265</v>
      </c>
      <c r="F353" s="284">
        <v>-0.86235766912257361</v>
      </c>
      <c r="G353" s="53">
        <v>-1.8089865784866674</v>
      </c>
      <c r="H353" s="53">
        <v>7.82</v>
      </c>
      <c r="I353" s="599">
        <v>8.24</v>
      </c>
    </row>
    <row r="354" spans="1:9" collapsed="1">
      <c r="A354" s="748">
        <v>2009</v>
      </c>
      <c r="B354" s="597">
        <v>4.0319193616127507</v>
      </c>
      <c r="C354" s="53">
        <v>4.1333101287852401</v>
      </c>
      <c r="D354" s="53">
        <v>1.2420431609998559</v>
      </c>
      <c r="E354" s="53">
        <v>-6.7985813075243584</v>
      </c>
      <c r="F354" s="284">
        <v>-17.473186386284951</v>
      </c>
      <c r="G354" s="53">
        <v>-5.3189381933438966</v>
      </c>
      <c r="H354" s="53">
        <v>10.02</v>
      </c>
      <c r="I354" s="599">
        <v>9.1199999999999992</v>
      </c>
    </row>
    <row r="355" spans="1:9">
      <c r="A355" s="748">
        <v>2010</v>
      </c>
      <c r="B355" s="597">
        <v>4.7234557932983421</v>
      </c>
      <c r="C355" s="53">
        <v>3.2923873986796934</v>
      </c>
      <c r="D355" s="53">
        <v>7.2841588713387466</v>
      </c>
      <c r="E355" s="53">
        <v>1.2580782259058481</v>
      </c>
      <c r="F355" s="284">
        <v>10.335652885796137</v>
      </c>
      <c r="G355" s="53">
        <v>-2.2073438644209631</v>
      </c>
      <c r="H355" s="53">
        <v>11.16</v>
      </c>
      <c r="I355" s="599">
        <v>7.28</v>
      </c>
    </row>
    <row r="356" spans="1:9">
      <c r="A356" s="748">
        <v>2011</v>
      </c>
      <c r="B356" s="597">
        <v>3.9244410177332441</v>
      </c>
      <c r="C356" s="53">
        <v>2.9690154518242906</v>
      </c>
      <c r="D356" s="53">
        <v>6.1034877072613085</v>
      </c>
      <c r="E356" s="53">
        <v>1.6493166141918607</v>
      </c>
      <c r="F356" s="284">
        <v>5.5741049897978172</v>
      </c>
      <c r="G356" s="53">
        <v>0.3102267864783812</v>
      </c>
      <c r="H356" s="53">
        <v>10.95</v>
      </c>
      <c r="I356" s="599">
        <v>7.64</v>
      </c>
    </row>
    <row r="357" spans="1:9">
      <c r="A357" s="749">
        <v>2012</v>
      </c>
      <c r="B357" s="595">
        <v>5.6606573187921896</v>
      </c>
      <c r="C357" s="55">
        <v>4.9811439346323141</v>
      </c>
      <c r="D357" s="55">
        <v>5.2808837397278836</v>
      </c>
      <c r="E357" s="750" t="s">
        <v>241</v>
      </c>
      <c r="F357" s="55" t="s">
        <v>241</v>
      </c>
      <c r="G357" s="55" t="s">
        <v>241</v>
      </c>
      <c r="H357" s="55" t="s">
        <v>241</v>
      </c>
      <c r="I357" s="750">
        <v>7.89</v>
      </c>
    </row>
    <row r="358" spans="1:9" hidden="1" outlineLevel="1">
      <c r="A358" s="748" t="s">
        <v>154</v>
      </c>
      <c r="B358" s="330">
        <v>6.7682653518601654</v>
      </c>
      <c r="C358" s="284">
        <v>6.9459879973327503</v>
      </c>
      <c r="D358" s="284">
        <v>7.6139158955136566</v>
      </c>
      <c r="E358" s="284">
        <v>4.5801868935424039</v>
      </c>
      <c r="F358" s="284">
        <v>10.086848635235739</v>
      </c>
      <c r="G358" s="284">
        <v>5.9814091337734112</v>
      </c>
      <c r="H358" s="284">
        <v>5.8</v>
      </c>
      <c r="I358" s="751">
        <v>8.35</v>
      </c>
    </row>
    <row r="359" spans="1:9" hidden="1" outlineLevel="1">
      <c r="A359" s="748" t="s">
        <v>155</v>
      </c>
      <c r="B359" s="330">
        <v>7.4201419698314055</v>
      </c>
      <c r="C359" s="284">
        <v>6.7075843928101904</v>
      </c>
      <c r="D359" s="284">
        <v>9.3892327455331213</v>
      </c>
      <c r="E359" s="284">
        <v>4.8587330879377788</v>
      </c>
      <c r="F359" s="284">
        <v>9.4621868692864837</v>
      </c>
      <c r="G359" s="284">
        <v>7.8606623123639281</v>
      </c>
      <c r="H359" s="284">
        <v>5.97</v>
      </c>
      <c r="I359" s="751">
        <v>8.23</v>
      </c>
    </row>
    <row r="360" spans="1:9" hidden="1" outlineLevel="1">
      <c r="A360" s="748" t="s">
        <v>156</v>
      </c>
      <c r="B360" s="330">
        <v>7.0293533436327493</v>
      </c>
      <c r="C360" s="284">
        <v>6.3431617887063254</v>
      </c>
      <c r="D360" s="284">
        <v>8.9756766015758984</v>
      </c>
      <c r="E360" s="284">
        <v>4.7365827718937084</v>
      </c>
      <c r="F360" s="284">
        <v>5.271101822825969</v>
      </c>
      <c r="G360" s="284">
        <v>6.1226644146521636</v>
      </c>
      <c r="H360" s="284">
        <v>6.17</v>
      </c>
      <c r="I360" s="751">
        <v>8.5</v>
      </c>
    </row>
    <row r="361" spans="1:9" hidden="1" outlineLevel="1">
      <c r="A361" s="748" t="s">
        <v>157</v>
      </c>
      <c r="B361" s="330">
        <v>5.8913043478260931</v>
      </c>
      <c r="C361" s="284">
        <v>5.5961331901181524</v>
      </c>
      <c r="D361" s="284">
        <v>7.6122243367289855</v>
      </c>
      <c r="E361" s="284">
        <v>4.4053309665873996</v>
      </c>
      <c r="F361" s="284">
        <v>3.6772216547497294</v>
      </c>
      <c r="G361" s="284">
        <v>4.6743149710818415</v>
      </c>
      <c r="H361" s="284">
        <v>6.43</v>
      </c>
      <c r="I361" s="751">
        <v>7.68</v>
      </c>
    </row>
    <row r="362" spans="1:9" hidden="1" outlineLevel="1">
      <c r="A362" s="748" t="s">
        <v>158</v>
      </c>
      <c r="B362" s="330">
        <v>3.5474391267842122</v>
      </c>
      <c r="C362" s="284">
        <v>3.3253663098825825</v>
      </c>
      <c r="D362" s="284">
        <v>6.5962773484271366</v>
      </c>
      <c r="E362" s="284">
        <v>3.7946949526318008</v>
      </c>
      <c r="F362" s="284">
        <v>3.2007212893046244</v>
      </c>
      <c r="G362" s="284">
        <v>2.7075123935426291</v>
      </c>
      <c r="H362" s="284">
        <v>6.73</v>
      </c>
      <c r="I362" s="751">
        <v>6.96</v>
      </c>
    </row>
    <row r="363" spans="1:9" hidden="1" outlineLevel="1">
      <c r="A363" s="748" t="s">
        <v>159</v>
      </c>
      <c r="B363" s="330">
        <v>3.6344863190500831</v>
      </c>
      <c r="C363" s="284">
        <v>2.7732128184059235</v>
      </c>
      <c r="D363" s="284">
        <v>6.1172200277570283</v>
      </c>
      <c r="E363" s="284">
        <v>4.3503220979422395</v>
      </c>
      <c r="F363" s="284">
        <v>8.492407809110631</v>
      </c>
      <c r="G363" s="284">
        <v>4.8231169658982367</v>
      </c>
      <c r="H363" s="284">
        <v>7.2</v>
      </c>
      <c r="I363" s="751">
        <v>6.83</v>
      </c>
    </row>
    <row r="364" spans="1:9" hidden="1" outlineLevel="1">
      <c r="A364" s="748" t="s">
        <v>160</v>
      </c>
      <c r="B364" s="330">
        <v>3.5364470563975772</v>
      </c>
      <c r="C364" s="284">
        <v>2.3327194597912779</v>
      </c>
      <c r="D364" s="284">
        <v>5.2813580635020259</v>
      </c>
      <c r="E364" s="284">
        <v>3.948986436130582</v>
      </c>
      <c r="F364" s="284">
        <v>7.6431013565677546</v>
      </c>
      <c r="G364" s="284">
        <v>4.0485427235650917</v>
      </c>
      <c r="H364" s="284">
        <v>7.37</v>
      </c>
      <c r="I364" s="751">
        <v>5.87</v>
      </c>
    </row>
    <row r="365" spans="1:9" hidden="1" outlineLevel="1">
      <c r="A365" s="748" t="s">
        <v>161</v>
      </c>
      <c r="B365" s="330">
        <v>3.2128926298501455</v>
      </c>
      <c r="C365" s="284">
        <v>2.2276472383277337</v>
      </c>
      <c r="D365" s="284">
        <v>6.2415479038801607</v>
      </c>
      <c r="E365" s="284">
        <v>4.2591822591822677</v>
      </c>
      <c r="F365" s="284">
        <v>9.0935960591133096</v>
      </c>
      <c r="G365" s="284">
        <v>5.0090579710144993</v>
      </c>
      <c r="H365" s="284">
        <v>7.4</v>
      </c>
      <c r="I365" s="751">
        <v>6.73</v>
      </c>
    </row>
    <row r="366" spans="1:9" hidden="1" outlineLevel="1">
      <c r="A366" s="748" t="s">
        <v>162</v>
      </c>
      <c r="B366" s="330">
        <v>2.3616460571660269</v>
      </c>
      <c r="C366" s="284">
        <v>1.0861912903550319</v>
      </c>
      <c r="D366" s="284">
        <v>6.3718982947002871</v>
      </c>
      <c r="E366" s="284">
        <v>4.7141585366972834</v>
      </c>
      <c r="F366" s="284">
        <v>11.171781151032008</v>
      </c>
      <c r="G366" s="284">
        <v>7.1410891089108901</v>
      </c>
      <c r="H366" s="284">
        <v>7.37</v>
      </c>
      <c r="I366" s="751">
        <v>6.79</v>
      </c>
    </row>
    <row r="367" spans="1:9" hidden="1" outlineLevel="1">
      <c r="A367" s="748" t="s">
        <v>163</v>
      </c>
      <c r="B367" s="330">
        <v>2.7199362359270509</v>
      </c>
      <c r="C367" s="284">
        <v>1.3591844893064149</v>
      </c>
      <c r="D367" s="284">
        <v>7.042253521126753</v>
      </c>
      <c r="E367" s="284">
        <v>3.8771994696921865</v>
      </c>
      <c r="F367" s="284">
        <v>9.0672798160551764</v>
      </c>
      <c r="G367" s="284">
        <v>5.0268572007702232</v>
      </c>
      <c r="H367" s="284">
        <v>7.37</v>
      </c>
      <c r="I367" s="751">
        <v>7.04</v>
      </c>
    </row>
    <row r="368" spans="1:9" hidden="1" outlineLevel="1">
      <c r="A368" s="748" t="s">
        <v>164</v>
      </c>
      <c r="B368" s="330">
        <v>4.5907189802828015</v>
      </c>
      <c r="C368" s="284">
        <v>2.8394321135772884</v>
      </c>
      <c r="D368" s="284">
        <v>10.381208320891815</v>
      </c>
      <c r="E368" s="284">
        <v>3.7743204610021479</v>
      </c>
      <c r="F368" s="284">
        <v>10.788934426229503</v>
      </c>
      <c r="G368" s="284">
        <v>5.2294455066921586</v>
      </c>
      <c r="H368" s="284">
        <v>7.6</v>
      </c>
      <c r="I368" s="751">
        <v>7.54</v>
      </c>
    </row>
    <row r="369" spans="1:9" hidden="1" outlineLevel="1">
      <c r="A369" s="748" t="s">
        <v>165</v>
      </c>
      <c r="B369" s="330">
        <v>6.4246643460964776</v>
      </c>
      <c r="C369" s="284">
        <v>4.6069651741293569</v>
      </c>
      <c r="D369" s="284">
        <v>9.732693625771077</v>
      </c>
      <c r="E369" s="284">
        <v>3.4018850617497236</v>
      </c>
      <c r="F369" s="284">
        <v>11.17131761943466</v>
      </c>
      <c r="G369" s="284">
        <v>2.8810489088242832</v>
      </c>
      <c r="H369" s="284">
        <v>7.57</v>
      </c>
      <c r="I369" s="751">
        <v>7.1</v>
      </c>
    </row>
    <row r="370" spans="1:9" hidden="1" outlineLevel="1">
      <c r="A370" s="748" t="s">
        <v>166</v>
      </c>
      <c r="B370" s="330">
        <v>8.8127537379938587</v>
      </c>
      <c r="C370" s="284">
        <v>6.6660033827479594</v>
      </c>
      <c r="D370" s="284">
        <v>8.7357204569453728</v>
      </c>
      <c r="E370" s="284">
        <v>1.3081146933928238</v>
      </c>
      <c r="F370" s="284">
        <v>9.7937131630648366</v>
      </c>
      <c r="G370" s="284">
        <v>1.0742751530553392</v>
      </c>
      <c r="H370" s="284">
        <v>7.13</v>
      </c>
      <c r="I370" s="751">
        <v>6.9</v>
      </c>
    </row>
    <row r="371" spans="1:9" hidden="1" outlineLevel="1">
      <c r="A371" s="748" t="s">
        <v>167</v>
      </c>
      <c r="B371" s="330">
        <v>8.5257032007759506</v>
      </c>
      <c r="C371" s="284">
        <v>7.1780713863143433</v>
      </c>
      <c r="D371" s="284">
        <v>7.734962406015029</v>
      </c>
      <c r="E371" s="284">
        <v>-5.0356838979652707E-2</v>
      </c>
      <c r="F371" s="284">
        <v>6.7552703941338166</v>
      </c>
      <c r="G371" s="284">
        <v>-2.0843385120139004</v>
      </c>
      <c r="H371" s="284">
        <v>7.17</v>
      </c>
      <c r="I371" s="751">
        <v>6.63</v>
      </c>
    </row>
    <row r="372" spans="1:9" hidden="1" outlineLevel="1">
      <c r="A372" s="748" t="s">
        <v>168</v>
      </c>
      <c r="B372" s="330">
        <v>7.2931543368561336</v>
      </c>
      <c r="C372" s="284">
        <v>6.6692591872447906</v>
      </c>
      <c r="D372" s="284">
        <v>4.2651036970243297</v>
      </c>
      <c r="E372" s="284">
        <v>-0.3713475165055371</v>
      </c>
      <c r="F372" s="284">
        <v>9.8400073985017968</v>
      </c>
      <c r="G372" s="284">
        <v>-2.9435813573180667</v>
      </c>
      <c r="H372" s="284">
        <v>7.33</v>
      </c>
      <c r="I372" s="751">
        <v>6.68</v>
      </c>
    </row>
    <row r="373" spans="1:9" hidden="1" outlineLevel="1">
      <c r="A373" s="748" t="s">
        <v>26</v>
      </c>
      <c r="B373" s="330">
        <v>7.1488645920941849</v>
      </c>
      <c r="C373" s="284">
        <v>6.1542851707409909</v>
      </c>
      <c r="D373" s="284">
        <v>5.2913357722851799</v>
      </c>
      <c r="E373" s="284">
        <v>-0.38397915541726491</v>
      </c>
      <c r="F373" s="284">
        <v>6.2307067424858076</v>
      </c>
      <c r="G373" s="284">
        <v>-3.1860484614739732</v>
      </c>
      <c r="H373" s="284">
        <v>7.83</v>
      </c>
      <c r="I373" s="751">
        <v>6.76</v>
      </c>
    </row>
    <row r="374" spans="1:9" hidden="1" outlineLevel="1">
      <c r="A374" s="748" t="s">
        <v>27</v>
      </c>
      <c r="B374" s="330">
        <v>6.8978068978069018</v>
      </c>
      <c r="C374" s="284">
        <v>5.9136274601249852</v>
      </c>
      <c r="D374" s="284">
        <v>10.770724816809405</v>
      </c>
      <c r="E374" s="284">
        <v>1.8176627331556858</v>
      </c>
      <c r="F374" s="284">
        <v>7.1575556947302488</v>
      </c>
      <c r="G374" s="284">
        <v>-2.3999999999999915</v>
      </c>
      <c r="H374" s="284">
        <v>7.63</v>
      </c>
      <c r="I374" s="751">
        <v>7.7</v>
      </c>
    </row>
    <row r="375" spans="1:9" hidden="1" outlineLevel="1">
      <c r="A375" s="748" t="s">
        <v>28</v>
      </c>
      <c r="B375" s="330">
        <v>6.7834480293144992</v>
      </c>
      <c r="C375" s="284">
        <v>5.6393744250230071</v>
      </c>
      <c r="D375" s="284">
        <v>11.838087760621121</v>
      </c>
      <c r="E375" s="284">
        <v>2.2758860319666496</v>
      </c>
      <c r="F375" s="284">
        <v>4.85962050313384</v>
      </c>
      <c r="G375" s="284">
        <v>-1.2811668473440392</v>
      </c>
      <c r="H375" s="284">
        <v>7.7</v>
      </c>
      <c r="I375" s="751">
        <v>8.1999999999999993</v>
      </c>
    </row>
    <row r="376" spans="1:9" hidden="1" outlineLevel="1">
      <c r="A376" s="748" t="s">
        <v>29</v>
      </c>
      <c r="B376" s="330">
        <v>6.3182181205075949</v>
      </c>
      <c r="C376" s="284">
        <v>5.2223842508202694</v>
      </c>
      <c r="D376" s="284">
        <v>13.145377497189344</v>
      </c>
      <c r="E376" s="284">
        <v>1.174538094474471</v>
      </c>
      <c r="F376" s="284">
        <v>-1.6839269175717817</v>
      </c>
      <c r="G376" s="284">
        <v>-1.1794439764111218</v>
      </c>
      <c r="H376" s="284">
        <v>7.8</v>
      </c>
      <c r="I376" s="751">
        <v>7.96</v>
      </c>
    </row>
    <row r="377" spans="1:9" hidden="1" outlineLevel="1">
      <c r="A377" s="748" t="s">
        <v>30</v>
      </c>
      <c r="B377" s="330">
        <v>4.1775684632827392</v>
      </c>
      <c r="C377" s="284">
        <v>3.7992831541218806</v>
      </c>
      <c r="D377" s="284">
        <v>10.822033898305094</v>
      </c>
      <c r="E377" s="284">
        <v>-2.2675844267584466</v>
      </c>
      <c r="F377" s="284">
        <v>-12.082281868930195</v>
      </c>
      <c r="G377" s="284">
        <v>-2.3988914869663063</v>
      </c>
      <c r="H377" s="284">
        <v>8.1300000000000008</v>
      </c>
      <c r="I377" s="751">
        <v>9.1</v>
      </c>
    </row>
    <row r="378" spans="1:9" hidden="1" outlineLevel="1">
      <c r="A378" s="748" t="s">
        <v>31</v>
      </c>
      <c r="B378" s="330">
        <v>2.7240997701540834</v>
      </c>
      <c r="C378" s="284">
        <v>2.8797886393659127</v>
      </c>
      <c r="D378" s="284">
        <v>4.8856300310831386</v>
      </c>
      <c r="E378" s="284">
        <v>-6.7444705962324463</v>
      </c>
      <c r="F378" s="284">
        <v>-21.933706270351507</v>
      </c>
      <c r="G378" s="284">
        <v>-3.0444964871194458</v>
      </c>
      <c r="H378" s="284">
        <v>9.1300000000000008</v>
      </c>
      <c r="I378" s="751">
        <v>10.35</v>
      </c>
    </row>
    <row r="379" spans="1:9" hidden="1" outlineLevel="1">
      <c r="A379" s="748" t="s">
        <v>32</v>
      </c>
      <c r="B379" s="330">
        <v>3.5570806829595085</v>
      </c>
      <c r="C379" s="284">
        <v>3.2569885918313872</v>
      </c>
      <c r="D379" s="284">
        <v>2.1294851794071832</v>
      </c>
      <c r="E379" s="284">
        <v>-7.7127569220315877</v>
      </c>
      <c r="F379" s="284">
        <v>-22.214034225824946</v>
      </c>
      <c r="G379" s="284">
        <v>-3.1945692323050849</v>
      </c>
      <c r="H379" s="284">
        <v>9.77</v>
      </c>
      <c r="I379" s="751">
        <v>10.26</v>
      </c>
    </row>
    <row r="380" spans="1:9" hidden="1" outlineLevel="1">
      <c r="A380" s="748" t="s">
        <v>33</v>
      </c>
      <c r="B380" s="330">
        <v>4.8576913446289893</v>
      </c>
      <c r="C380" s="284">
        <v>5.2663490688609897</v>
      </c>
      <c r="D380" s="284">
        <v>-0.84078575250326537</v>
      </c>
      <c r="E380" s="284">
        <v>-7.4966051088292858</v>
      </c>
      <c r="F380" s="284">
        <v>-17.812794382118696</v>
      </c>
      <c r="G380" s="284">
        <v>-6.9527327839348203</v>
      </c>
      <c r="H380" s="284">
        <v>10.43</v>
      </c>
      <c r="I380" s="751">
        <v>8.3699999999999992</v>
      </c>
    </row>
    <row r="381" spans="1:9" hidden="1" outlineLevel="1">
      <c r="A381" s="748" t="s">
        <v>34</v>
      </c>
      <c r="B381" s="330">
        <v>4.9393051485977253</v>
      </c>
      <c r="C381" s="284">
        <v>5.1018646408839743</v>
      </c>
      <c r="D381" s="284">
        <v>-1.0476408962300354</v>
      </c>
      <c r="E381" s="284">
        <v>-4.6403936983612084</v>
      </c>
      <c r="F381" s="284">
        <v>-7.4541184656867046</v>
      </c>
      <c r="G381" s="284">
        <v>-7.3913043478260931</v>
      </c>
      <c r="H381" s="284">
        <v>10.73</v>
      </c>
      <c r="I381" s="751">
        <v>7.5</v>
      </c>
    </row>
    <row r="382" spans="1:9" hidden="1" outlineLevel="1">
      <c r="A382" s="748" t="s">
        <v>35</v>
      </c>
      <c r="B382" s="330">
        <v>5.8423800447501435</v>
      </c>
      <c r="C382" s="284">
        <v>5.0676254066084567</v>
      </c>
      <c r="D382" s="284">
        <v>0.91185410334347239</v>
      </c>
      <c r="E382" s="284">
        <v>-0.23644323767783249</v>
      </c>
      <c r="F382" s="284">
        <v>5.8502673796791527</v>
      </c>
      <c r="G382" s="284">
        <v>-4.5893719806763329</v>
      </c>
      <c r="H382" s="284">
        <v>11.17</v>
      </c>
      <c r="I382" s="751">
        <v>7.49</v>
      </c>
    </row>
    <row r="383" spans="1:9" hidden="1" outlineLevel="1">
      <c r="A383" s="748" t="s">
        <v>36</v>
      </c>
      <c r="B383" s="330">
        <v>5.1887173684635997</v>
      </c>
      <c r="C383" s="284">
        <v>4.1663152568103214</v>
      </c>
      <c r="D383" s="284">
        <v>7.8209730390284733</v>
      </c>
      <c r="E383" s="284">
        <v>1.1941026514140702</v>
      </c>
      <c r="F383" s="284">
        <v>12.663157894736841</v>
      </c>
      <c r="G383" s="284">
        <v>-4.9912344023924931</v>
      </c>
      <c r="H383" s="284">
        <v>11.3</v>
      </c>
      <c r="I383" s="751">
        <v>7.08</v>
      </c>
    </row>
    <row r="384" spans="1:9" hidden="1" outlineLevel="1">
      <c r="A384" s="748" t="s">
        <v>37</v>
      </c>
      <c r="B384" s="330">
        <v>3.629706280347051</v>
      </c>
      <c r="C384" s="284">
        <v>1.8020241915576349</v>
      </c>
      <c r="D384" s="284">
        <v>9.9745625529946693</v>
      </c>
      <c r="E384" s="284">
        <v>2.2047893155011167</v>
      </c>
      <c r="F384" s="284">
        <v>12.87902469521724</v>
      </c>
      <c r="G384" s="284">
        <v>1.1198208286674145</v>
      </c>
      <c r="H384" s="284">
        <v>11.17</v>
      </c>
      <c r="I384" s="751">
        <v>7.17</v>
      </c>
    </row>
    <row r="385" spans="1:9" hidden="1" outlineLevel="1">
      <c r="A385" s="748" t="s">
        <v>38</v>
      </c>
      <c r="B385" s="330">
        <v>4.2919824491423952</v>
      </c>
      <c r="C385" s="284">
        <v>2.2340862422997958</v>
      </c>
      <c r="D385" s="284">
        <v>10.533230293663067</v>
      </c>
      <c r="E385" s="284">
        <v>2.0716682745791388</v>
      </c>
      <c r="F385" s="284">
        <v>9.8966165413533815</v>
      </c>
      <c r="G385" s="284">
        <v>-0.86231675768900118</v>
      </c>
      <c r="H385" s="284">
        <v>11</v>
      </c>
      <c r="I385" s="751">
        <v>7.39</v>
      </c>
    </row>
    <row r="386" spans="1:9" hidden="1" outlineLevel="1">
      <c r="A386" s="748" t="s">
        <v>667</v>
      </c>
      <c r="B386" s="330">
        <v>4.2593172564985906</v>
      </c>
      <c r="C386" s="284">
        <v>2.2893922111780967</v>
      </c>
      <c r="D386" s="284">
        <v>9.1340361445783032</v>
      </c>
      <c r="E386" s="284">
        <v>2.3992620465421908</v>
      </c>
      <c r="F386" s="284">
        <v>11.821764170960904</v>
      </c>
      <c r="G386" s="284">
        <v>0</v>
      </c>
      <c r="H386" s="284">
        <v>11</v>
      </c>
      <c r="I386" s="751">
        <v>7.46</v>
      </c>
    </row>
    <row r="387" spans="1:9" hidden="1" outlineLevel="1">
      <c r="A387" s="748" t="s">
        <v>670</v>
      </c>
      <c r="B387" s="330">
        <v>3.9339223972339568</v>
      </c>
      <c r="C387" s="284">
        <v>3.1171565055461201</v>
      </c>
      <c r="D387" s="284">
        <v>3.6551675285117398</v>
      </c>
      <c r="E387" s="284">
        <v>1.6479244064698406</v>
      </c>
      <c r="F387" s="284">
        <v>4.1763991404279182</v>
      </c>
      <c r="G387" s="284">
        <v>-0.17366764354716224</v>
      </c>
      <c r="H387" s="284">
        <v>10.93</v>
      </c>
      <c r="I387" s="751">
        <v>7.13</v>
      </c>
    </row>
    <row r="388" spans="1:9" hidden="1" outlineLevel="1">
      <c r="A388" s="748" t="s">
        <v>671</v>
      </c>
      <c r="B388" s="330">
        <v>3.4411245103310506</v>
      </c>
      <c r="C388" s="284">
        <v>3.2007759456838016</v>
      </c>
      <c r="D388" s="284">
        <v>4.2055092170743649</v>
      </c>
      <c r="E388" s="284">
        <v>1.3434526506570137</v>
      </c>
      <c r="F388" s="284">
        <v>2.4646912212683532</v>
      </c>
      <c r="G388" s="284">
        <v>0</v>
      </c>
      <c r="H388" s="284">
        <v>11</v>
      </c>
      <c r="I388" s="751">
        <v>7.49</v>
      </c>
    </row>
    <row r="389" spans="1:9" hidden="1" outlineLevel="1">
      <c r="A389" s="755" t="s">
        <v>672</v>
      </c>
      <c r="B389" s="545">
        <v>4.0618067773273197</v>
      </c>
      <c r="C389" s="482">
        <v>3.2618301598778885</v>
      </c>
      <c r="D389" s="482">
        <v>7.599804236873382</v>
      </c>
      <c r="E389" s="482">
        <v>1.2106274731486906</v>
      </c>
      <c r="F389" s="482">
        <v>4.4813136064312005</v>
      </c>
      <c r="G389" s="482">
        <v>1.2564028220740227</v>
      </c>
      <c r="H389" s="482">
        <v>10.87</v>
      </c>
      <c r="I389" s="756">
        <v>8.4600000000000009</v>
      </c>
    </row>
    <row r="390" spans="1:9" collapsed="1">
      <c r="A390" s="748" t="s">
        <v>741</v>
      </c>
      <c r="B390" s="330">
        <v>5.6398317813157064</v>
      </c>
      <c r="C390" s="284">
        <v>5.0418160095579481</v>
      </c>
      <c r="D390" s="284">
        <v>7.5691713240874918</v>
      </c>
      <c r="E390" s="284">
        <v>-1.326715364924766</v>
      </c>
      <c r="F390" s="284">
        <v>-1.4186319689165998</v>
      </c>
      <c r="G390" s="284">
        <v>0.25316455696201956</v>
      </c>
      <c r="H390" s="284">
        <v>11.13</v>
      </c>
      <c r="I390" s="751">
        <v>8.9499999999999993</v>
      </c>
    </row>
    <row r="391" spans="1:9">
      <c r="A391" s="748" t="s">
        <v>742</v>
      </c>
      <c r="B391" s="330">
        <v>5.5222887558216769</v>
      </c>
      <c r="C391" s="284">
        <v>4.7817211055276374</v>
      </c>
      <c r="D391" s="284">
        <v>7.0662201872479784</v>
      </c>
      <c r="E391" s="284">
        <v>-1.3693482510725374</v>
      </c>
      <c r="F391" s="284">
        <v>-2.6905829596415742E-2</v>
      </c>
      <c r="G391" s="284">
        <v>-2.1420028270088096</v>
      </c>
      <c r="H391" s="284">
        <v>10.97</v>
      </c>
      <c r="I391" s="751">
        <v>8.4700000000000006</v>
      </c>
    </row>
    <row r="392" spans="1:9">
      <c r="A392" s="748" t="s">
        <v>739</v>
      </c>
      <c r="B392" s="330">
        <v>6.0369792826910498</v>
      </c>
      <c r="C392" s="284">
        <v>5.0830200501253131</v>
      </c>
      <c r="D392" s="284">
        <v>5.3541400417031184</v>
      </c>
      <c r="E392" s="284">
        <v>-1.5907719133525546</v>
      </c>
      <c r="F392" s="284">
        <v>9.0090090090086505E-2</v>
      </c>
      <c r="G392" s="284">
        <v>-2.6477398570421684</v>
      </c>
      <c r="H392" s="284">
        <v>10.73</v>
      </c>
      <c r="I392" s="751">
        <v>7.4</v>
      </c>
    </row>
    <row r="393" spans="1:9">
      <c r="A393" s="749" t="s">
        <v>740</v>
      </c>
      <c r="B393" s="757">
        <v>5.461628932666855</v>
      </c>
      <c r="C393" s="166">
        <v>5.0260639539407208</v>
      </c>
      <c r="D393" s="166">
        <v>1.3645224171539923</v>
      </c>
      <c r="E393" s="758" t="s">
        <v>241</v>
      </c>
      <c r="F393" s="166" t="s">
        <v>241</v>
      </c>
      <c r="G393" s="166" t="s">
        <v>241</v>
      </c>
      <c r="H393" s="166" t="s">
        <v>241</v>
      </c>
      <c r="I393" s="758">
        <v>6.75</v>
      </c>
    </row>
    <row r="394" spans="1:9" hidden="1" outlineLevel="1">
      <c r="A394" s="759" t="s">
        <v>890</v>
      </c>
      <c r="B394" s="597">
        <v>6.6538635336647047</v>
      </c>
      <c r="C394" s="53">
        <v>6.8722762319812318</v>
      </c>
      <c r="D394" s="53">
        <v>8.3036773428232493</v>
      </c>
      <c r="E394" s="624"/>
      <c r="F394" s="284">
        <v>10.568031704095105</v>
      </c>
      <c r="G394" s="53">
        <v>6.6473988439306169</v>
      </c>
      <c r="H394" s="284">
        <v>5.8</v>
      </c>
      <c r="I394" s="599">
        <v>8.36</v>
      </c>
    </row>
    <row r="395" spans="1:9" hidden="1" outlineLevel="1">
      <c r="A395" s="759" t="s">
        <v>892</v>
      </c>
      <c r="B395" s="597">
        <v>7.0171505436610317</v>
      </c>
      <c r="C395" s="53">
        <v>6.9881124319519898</v>
      </c>
      <c r="D395" s="53">
        <v>7.2345390898482975</v>
      </c>
      <c r="E395" s="760"/>
      <c r="F395" s="284">
        <v>10.154241645244227</v>
      </c>
      <c r="G395" s="53">
        <v>6.1516452074392021</v>
      </c>
      <c r="H395" s="284">
        <v>5.8</v>
      </c>
      <c r="I395" s="599">
        <v>8.65</v>
      </c>
    </row>
    <row r="396" spans="1:9" hidden="1" outlineLevel="1">
      <c r="A396" s="759" t="s">
        <v>893</v>
      </c>
      <c r="B396" s="597">
        <v>6.6451827980886833</v>
      </c>
      <c r="C396" s="53">
        <v>6.9762299613045826</v>
      </c>
      <c r="D396" s="53">
        <v>7.3170731707317174</v>
      </c>
      <c r="E396" s="760"/>
      <c r="F396" s="284">
        <v>9.6262740656851662</v>
      </c>
      <c r="G396" s="53">
        <v>5.2631578947368638</v>
      </c>
      <c r="H396" s="284">
        <v>5.8</v>
      </c>
      <c r="I396" s="599">
        <v>8.0399999999999991</v>
      </c>
    </row>
    <row r="397" spans="1:9" hidden="1" outlineLevel="1">
      <c r="A397" s="759" t="s">
        <v>894</v>
      </c>
      <c r="B397" s="597">
        <v>6.9563284809423465</v>
      </c>
      <c r="C397" s="53">
        <v>6.6285588655600804</v>
      </c>
      <c r="D397" s="53">
        <v>8.5280373831775762</v>
      </c>
      <c r="E397" s="760"/>
      <c r="F397" s="284">
        <v>9.5121951219512084</v>
      </c>
      <c r="G397" s="53">
        <v>7.8794901506373094</v>
      </c>
      <c r="H397" s="284">
        <v>5.8</v>
      </c>
      <c r="I397" s="599">
        <v>7.89</v>
      </c>
    </row>
    <row r="398" spans="1:9" hidden="1" outlineLevel="1">
      <c r="A398" s="759" t="s">
        <v>895</v>
      </c>
      <c r="B398" s="597">
        <v>7.8152753108348065</v>
      </c>
      <c r="C398" s="53">
        <v>6.8984426409300283</v>
      </c>
      <c r="D398" s="53">
        <v>10.211267605633793</v>
      </c>
      <c r="E398" s="760"/>
      <c r="F398" s="284">
        <v>9.2105263157894655</v>
      </c>
      <c r="G398" s="53">
        <v>6.2857142857142918</v>
      </c>
      <c r="H398" s="284">
        <v>6</v>
      </c>
      <c r="I398" s="599">
        <v>8.25</v>
      </c>
    </row>
    <row r="399" spans="1:9" hidden="1" outlineLevel="1">
      <c r="A399" s="759" t="s">
        <v>896</v>
      </c>
      <c r="B399" s="597">
        <v>7.4889380530973426</v>
      </c>
      <c r="C399" s="53">
        <v>6.6076889471384845</v>
      </c>
      <c r="D399" s="53">
        <v>9.4076655052264897</v>
      </c>
      <c r="E399" s="760"/>
      <c r="F399" s="284">
        <v>9.6440872560275608</v>
      </c>
      <c r="G399" s="53">
        <v>9.4318181818181728</v>
      </c>
      <c r="H399" s="284">
        <v>6.1</v>
      </c>
      <c r="I399" s="599">
        <v>8.5500000000000007</v>
      </c>
    </row>
    <row r="400" spans="1:9" hidden="1" outlineLevel="1">
      <c r="A400" s="759" t="s">
        <v>897</v>
      </c>
      <c r="B400" s="597">
        <v>7.2161535915259805</v>
      </c>
      <c r="C400" s="53">
        <v>6.4270152505446703</v>
      </c>
      <c r="D400" s="53">
        <v>9.8152424942263394</v>
      </c>
      <c r="E400" s="760"/>
      <c r="F400" s="284">
        <v>7.0998796630565693</v>
      </c>
      <c r="G400" s="53">
        <v>7.1957671957672034</v>
      </c>
      <c r="H400" s="284">
        <v>6.1</v>
      </c>
      <c r="I400" s="599">
        <v>8.4700000000000006</v>
      </c>
    </row>
    <row r="401" spans="1:9" hidden="1" outlineLevel="1">
      <c r="A401" s="759" t="s">
        <v>898</v>
      </c>
      <c r="B401" s="597">
        <v>7.1823815847720311</v>
      </c>
      <c r="C401" s="53">
        <v>6.3289760348583854</v>
      </c>
      <c r="D401" s="53">
        <v>8.5324232081911191</v>
      </c>
      <c r="E401" s="760"/>
      <c r="F401" s="284">
        <v>3.0487804878048763</v>
      </c>
      <c r="G401" s="53">
        <v>5.5036344755970958</v>
      </c>
      <c r="H401" s="284">
        <v>6.2</v>
      </c>
      <c r="I401" s="599">
        <v>8.44</v>
      </c>
    </row>
    <row r="402" spans="1:9" hidden="1" outlineLevel="1">
      <c r="A402" s="759" t="s">
        <v>899</v>
      </c>
      <c r="B402" s="597">
        <v>6.6916134712744935</v>
      </c>
      <c r="C402" s="53">
        <v>6.2622096809203214</v>
      </c>
      <c r="D402" s="53">
        <v>8.6167800453514758</v>
      </c>
      <c r="E402" s="760"/>
      <c r="F402" s="284">
        <v>5.5734190782422246</v>
      </c>
      <c r="G402" s="53">
        <v>5.6745182012847977</v>
      </c>
      <c r="H402" s="284">
        <v>6.2</v>
      </c>
      <c r="I402" s="599">
        <v>8.58</v>
      </c>
    </row>
    <row r="403" spans="1:9" hidden="1" outlineLevel="1">
      <c r="A403" s="759" t="s">
        <v>900</v>
      </c>
      <c r="B403" s="597">
        <v>6.3899508465319599</v>
      </c>
      <c r="C403" s="53">
        <v>5.9635500916639614</v>
      </c>
      <c r="D403" s="53">
        <v>8.8036117381490158</v>
      </c>
      <c r="E403" s="760"/>
      <c r="F403" s="284">
        <v>6.6258919469928514</v>
      </c>
      <c r="G403" s="53">
        <v>5.0454086781029304</v>
      </c>
      <c r="H403" s="284">
        <v>6.4</v>
      </c>
      <c r="I403" s="599">
        <v>8.23</v>
      </c>
    </row>
    <row r="404" spans="1:9" hidden="1" outlineLevel="1">
      <c r="A404" s="759" t="s">
        <v>901</v>
      </c>
      <c r="B404" s="597">
        <v>5.7514921323928263</v>
      </c>
      <c r="C404" s="53">
        <v>5.5257510729613557</v>
      </c>
      <c r="D404" s="53">
        <v>7.2463768115942173</v>
      </c>
      <c r="E404" s="760"/>
      <c r="F404" s="284">
        <v>6.6265060240964004</v>
      </c>
      <c r="G404" s="53">
        <v>5.1362683438155159</v>
      </c>
      <c r="H404" s="284">
        <v>6.4</v>
      </c>
      <c r="I404" s="599">
        <v>7.64</v>
      </c>
    </row>
    <row r="405" spans="1:9" hidden="1" outlineLevel="1">
      <c r="A405" s="759" t="s">
        <v>902</v>
      </c>
      <c r="B405" s="597">
        <v>5.5368945714595412</v>
      </c>
      <c r="C405" s="53">
        <v>5.2795031055900665</v>
      </c>
      <c r="D405" s="53">
        <v>6.8004459308807128</v>
      </c>
      <c r="E405" s="760"/>
      <c r="F405" s="284">
        <v>-2.3958333333333286</v>
      </c>
      <c r="G405" s="53">
        <v>4.0196882690730007</v>
      </c>
      <c r="H405" s="284">
        <v>6.5</v>
      </c>
      <c r="I405" s="599">
        <v>7.17</v>
      </c>
    </row>
    <row r="406" spans="1:9" hidden="1" outlineLevel="1">
      <c r="A406" s="759" t="s">
        <v>487</v>
      </c>
      <c r="B406" s="597">
        <v>3.9508526639127268</v>
      </c>
      <c r="C406" s="53">
        <v>3.7118360518611411</v>
      </c>
      <c r="D406" s="53">
        <v>6.2431544359255184</v>
      </c>
      <c r="E406" s="760"/>
      <c r="F406" s="284">
        <v>3.3452807646356035</v>
      </c>
      <c r="G406" s="53">
        <v>2.7100271002709917</v>
      </c>
      <c r="H406" s="284">
        <v>6.6</v>
      </c>
      <c r="I406" s="599">
        <v>7.21</v>
      </c>
    </row>
    <row r="407" spans="1:9" hidden="1" outlineLevel="1">
      <c r="A407" s="759" t="s">
        <v>488</v>
      </c>
      <c r="B407" s="597">
        <v>3.3727872630145583</v>
      </c>
      <c r="C407" s="53">
        <v>3.2606438213914828</v>
      </c>
      <c r="D407" s="53">
        <v>6.7464635473340309</v>
      </c>
      <c r="E407" s="760"/>
      <c r="F407" s="284">
        <v>2.567094515752629</v>
      </c>
      <c r="G407" s="53">
        <v>2.1563342318059284</v>
      </c>
      <c r="H407" s="284">
        <v>6.7</v>
      </c>
      <c r="I407" s="599">
        <v>6.84</v>
      </c>
    </row>
    <row r="408" spans="1:9" hidden="1" outlineLevel="1">
      <c r="A408" s="759" t="s">
        <v>489</v>
      </c>
      <c r="B408" s="597">
        <v>3.313535479837455</v>
      </c>
      <c r="C408" s="53">
        <v>2.9971062422488473</v>
      </c>
      <c r="D408" s="53">
        <v>6.818181818181813</v>
      </c>
      <c r="E408" s="760"/>
      <c r="F408" s="284">
        <v>3.6157024793388501</v>
      </c>
      <c r="G408" s="53">
        <v>3.1818181818181728</v>
      </c>
      <c r="H408" s="284">
        <v>6.9</v>
      </c>
      <c r="I408" s="599">
        <v>6.83</v>
      </c>
    </row>
    <row r="409" spans="1:9" hidden="1" outlineLevel="1">
      <c r="A409" s="759" t="s">
        <v>490</v>
      </c>
      <c r="B409" s="597">
        <v>3.771428571428558</v>
      </c>
      <c r="C409" s="53">
        <v>3.1443298969072089</v>
      </c>
      <c r="D409" s="53">
        <v>6.8891280947255069</v>
      </c>
      <c r="E409" s="760"/>
      <c r="F409" s="284">
        <v>9.1314031180400832</v>
      </c>
      <c r="G409" s="53">
        <v>4.8335123523093557</v>
      </c>
      <c r="H409" s="284">
        <v>7.1</v>
      </c>
      <c r="I409" s="599">
        <v>6.91</v>
      </c>
    </row>
    <row r="410" spans="1:9" hidden="1" outlineLevel="1">
      <c r="A410" s="759" t="s">
        <v>255</v>
      </c>
      <c r="B410" s="597">
        <v>3.4596375617792461</v>
      </c>
      <c r="C410" s="53">
        <v>2.7393044013542607</v>
      </c>
      <c r="D410" s="53">
        <v>5.857294994675172</v>
      </c>
      <c r="E410" s="760"/>
      <c r="F410" s="284">
        <v>10.514786418400888</v>
      </c>
      <c r="G410" s="53">
        <v>4.8387096774193452</v>
      </c>
      <c r="H410" s="284">
        <v>7.2</v>
      </c>
      <c r="I410" s="599">
        <v>7</v>
      </c>
    </row>
    <row r="411" spans="1:9" hidden="1" outlineLevel="1">
      <c r="A411" s="759" t="s">
        <v>256</v>
      </c>
      <c r="B411" s="597">
        <v>3.6945559329011104</v>
      </c>
      <c r="C411" s="53">
        <v>2.4485196188914955</v>
      </c>
      <c r="D411" s="53">
        <v>5.6263269639065641</v>
      </c>
      <c r="E411" s="760"/>
      <c r="F411" s="284">
        <v>5.9685863874345557</v>
      </c>
      <c r="G411" s="53">
        <v>4.7767393561786093</v>
      </c>
      <c r="H411" s="284">
        <v>7.3</v>
      </c>
      <c r="I411" s="599">
        <v>6.59</v>
      </c>
    </row>
    <row r="412" spans="1:9" hidden="1" outlineLevel="1">
      <c r="A412" s="759" t="s">
        <v>257</v>
      </c>
      <c r="B412" s="597">
        <v>3.6019347535247448</v>
      </c>
      <c r="C412" s="53">
        <v>2.3336745138178117</v>
      </c>
      <c r="D412" s="284">
        <v>4.7318611987381587</v>
      </c>
      <c r="E412" s="760"/>
      <c r="F412" s="284">
        <v>7.4157303370786565</v>
      </c>
      <c r="G412" s="53">
        <v>3.8499506416584524</v>
      </c>
      <c r="H412" s="284">
        <v>7.3</v>
      </c>
      <c r="I412" s="599">
        <v>6.13</v>
      </c>
    </row>
    <row r="413" spans="1:9" hidden="1" outlineLevel="1">
      <c r="A413" s="759" t="s">
        <v>491</v>
      </c>
      <c r="B413" s="597">
        <v>3.4692823954569008</v>
      </c>
      <c r="C413" s="53">
        <v>2.4280299149677376</v>
      </c>
      <c r="D413" s="284">
        <v>5.450733752620522</v>
      </c>
      <c r="E413" s="760"/>
      <c r="F413" s="284">
        <v>6.7455621301775182</v>
      </c>
      <c r="G413" s="53">
        <v>3.2480314960630068</v>
      </c>
      <c r="H413" s="284">
        <v>7.4</v>
      </c>
      <c r="I413" s="599">
        <v>5.85</v>
      </c>
    </row>
    <row r="414" spans="1:9" hidden="1" outlineLevel="1">
      <c r="A414" s="759" t="s">
        <v>903</v>
      </c>
      <c r="B414" s="597">
        <v>3.5589024138642458</v>
      </c>
      <c r="C414" s="53">
        <v>2.2265345725666492</v>
      </c>
      <c r="D414" s="284">
        <v>5.6367432150313164</v>
      </c>
      <c r="E414" s="760"/>
      <c r="F414" s="284">
        <v>8.6294416243654695</v>
      </c>
      <c r="G414" s="53">
        <v>5.0658561296859119</v>
      </c>
      <c r="H414" s="284">
        <v>7.4</v>
      </c>
      <c r="I414" s="599">
        <v>5.64</v>
      </c>
    </row>
    <row r="415" spans="1:9" hidden="1" outlineLevel="1">
      <c r="A415" s="759" t="s">
        <v>493</v>
      </c>
      <c r="B415" s="597">
        <v>3.1211498973305822</v>
      </c>
      <c r="C415" s="53">
        <v>2.1982495420313342</v>
      </c>
      <c r="D415" s="284">
        <v>5.3941908713692754</v>
      </c>
      <c r="E415" s="760"/>
      <c r="F415" s="284">
        <v>9.46462715105163</v>
      </c>
      <c r="G415" s="53">
        <v>5.7636887608069003</v>
      </c>
      <c r="H415" s="284">
        <v>7.4</v>
      </c>
      <c r="I415" s="599">
        <v>6.49</v>
      </c>
    </row>
    <row r="416" spans="1:9" hidden="1" outlineLevel="1">
      <c r="A416" s="759" t="s">
        <v>494</v>
      </c>
      <c r="B416" s="597">
        <v>3.2529502308876346</v>
      </c>
      <c r="C416" s="53">
        <v>2.2979156075241463</v>
      </c>
      <c r="D416" s="284">
        <v>6.4449064449064508</v>
      </c>
      <c r="E416" s="760"/>
      <c r="F416" s="284">
        <v>7.3446327683615635</v>
      </c>
      <c r="G416" s="53">
        <v>5.8823529411764781</v>
      </c>
      <c r="H416" s="284">
        <v>7.4</v>
      </c>
      <c r="I416" s="599">
        <v>6.81</v>
      </c>
    </row>
    <row r="417" spans="1:9" hidden="1" outlineLevel="1">
      <c r="A417" s="759" t="s">
        <v>495</v>
      </c>
      <c r="B417" s="597">
        <v>3.2648870636550242</v>
      </c>
      <c r="C417" s="53">
        <v>2.1971315227341961</v>
      </c>
      <c r="D417" s="284">
        <v>6.8893528183716199</v>
      </c>
      <c r="E417" s="760"/>
      <c r="F417" s="284">
        <v>10.672358591248667</v>
      </c>
      <c r="G417" s="53">
        <v>3.706624605678229</v>
      </c>
      <c r="H417" s="284">
        <v>7.4</v>
      </c>
      <c r="I417" s="599">
        <v>6.89</v>
      </c>
    </row>
    <row r="418" spans="1:9" hidden="1" outlineLevel="1">
      <c r="A418" s="759" t="s">
        <v>496</v>
      </c>
      <c r="B418" s="597">
        <v>2.4556755655186464</v>
      </c>
      <c r="C418" s="53">
        <v>1.1593910676479595</v>
      </c>
      <c r="D418" s="284">
        <v>6.8041237113402104</v>
      </c>
      <c r="E418" s="760"/>
      <c r="F418" s="284">
        <v>9.9421965317918932</v>
      </c>
      <c r="G418" s="53">
        <v>7.25593667546174</v>
      </c>
      <c r="H418" s="284">
        <v>7.5</v>
      </c>
      <c r="I418" s="599">
        <v>6.66</v>
      </c>
    </row>
    <row r="419" spans="1:9" hidden="1" outlineLevel="1">
      <c r="A419" s="759" t="s">
        <v>497</v>
      </c>
      <c r="B419" s="597">
        <v>2.2596007700881557</v>
      </c>
      <c r="C419" s="53">
        <v>1.0056315366049802</v>
      </c>
      <c r="D419" s="284">
        <v>6.1162079510703222</v>
      </c>
      <c r="E419" s="760"/>
      <c r="F419" s="284">
        <v>10.807736063708745</v>
      </c>
      <c r="G419" s="53">
        <v>6.9920844327176894</v>
      </c>
      <c r="H419" s="284">
        <v>7.3</v>
      </c>
      <c r="I419" s="599">
        <v>6.71</v>
      </c>
    </row>
    <row r="420" spans="1:9" hidden="1" outlineLevel="1">
      <c r="A420" s="759" t="s">
        <v>498</v>
      </c>
      <c r="B420" s="597">
        <v>2.3802319717599545</v>
      </c>
      <c r="C420" s="53">
        <v>1.0937186433875183</v>
      </c>
      <c r="D420" s="284">
        <v>6.18034447821681</v>
      </c>
      <c r="E420" s="760"/>
      <c r="F420" s="284">
        <v>12.562313060817559</v>
      </c>
      <c r="G420" s="53">
        <v>7.1585903083700515</v>
      </c>
      <c r="H420" s="284">
        <v>7.3</v>
      </c>
      <c r="I420" s="599">
        <v>7</v>
      </c>
    </row>
    <row r="421" spans="1:9" hidden="1" outlineLevel="1">
      <c r="A421" s="759" t="s">
        <v>536</v>
      </c>
      <c r="B421" s="597">
        <v>2.3928714457348832</v>
      </c>
      <c r="C421" s="53">
        <v>1.0694652673663256</v>
      </c>
      <c r="D421" s="284">
        <v>6.4451158106747357</v>
      </c>
      <c r="E421" s="760"/>
      <c r="F421" s="284">
        <v>7.0408163265306172</v>
      </c>
      <c r="G421" s="53">
        <v>4.2008196721311464</v>
      </c>
      <c r="H421" s="284">
        <v>7.3</v>
      </c>
      <c r="I421" s="599">
        <v>7</v>
      </c>
    </row>
    <row r="422" spans="1:9" hidden="1" outlineLevel="1">
      <c r="A422" s="759" t="s">
        <v>267</v>
      </c>
      <c r="B422" s="597">
        <v>2.8761942675159275</v>
      </c>
      <c r="C422" s="53">
        <v>1.3481126423007765</v>
      </c>
      <c r="D422" s="284">
        <v>6.9416498993963671</v>
      </c>
      <c r="E422" s="760"/>
      <c r="F422" s="284">
        <v>8.5232903865213103</v>
      </c>
      <c r="G422" s="53">
        <v>5.6410256410256494</v>
      </c>
      <c r="H422" s="284">
        <v>7.3</v>
      </c>
      <c r="I422" s="599">
        <v>6.85</v>
      </c>
    </row>
    <row r="423" spans="1:9" hidden="1" outlineLevel="1">
      <c r="A423" s="759" t="s">
        <v>268</v>
      </c>
      <c r="B423" s="597">
        <v>2.8781262405716461</v>
      </c>
      <c r="C423" s="53">
        <v>1.6400000000000006</v>
      </c>
      <c r="D423" s="284">
        <v>7.7386934673366881</v>
      </c>
      <c r="E423" s="760"/>
      <c r="F423" s="284">
        <v>11.561264822134405</v>
      </c>
      <c r="G423" s="53">
        <v>5.2527254707631243</v>
      </c>
      <c r="H423" s="284">
        <v>7.5</v>
      </c>
      <c r="I423" s="599">
        <v>7.26</v>
      </c>
    </row>
    <row r="424" spans="1:9" hidden="1" outlineLevel="1">
      <c r="A424" s="759" t="s">
        <v>269</v>
      </c>
      <c r="B424" s="597">
        <v>3.1588358001390731</v>
      </c>
      <c r="C424" s="53">
        <v>1.9803960792158364</v>
      </c>
      <c r="D424" s="284">
        <v>8.7349397590361377</v>
      </c>
      <c r="E424" s="760"/>
      <c r="F424" s="284">
        <v>12.44769874476988</v>
      </c>
      <c r="G424" s="53">
        <v>4.847908745247139</v>
      </c>
      <c r="H424" s="284">
        <v>7.6</v>
      </c>
      <c r="I424" s="599">
        <v>7.55</v>
      </c>
    </row>
    <row r="425" spans="1:9" hidden="1" outlineLevel="1">
      <c r="A425" s="759" t="s">
        <v>499</v>
      </c>
      <c r="B425" s="597">
        <v>4.6901506835645108</v>
      </c>
      <c r="C425" s="53">
        <v>2.4004800960191801</v>
      </c>
      <c r="D425" s="284">
        <v>11.03379721669981</v>
      </c>
      <c r="E425" s="760"/>
      <c r="F425" s="284">
        <v>8.869179600886909</v>
      </c>
      <c r="G425" s="53">
        <v>6.1963775023832284</v>
      </c>
      <c r="H425" s="284">
        <v>7.6</v>
      </c>
      <c r="I425" s="599">
        <v>7.49</v>
      </c>
    </row>
    <row r="426" spans="1:9" hidden="1" outlineLevel="1">
      <c r="A426" s="759" t="s">
        <v>904</v>
      </c>
      <c r="B426" s="597">
        <v>5.916923996413999</v>
      </c>
      <c r="C426" s="53">
        <v>4.1462683584773572</v>
      </c>
      <c r="D426" s="284">
        <v>11.36363636363636</v>
      </c>
      <c r="E426" s="760"/>
      <c r="F426" s="284">
        <v>10.934579439252332</v>
      </c>
      <c r="G426" s="53">
        <v>4.6287367405978728</v>
      </c>
      <c r="H426" s="284">
        <v>7.6</v>
      </c>
      <c r="I426" s="599">
        <v>7.58</v>
      </c>
    </row>
    <row r="427" spans="1:9" hidden="1" outlineLevel="1">
      <c r="A427" s="759" t="s">
        <v>501</v>
      </c>
      <c r="B427" s="597">
        <v>6.3420947829550016</v>
      </c>
      <c r="C427" s="53">
        <v>4.5010953993228355</v>
      </c>
      <c r="D427" s="284">
        <v>10.728346456692918</v>
      </c>
      <c r="E427" s="760"/>
      <c r="F427" s="284">
        <v>9.9563318777292693</v>
      </c>
      <c r="G427" s="53">
        <v>2.6339691189827477</v>
      </c>
      <c r="H427" s="284">
        <v>7.7</v>
      </c>
      <c r="I427" s="599">
        <v>7.47</v>
      </c>
    </row>
    <row r="428" spans="1:9" hidden="1" outlineLevel="1">
      <c r="A428" s="759" t="s">
        <v>502</v>
      </c>
      <c r="B428" s="597">
        <v>6.3804412641622008</v>
      </c>
      <c r="C428" s="53">
        <v>4.5025345393102043</v>
      </c>
      <c r="D428" s="284">
        <v>9.27734375</v>
      </c>
      <c r="E428" s="760"/>
      <c r="F428" s="284">
        <v>10.877192982456151</v>
      </c>
      <c r="G428" s="53">
        <v>2.5423728813559308</v>
      </c>
      <c r="H428" s="284">
        <v>7.6</v>
      </c>
      <c r="I428" s="599">
        <v>7.01</v>
      </c>
    </row>
    <row r="429" spans="1:9" hidden="1" outlineLevel="1">
      <c r="A429" s="759" t="s">
        <v>503</v>
      </c>
      <c r="B429" s="597">
        <v>6.5519984092264849</v>
      </c>
      <c r="C429" s="53">
        <v>4.8273116353140182</v>
      </c>
      <c r="D429" s="284">
        <v>9.1796875</v>
      </c>
      <c r="E429" s="760"/>
      <c r="F429" s="284">
        <v>12.825458052073287</v>
      </c>
      <c r="G429" s="53">
        <v>3.3460076045627432</v>
      </c>
      <c r="H429" s="284">
        <v>7.4</v>
      </c>
      <c r="I429" s="599">
        <v>6.81</v>
      </c>
    </row>
    <row r="430" spans="1:9" hidden="1" outlineLevel="1">
      <c r="A430" s="759" t="s">
        <v>504</v>
      </c>
      <c r="B430" s="597">
        <v>8.4336151168572968</v>
      </c>
      <c r="C430" s="53">
        <v>6.0693641618497054</v>
      </c>
      <c r="D430" s="53">
        <v>8.590733590733592</v>
      </c>
      <c r="E430" s="761"/>
      <c r="F430" s="284">
        <v>11.777076761303888</v>
      </c>
      <c r="G430" s="53">
        <v>2.091020910209096</v>
      </c>
      <c r="H430" s="284">
        <v>7.1</v>
      </c>
      <c r="I430" s="599">
        <v>6.96</v>
      </c>
    </row>
    <row r="431" spans="1:9" hidden="1" outlineLevel="1">
      <c r="A431" s="759" t="s">
        <v>505</v>
      </c>
      <c r="B431" s="597">
        <v>8.9873166864843341</v>
      </c>
      <c r="C431" s="53">
        <v>6.7702110712863544</v>
      </c>
      <c r="D431" s="53">
        <v>8.8376560999039384</v>
      </c>
      <c r="E431" s="760"/>
      <c r="F431" s="284">
        <v>10.985626283367537</v>
      </c>
      <c r="G431" s="53">
        <v>0.73982737361284023</v>
      </c>
      <c r="H431" s="284">
        <v>7.1</v>
      </c>
      <c r="I431" s="599">
        <v>6.96</v>
      </c>
    </row>
    <row r="432" spans="1:9" hidden="1" outlineLevel="1">
      <c r="A432" s="759" t="s">
        <v>506</v>
      </c>
      <c r="B432" s="597">
        <v>8.9941877647522261</v>
      </c>
      <c r="C432" s="53">
        <v>7.1662531017369702</v>
      </c>
      <c r="D432" s="53">
        <v>8.7786259541984748</v>
      </c>
      <c r="E432" s="760"/>
      <c r="F432" s="284">
        <v>7.0859167404782966</v>
      </c>
      <c r="G432" s="53">
        <v>0.51387461459404449</v>
      </c>
      <c r="H432" s="284">
        <v>7.2</v>
      </c>
      <c r="I432" s="599">
        <v>6.79</v>
      </c>
    </row>
    <row r="433" spans="1:9" hidden="1" outlineLevel="1">
      <c r="A433" s="759" t="s">
        <v>537</v>
      </c>
      <c r="B433" s="597">
        <v>8.6828982106189585</v>
      </c>
      <c r="C433" s="53">
        <v>7.0411392405063111</v>
      </c>
      <c r="D433" s="53">
        <v>8.041627246925259</v>
      </c>
      <c r="E433" s="760"/>
      <c r="F433" s="284">
        <v>7.6263107721639614</v>
      </c>
      <c r="G433" s="53">
        <v>-1.7699115044247691</v>
      </c>
      <c r="H433" s="284">
        <v>7.2</v>
      </c>
      <c r="I433" s="599">
        <v>6.65</v>
      </c>
    </row>
    <row r="434" spans="1:9" hidden="1" outlineLevel="1">
      <c r="A434" s="759" t="s">
        <v>279</v>
      </c>
      <c r="B434" s="597">
        <v>8.3970204121118286</v>
      </c>
      <c r="C434" s="53">
        <v>7.2026800670016939</v>
      </c>
      <c r="D434" s="53">
        <v>7.9021636876764063</v>
      </c>
      <c r="E434" s="760"/>
      <c r="F434" s="284">
        <v>5.0228310502283193</v>
      </c>
      <c r="G434" s="53">
        <v>-1.6504854368932058</v>
      </c>
      <c r="H434" s="284">
        <v>7.1</v>
      </c>
      <c r="I434" s="599">
        <v>6.53</v>
      </c>
    </row>
    <row r="435" spans="1:9" hidden="1" outlineLevel="1">
      <c r="A435" s="759" t="s">
        <v>280</v>
      </c>
      <c r="B435" s="597">
        <v>8.4989388385105116</v>
      </c>
      <c r="C435" s="53">
        <v>7.29043683589137</v>
      </c>
      <c r="D435" s="53">
        <v>7.2761194029850742</v>
      </c>
      <c r="E435" s="760"/>
      <c r="F435" s="284">
        <v>7.6173604960141574</v>
      </c>
      <c r="G435" s="53">
        <v>-2.8248587570621453</v>
      </c>
      <c r="H435" s="284">
        <v>7.2</v>
      </c>
      <c r="I435" s="599">
        <v>6.71</v>
      </c>
    </row>
    <row r="436" spans="1:9" hidden="1" outlineLevel="1">
      <c r="A436" s="759" t="s">
        <v>281</v>
      </c>
      <c r="B436" s="597">
        <v>8.3004333172845435</v>
      </c>
      <c r="C436" s="53">
        <v>7.1596704590035358</v>
      </c>
      <c r="D436" s="53">
        <v>6.2788550323176366</v>
      </c>
      <c r="E436" s="760"/>
      <c r="F436" s="284">
        <v>8.83720930232559</v>
      </c>
      <c r="G436" s="53">
        <v>-2.8105167724388025</v>
      </c>
      <c r="H436" s="284">
        <v>7.3</v>
      </c>
      <c r="I436" s="599">
        <v>6.58</v>
      </c>
    </row>
    <row r="437" spans="1:9" hidden="1" outlineLevel="1">
      <c r="A437" s="759" t="s">
        <v>507</v>
      </c>
      <c r="B437" s="597">
        <v>7.1489848441521389</v>
      </c>
      <c r="C437" s="53">
        <v>7.0423910920101633</v>
      </c>
      <c r="D437" s="53">
        <v>3.491495076096669</v>
      </c>
      <c r="E437" s="760"/>
      <c r="F437" s="284">
        <v>12.219959266802434</v>
      </c>
      <c r="G437" s="53">
        <v>-2.4236983842010744</v>
      </c>
      <c r="H437" s="284">
        <v>7.3</v>
      </c>
      <c r="I437" s="599">
        <v>6.8</v>
      </c>
    </row>
    <row r="438" spans="1:9" hidden="1" outlineLevel="1">
      <c r="A438" s="759" t="s">
        <v>905</v>
      </c>
      <c r="B438" s="597">
        <v>6.4422082196934127</v>
      </c>
      <c r="C438" s="53">
        <v>5.8326937835763601</v>
      </c>
      <c r="D438" s="53">
        <v>3.1055900621118013</v>
      </c>
      <c r="E438" s="760"/>
      <c r="F438" s="284">
        <v>8.7615838247683229</v>
      </c>
      <c r="G438" s="53">
        <v>-3.5944700460829608</v>
      </c>
      <c r="H438" s="284">
        <v>7.4</v>
      </c>
      <c r="I438" s="599">
        <v>6.67</v>
      </c>
    </row>
    <row r="439" spans="1:9" hidden="1" outlineLevel="1">
      <c r="A439" s="759" t="s">
        <v>418</v>
      </c>
      <c r="B439" s="597">
        <v>6.8532908903660541</v>
      </c>
      <c r="C439" s="53">
        <v>5.9843720221078627</v>
      </c>
      <c r="D439" s="53">
        <v>4.0888888888888744</v>
      </c>
      <c r="E439" s="760"/>
      <c r="F439" s="284">
        <v>6.4336775218427249</v>
      </c>
      <c r="G439" s="53">
        <v>-2.6548672566371749</v>
      </c>
      <c r="H439" s="284">
        <v>7.6</v>
      </c>
      <c r="I439" s="599">
        <v>6.61</v>
      </c>
    </row>
    <row r="440" spans="1:9" hidden="1" outlineLevel="1">
      <c r="A440" s="759" t="s">
        <v>419</v>
      </c>
      <c r="B440" s="597">
        <v>7.1842301943198805</v>
      </c>
      <c r="C440" s="53">
        <v>6.1727220848392506</v>
      </c>
      <c r="D440" s="53">
        <v>5.5406613047363606</v>
      </c>
      <c r="E440" s="760"/>
      <c r="F440" s="284">
        <v>5.4588607594936605</v>
      </c>
      <c r="G440" s="53">
        <v>-3.3976124885215881</v>
      </c>
      <c r="H440" s="284">
        <v>7.9</v>
      </c>
      <c r="I440" s="599">
        <v>6.74</v>
      </c>
    </row>
    <row r="441" spans="1:9" hidden="1" outlineLevel="1">
      <c r="A441" s="759" t="s">
        <v>420</v>
      </c>
      <c r="B441" s="597">
        <v>7.4087897732574248</v>
      </c>
      <c r="C441" s="53">
        <v>6.3045955184200579</v>
      </c>
      <c r="D441" s="53">
        <v>6.2611806797853404</v>
      </c>
      <c r="E441" s="760"/>
      <c r="F441" s="284">
        <v>6.8376068376068417</v>
      </c>
      <c r="G441" s="53">
        <v>-3.4584253127299576</v>
      </c>
      <c r="H441" s="284">
        <v>8</v>
      </c>
      <c r="I441" s="599">
        <v>6.93</v>
      </c>
    </row>
    <row r="442" spans="1:9" hidden="1" outlineLevel="1">
      <c r="A442" s="759" t="s">
        <v>421</v>
      </c>
      <c r="B442" s="597">
        <v>7.3557736402824787</v>
      </c>
      <c r="C442" s="53">
        <v>6.2858216668232529</v>
      </c>
      <c r="D442" s="53">
        <v>11.022222222222226</v>
      </c>
      <c r="E442" s="760"/>
      <c r="F442" s="284">
        <v>7.1495766698024426</v>
      </c>
      <c r="G442" s="53">
        <v>-2.1686746987951864</v>
      </c>
      <c r="H442" s="284">
        <v>7.8</v>
      </c>
      <c r="I442" s="599">
        <v>7.11</v>
      </c>
    </row>
    <row r="443" spans="1:9" hidden="1" outlineLevel="1">
      <c r="A443" s="759" t="s">
        <v>422</v>
      </c>
      <c r="B443" s="597">
        <v>6.6733339394490372</v>
      </c>
      <c r="C443" s="53">
        <v>5.8093994778067923</v>
      </c>
      <c r="D443" s="53">
        <v>10.591350397175646</v>
      </c>
      <c r="E443" s="760"/>
      <c r="F443" s="284">
        <v>8.9731729879741096</v>
      </c>
      <c r="G443" s="53">
        <v>-1.7135862913096815</v>
      </c>
      <c r="H443" s="284">
        <v>7.6</v>
      </c>
      <c r="I443" s="599">
        <v>7.58</v>
      </c>
    </row>
    <row r="444" spans="1:9" hidden="1" outlineLevel="1">
      <c r="A444" s="759" t="s">
        <v>423</v>
      </c>
      <c r="B444" s="597">
        <v>6.6883586406363094</v>
      </c>
      <c r="C444" s="53">
        <v>5.6311938501435748</v>
      </c>
      <c r="D444" s="53">
        <v>10.701754385964918</v>
      </c>
      <c r="E444" s="760"/>
      <c r="F444" s="284">
        <v>5.5417700578990861</v>
      </c>
      <c r="G444" s="53">
        <v>-3.1697341513292372</v>
      </c>
      <c r="H444" s="284">
        <v>7.5</v>
      </c>
      <c r="I444" s="599">
        <v>8.41</v>
      </c>
    </row>
    <row r="445" spans="1:9" hidden="1" outlineLevel="1">
      <c r="A445" s="759" t="s">
        <v>424</v>
      </c>
      <c r="B445" s="597">
        <v>6.8016194331983684</v>
      </c>
      <c r="C445" s="53">
        <v>5.728011825572807</v>
      </c>
      <c r="D445" s="53">
        <v>11.733800350262683</v>
      </c>
      <c r="E445" s="760"/>
      <c r="F445" s="284">
        <v>7.7059344552701532</v>
      </c>
      <c r="G445" s="53">
        <v>-0.6006006006006146</v>
      </c>
      <c r="H445" s="284">
        <v>7.6</v>
      </c>
      <c r="I445" s="599">
        <v>8.02</v>
      </c>
    </row>
    <row r="446" spans="1:9" hidden="1" outlineLevel="1">
      <c r="A446" s="759" t="s">
        <v>291</v>
      </c>
      <c r="B446" s="597">
        <v>6.9165551093261826</v>
      </c>
      <c r="C446" s="53">
        <v>5.6158088235294059</v>
      </c>
      <c r="D446" s="53">
        <v>11.682650392327815</v>
      </c>
      <c r="E446" s="760"/>
      <c r="F446" s="284">
        <v>6.3478260869565162</v>
      </c>
      <c r="G446" s="53">
        <v>-1.3820335636722518</v>
      </c>
      <c r="H446" s="284">
        <v>7.8</v>
      </c>
      <c r="I446" s="599">
        <v>8.08</v>
      </c>
    </row>
    <row r="447" spans="1:9" hidden="1" outlineLevel="1">
      <c r="A447" s="759" t="s">
        <v>239</v>
      </c>
      <c r="B447" s="597">
        <v>6.6417711389703982</v>
      </c>
      <c r="C447" s="53">
        <v>5.584594222833573</v>
      </c>
      <c r="D447" s="53">
        <v>12.08695652173914</v>
      </c>
      <c r="E447" s="760"/>
      <c r="F447" s="284">
        <v>0.82304526748970375</v>
      </c>
      <c r="G447" s="53">
        <v>-1.8410852713178372</v>
      </c>
      <c r="H447" s="284">
        <v>7.7</v>
      </c>
      <c r="I447" s="599">
        <v>8.5</v>
      </c>
    </row>
    <row r="448" spans="1:9" hidden="1" outlineLevel="1">
      <c r="A448" s="759" t="s">
        <v>240</v>
      </c>
      <c r="B448" s="597">
        <v>6.970747754956875</v>
      </c>
      <c r="C448" s="53">
        <v>5.6379278784550451</v>
      </c>
      <c r="D448" s="284">
        <v>13.379669852302342</v>
      </c>
      <c r="E448" s="760"/>
      <c r="F448" s="284">
        <v>-1.0256410256410362</v>
      </c>
      <c r="G448" s="53">
        <v>-1.0261194029850884</v>
      </c>
      <c r="H448" s="284">
        <v>7.7</v>
      </c>
      <c r="I448" s="599">
        <v>8.11</v>
      </c>
    </row>
    <row r="449" spans="1:9" hidden="1" outlineLevel="1">
      <c r="A449" s="759" t="s">
        <v>334</v>
      </c>
      <c r="B449" s="597">
        <v>6.3873320878925455</v>
      </c>
      <c r="C449" s="53">
        <v>5.365453052285801</v>
      </c>
      <c r="D449" s="284">
        <v>13.148788927335659</v>
      </c>
      <c r="E449" s="760"/>
      <c r="F449" s="284">
        <v>-0.72595281306713844</v>
      </c>
      <c r="G449" s="53">
        <v>-1.3799448022079162</v>
      </c>
      <c r="H449" s="284">
        <v>7.8</v>
      </c>
      <c r="I449" s="599">
        <v>7.77</v>
      </c>
    </row>
    <row r="450" spans="1:9" hidden="1" outlineLevel="1">
      <c r="A450" s="759" t="s">
        <v>906</v>
      </c>
      <c r="B450" s="597">
        <v>5.6016964127937712</v>
      </c>
      <c r="C450" s="53">
        <v>4.6682378535170415</v>
      </c>
      <c r="D450" s="284">
        <v>12.908777969018928</v>
      </c>
      <c r="E450" s="760"/>
      <c r="F450" s="284">
        <v>-3.0983733539891603</v>
      </c>
      <c r="G450" s="53">
        <v>-1.1472275334607929</v>
      </c>
      <c r="H450" s="284">
        <v>7.9</v>
      </c>
      <c r="I450" s="599">
        <v>7.99</v>
      </c>
    </row>
    <row r="451" spans="1:9" hidden="1" outlineLevel="1">
      <c r="A451" s="759" t="s">
        <v>336</v>
      </c>
      <c r="B451" s="597">
        <v>5.1082099360378379</v>
      </c>
      <c r="C451" s="53">
        <v>4.1719115267038234</v>
      </c>
      <c r="D451" s="284">
        <v>13.321947053800159</v>
      </c>
      <c r="E451" s="760"/>
      <c r="F451" s="284">
        <v>-5.5223880597014983</v>
      </c>
      <c r="G451" s="53">
        <v>-1.363636363636374</v>
      </c>
      <c r="H451" s="284">
        <v>8</v>
      </c>
      <c r="I451" s="599">
        <v>9.57</v>
      </c>
    </row>
    <row r="452" spans="1:9" hidden="1" outlineLevel="1">
      <c r="A452" s="759" t="s">
        <v>337</v>
      </c>
      <c r="B452" s="597">
        <v>4.0791423341758843</v>
      </c>
      <c r="C452" s="53">
        <v>3.7534712890799966</v>
      </c>
      <c r="D452" s="284">
        <v>10.838272650296375</v>
      </c>
      <c r="E452" s="760"/>
      <c r="F452" s="284">
        <v>-8.7021755438859856</v>
      </c>
      <c r="G452" s="53">
        <v>-1.9011406844106489</v>
      </c>
      <c r="H452" s="284">
        <v>8.1</v>
      </c>
      <c r="I452" s="599">
        <v>9.41</v>
      </c>
    </row>
    <row r="453" spans="1:9" hidden="1" outlineLevel="1">
      <c r="A453" s="759" t="s">
        <v>338</v>
      </c>
      <c r="B453" s="597">
        <v>3.353314221179744</v>
      </c>
      <c r="C453" s="53">
        <v>3.4744551625580584</v>
      </c>
      <c r="D453" s="284">
        <v>8.3333333333333286</v>
      </c>
      <c r="E453" s="760"/>
      <c r="F453" s="284">
        <v>-22.720000000000013</v>
      </c>
      <c r="G453" s="53">
        <v>-3.6585365853658516</v>
      </c>
      <c r="H453" s="284">
        <v>8.3000000000000007</v>
      </c>
      <c r="I453" s="599">
        <v>8.31</v>
      </c>
    </row>
    <row r="454" spans="1:9" hidden="1" outlineLevel="1">
      <c r="A454" s="759" t="s">
        <v>339</v>
      </c>
      <c r="B454" s="597">
        <v>2.3835967535241309</v>
      </c>
      <c r="C454" s="53">
        <v>2.9791371994342057</v>
      </c>
      <c r="D454" s="284">
        <v>4.0032025620496512</v>
      </c>
      <c r="E454" s="760"/>
      <c r="F454" s="284">
        <v>-20.895522388059703</v>
      </c>
      <c r="G454" s="53">
        <v>-2.3399014778325125</v>
      </c>
      <c r="H454" s="284">
        <v>8.6999999999999993</v>
      </c>
      <c r="I454" s="599">
        <v>8.76</v>
      </c>
    </row>
    <row r="455" spans="1:9" hidden="1" outlineLevel="1">
      <c r="A455" s="759" t="s">
        <v>425</v>
      </c>
      <c r="B455" s="597">
        <v>2.9404244438762532</v>
      </c>
      <c r="C455" s="53">
        <v>2.8818189829910921</v>
      </c>
      <c r="D455" s="284">
        <v>6.0654429369513281</v>
      </c>
      <c r="E455" s="760"/>
      <c r="F455" s="284">
        <v>-25.636672325976235</v>
      </c>
      <c r="G455" s="53">
        <v>-3.2378580323785684</v>
      </c>
      <c r="H455" s="284">
        <v>9.1999999999999993</v>
      </c>
      <c r="I455" s="599">
        <v>10.65</v>
      </c>
    </row>
    <row r="456" spans="1:9" hidden="1" outlineLevel="1">
      <c r="A456" s="759" t="s">
        <v>426</v>
      </c>
      <c r="B456" s="597">
        <v>2.8380210098271732</v>
      </c>
      <c r="C456" s="53">
        <v>2.7794826830337627</v>
      </c>
      <c r="D456" s="284">
        <v>4.5958795562599022</v>
      </c>
      <c r="E456" s="760"/>
      <c r="F456" s="284">
        <v>-19.435736677115983</v>
      </c>
      <c r="G456" s="53">
        <v>-3.4846884899683062</v>
      </c>
      <c r="H456" s="284">
        <v>9.5</v>
      </c>
      <c r="I456" s="599">
        <v>11.65</v>
      </c>
    </row>
    <row r="457" spans="1:9" hidden="1" outlineLevel="1">
      <c r="A457" s="759" t="s">
        <v>427</v>
      </c>
      <c r="B457" s="597">
        <v>3.1589588071771573</v>
      </c>
      <c r="C457" s="53">
        <v>3.1894442502621558</v>
      </c>
      <c r="D457" s="284">
        <v>2.5078369905956208</v>
      </c>
      <c r="E457" s="760"/>
      <c r="F457" s="284">
        <v>-25.575657894736835</v>
      </c>
      <c r="G457" s="53">
        <v>-3.3232628398791491</v>
      </c>
      <c r="H457" s="284">
        <v>9.6999999999999993</v>
      </c>
      <c r="I457" s="599">
        <v>10.63</v>
      </c>
    </row>
    <row r="458" spans="1:9" hidden="1" outlineLevel="1">
      <c r="A458" s="759" t="s">
        <v>14</v>
      </c>
      <c r="B458" s="597">
        <v>3.7896494156928213</v>
      </c>
      <c r="C458" s="53">
        <v>3.2634235488643242</v>
      </c>
      <c r="D458" s="284">
        <v>1.7954722872755724</v>
      </c>
      <c r="E458" s="760"/>
      <c r="F458" s="284">
        <v>-22.24039247751432</v>
      </c>
      <c r="G458" s="53">
        <v>-4.0040040040040026</v>
      </c>
      <c r="H458" s="284">
        <v>9.6999999999999993</v>
      </c>
      <c r="I458" s="599">
        <v>10.01</v>
      </c>
    </row>
    <row r="459" spans="1:9" hidden="1" outlineLevel="1">
      <c r="A459" s="759" t="s">
        <v>15</v>
      </c>
      <c r="B459" s="597">
        <v>3.7185259296314825</v>
      </c>
      <c r="C459" s="53">
        <v>3.3263852701059591</v>
      </c>
      <c r="D459" s="284">
        <v>2.0946470131885064</v>
      </c>
      <c r="E459" s="760"/>
      <c r="F459" s="284">
        <v>-18.857142857142847</v>
      </c>
      <c r="G459" s="53">
        <v>-2.2704837117472891</v>
      </c>
      <c r="H459" s="284">
        <v>9.9</v>
      </c>
      <c r="I459" s="599">
        <v>10.15</v>
      </c>
    </row>
    <row r="460" spans="1:9" hidden="1" outlineLevel="1">
      <c r="A460" s="759" t="s">
        <v>16</v>
      </c>
      <c r="B460" s="597">
        <v>4.8790624220763021</v>
      </c>
      <c r="C460" s="53">
        <v>5.2157338416219119</v>
      </c>
      <c r="D460" s="284">
        <v>-0.45977011494252906</v>
      </c>
      <c r="E460" s="760"/>
      <c r="F460" s="284">
        <v>-19.430051813471508</v>
      </c>
      <c r="G460" s="53">
        <v>-6.786050895381706</v>
      </c>
      <c r="H460" s="284">
        <v>10.199999999999999</v>
      </c>
      <c r="I460" s="599">
        <v>8.81</v>
      </c>
    </row>
    <row r="461" spans="1:9" hidden="1" outlineLevel="1">
      <c r="A461" s="759" t="s">
        <v>428</v>
      </c>
      <c r="B461" s="597">
        <v>4.9502466761434931</v>
      </c>
      <c r="C461" s="53">
        <v>5.2740971680956079</v>
      </c>
      <c r="D461" s="284">
        <v>-0.84097859327218316</v>
      </c>
      <c r="E461" s="760"/>
      <c r="F461" s="284">
        <v>-19.744058500914079</v>
      </c>
      <c r="G461" s="53">
        <v>-7.369402985074629</v>
      </c>
      <c r="H461" s="284">
        <v>10.5</v>
      </c>
      <c r="I461" s="599">
        <v>8.4</v>
      </c>
    </row>
    <row r="462" spans="1:9" hidden="1" outlineLevel="1">
      <c r="A462" s="759" t="s">
        <v>615</v>
      </c>
      <c r="B462" s="597">
        <v>4.7523427041499531</v>
      </c>
      <c r="C462" s="53">
        <v>5.3087382003983663</v>
      </c>
      <c r="D462" s="284">
        <v>-1.2195121951219505</v>
      </c>
      <c r="E462" s="760"/>
      <c r="F462" s="284">
        <v>-14.628297362110317</v>
      </c>
      <c r="G462" s="53">
        <v>-6.6731141199226442</v>
      </c>
      <c r="H462" s="284">
        <v>10.6</v>
      </c>
      <c r="I462" s="599">
        <v>7.91</v>
      </c>
    </row>
    <row r="463" spans="1:9" hidden="1" outlineLevel="1">
      <c r="A463" s="759" t="s">
        <v>430</v>
      </c>
      <c r="B463" s="597">
        <v>4.201400466822264</v>
      </c>
      <c r="C463" s="53">
        <v>5.1182461591576072</v>
      </c>
      <c r="D463" s="284">
        <v>-2.7882441597588468</v>
      </c>
      <c r="E463" s="760"/>
      <c r="F463" s="284">
        <v>-11.137440758293835</v>
      </c>
      <c r="G463" s="53">
        <v>-7.5576036866359431</v>
      </c>
      <c r="H463" s="284">
        <v>10.8</v>
      </c>
      <c r="I463" s="599">
        <v>7.45</v>
      </c>
    </row>
    <row r="464" spans="1:9" hidden="1" outlineLevel="1">
      <c r="A464" s="759" t="s">
        <v>431</v>
      </c>
      <c r="B464" s="597">
        <v>5.2256929905368139</v>
      </c>
      <c r="C464" s="53">
        <v>5.1459160766707015</v>
      </c>
      <c r="D464" s="284">
        <v>-0.99312452253629147</v>
      </c>
      <c r="E464" s="760"/>
      <c r="F464" s="284">
        <v>-8.9564502875924461</v>
      </c>
      <c r="G464" s="53">
        <v>-7.8488372093023315</v>
      </c>
      <c r="H464" s="284">
        <v>10.7</v>
      </c>
      <c r="I464" s="599">
        <v>7.37</v>
      </c>
    </row>
    <row r="465" spans="1:9" hidden="1" outlineLevel="1">
      <c r="A465" s="759" t="s">
        <v>432</v>
      </c>
      <c r="B465" s="597">
        <v>5.404723879969751</v>
      </c>
      <c r="C465" s="53">
        <v>5.0410012947777432</v>
      </c>
      <c r="D465" s="284">
        <v>0.69930069930070715</v>
      </c>
      <c r="E465" s="760"/>
      <c r="F465" s="284">
        <v>-0.72463768115940752</v>
      </c>
      <c r="G465" s="53">
        <v>-6.8829113924050631</v>
      </c>
      <c r="H465" s="284">
        <v>10.7</v>
      </c>
      <c r="I465" s="599">
        <v>7.69</v>
      </c>
    </row>
    <row r="466" spans="1:9" hidden="1" outlineLevel="1">
      <c r="A466" s="759" t="s">
        <v>433</v>
      </c>
      <c r="B466" s="597">
        <v>6.1832443257676886</v>
      </c>
      <c r="C466" s="53">
        <v>5.2021632758176679</v>
      </c>
      <c r="D466" s="284">
        <v>1.5396458814472567</v>
      </c>
      <c r="E466" s="760"/>
      <c r="F466" s="284">
        <v>5.8823529411764923</v>
      </c>
      <c r="G466" s="53">
        <v>-5.6746532156368232</v>
      </c>
      <c r="H466" s="284">
        <v>11</v>
      </c>
      <c r="I466" s="599">
        <v>7.62</v>
      </c>
    </row>
    <row r="467" spans="1:9" hidden="1" outlineLevel="1">
      <c r="A467" s="759" t="s">
        <v>434</v>
      </c>
      <c r="B467" s="597">
        <v>5.596953137936751</v>
      </c>
      <c r="C467" s="53">
        <v>5.0882302552681153</v>
      </c>
      <c r="D467" s="284">
        <v>1E-4</v>
      </c>
      <c r="E467" s="760"/>
      <c r="F467" s="284">
        <v>8.2191780821917888</v>
      </c>
      <c r="G467" s="53">
        <v>-4.2471042471042324</v>
      </c>
      <c r="H467" s="284">
        <v>11.2</v>
      </c>
      <c r="I467" s="599">
        <v>7.69</v>
      </c>
    </row>
    <row r="468" spans="1:9" hidden="1" outlineLevel="1">
      <c r="A468" s="759" t="s">
        <v>435</v>
      </c>
      <c r="B468" s="597">
        <v>5.741823873465691</v>
      </c>
      <c r="C468" s="53">
        <v>4.9308991639651794</v>
      </c>
      <c r="D468" s="284">
        <v>1.2121212121212039</v>
      </c>
      <c r="E468" s="760"/>
      <c r="F468" s="284">
        <v>3.7937743190661593</v>
      </c>
      <c r="G468" s="53">
        <v>-3.9387308533916894</v>
      </c>
      <c r="H468" s="284">
        <v>11.3</v>
      </c>
      <c r="I468" s="599">
        <v>7.16</v>
      </c>
    </row>
    <row r="469" spans="1:9" hidden="1" outlineLevel="1">
      <c r="A469" s="759" t="s">
        <v>436</v>
      </c>
      <c r="B469" s="597">
        <v>5.7243181447003195</v>
      </c>
      <c r="C469" s="53">
        <v>4.5304428825472058</v>
      </c>
      <c r="D469" s="284">
        <v>5.1987767584097639</v>
      </c>
      <c r="E469" s="760"/>
      <c r="F469" s="284">
        <v>10.165745856353595</v>
      </c>
      <c r="G469" s="53">
        <v>-4.7916666666666572</v>
      </c>
      <c r="H469" s="284">
        <v>11.3</v>
      </c>
      <c r="I469" s="599">
        <v>6.57</v>
      </c>
    </row>
    <row r="470" spans="1:9" hidden="1" outlineLevel="1">
      <c r="A470" s="759" t="s">
        <v>21</v>
      </c>
      <c r="B470" s="597">
        <v>4.8576483834646922</v>
      </c>
      <c r="C470" s="53">
        <v>4.1884375526714877</v>
      </c>
      <c r="D470" s="284">
        <v>9.1257668711656379</v>
      </c>
      <c r="E470" s="760"/>
      <c r="F470" s="284">
        <v>14.511041009463739</v>
      </c>
      <c r="G470" s="53">
        <v>-5.4223149113660156</v>
      </c>
      <c r="H470" s="284">
        <v>11.3</v>
      </c>
      <c r="I470" s="599">
        <v>7.07</v>
      </c>
    </row>
    <row r="471" spans="1:9" hidden="1" outlineLevel="1">
      <c r="A471" s="759" t="s">
        <v>22</v>
      </c>
      <c r="B471" s="597">
        <v>4.9919614147910067</v>
      </c>
      <c r="C471" s="53">
        <v>3.7740606875682943</v>
      </c>
      <c r="D471" s="284">
        <v>9.1185410334346528</v>
      </c>
      <c r="E471" s="760"/>
      <c r="F471" s="284">
        <v>13.179074446680076</v>
      </c>
      <c r="G471" s="53">
        <v>-4.7474747474747545</v>
      </c>
      <c r="H471" s="284">
        <v>11.3</v>
      </c>
      <c r="I471" s="599">
        <v>7.6</v>
      </c>
    </row>
    <row r="472" spans="1:9" hidden="1" outlineLevel="1">
      <c r="A472" s="759" t="s">
        <v>437</v>
      </c>
      <c r="B472" s="597">
        <v>3.55048343636075</v>
      </c>
      <c r="C472" s="53">
        <v>1.7292490118577177</v>
      </c>
      <c r="D472" s="284">
        <v>9.8537336412624938</v>
      </c>
      <c r="E472" s="760"/>
      <c r="F472" s="284">
        <v>12.218649517684895</v>
      </c>
      <c r="G472" s="53">
        <v>2.4266936299292183</v>
      </c>
      <c r="H472" s="284">
        <v>11.3</v>
      </c>
      <c r="I472" s="599">
        <v>7.39</v>
      </c>
    </row>
    <row r="473" spans="1:9" hidden="1" outlineLevel="1">
      <c r="A473" s="759" t="s">
        <v>438</v>
      </c>
      <c r="B473" s="597">
        <v>3.6092741614213821</v>
      </c>
      <c r="C473" s="53">
        <v>1.7933530766699448</v>
      </c>
      <c r="D473" s="284">
        <v>10.408635312259065</v>
      </c>
      <c r="E473" s="760"/>
      <c r="F473" s="284">
        <v>15.71753986332574</v>
      </c>
      <c r="G473" s="53">
        <v>0.20140986908359082</v>
      </c>
      <c r="H473" s="284">
        <v>11.1</v>
      </c>
      <c r="I473" s="599">
        <v>7.07</v>
      </c>
    </row>
    <row r="474" spans="1:9" hidden="1" outlineLevel="1">
      <c r="A474" s="759" t="s">
        <v>648</v>
      </c>
      <c r="B474" s="597">
        <v>3.7220447284345113</v>
      </c>
      <c r="C474" s="53">
        <v>1.875</v>
      </c>
      <c r="D474" s="284">
        <v>9.6450617283950493</v>
      </c>
      <c r="E474" s="760"/>
      <c r="F474" s="284">
        <v>11.142322097378283</v>
      </c>
      <c r="G474" s="53">
        <v>0.72538860103628622</v>
      </c>
      <c r="H474" s="284">
        <v>11.1</v>
      </c>
      <c r="I474" s="599">
        <v>7.04</v>
      </c>
    </row>
    <row r="475" spans="1:9" hidden="1" outlineLevel="1">
      <c r="A475" s="759" t="s">
        <v>440</v>
      </c>
      <c r="B475" s="597">
        <v>4.2960000000000065</v>
      </c>
      <c r="C475" s="53">
        <v>2.1594547992445996</v>
      </c>
      <c r="D475" s="284">
        <v>10.000000000000014</v>
      </c>
      <c r="E475" s="760"/>
      <c r="F475" s="284">
        <v>8.7111111111111086</v>
      </c>
      <c r="G475" s="53">
        <v>-0.49850448654036938</v>
      </c>
      <c r="H475" s="284">
        <v>11</v>
      </c>
      <c r="I475" s="599">
        <v>6.87</v>
      </c>
    </row>
    <row r="476" spans="1:9" hidden="1" outlineLevel="1">
      <c r="A476" s="759" t="s">
        <v>441</v>
      </c>
      <c r="B476" s="330">
        <v>3.9713489852765633</v>
      </c>
      <c r="C476" s="284">
        <v>2.1924782394481923</v>
      </c>
      <c r="D476" s="284">
        <v>10.725308641975317</v>
      </c>
      <c r="E476" s="760"/>
      <c r="F476" s="284">
        <v>14.981949458483768</v>
      </c>
      <c r="G476" s="53">
        <v>-0.31545741324920584</v>
      </c>
      <c r="H476" s="284">
        <v>11</v>
      </c>
      <c r="I476" s="599">
        <v>7.38</v>
      </c>
    </row>
    <row r="477" spans="1:9" hidden="1" outlineLevel="1">
      <c r="A477" s="759" t="s">
        <v>442</v>
      </c>
      <c r="B477" s="330">
        <v>4.609250398724086</v>
      </c>
      <c r="C477" s="284">
        <v>2.333798997452547</v>
      </c>
      <c r="D477" s="284">
        <v>10.879629629629633</v>
      </c>
      <c r="E477" s="760"/>
      <c r="F477" s="284">
        <v>5.4223149113660014</v>
      </c>
      <c r="G477" s="53">
        <v>-1.6142735768903975</v>
      </c>
      <c r="H477" s="284">
        <v>11</v>
      </c>
      <c r="I477" s="599">
        <v>7.92</v>
      </c>
    </row>
    <row r="478" spans="1:9" hidden="1" outlineLevel="1">
      <c r="A478" s="759" t="s">
        <v>650</v>
      </c>
      <c r="B478" s="330">
        <v>4.0078585461689613</v>
      </c>
      <c r="C478" s="284">
        <v>2.0399836801305611</v>
      </c>
      <c r="D478" s="284">
        <v>9.552691432903714</v>
      </c>
      <c r="E478" s="760"/>
      <c r="F478" s="284">
        <v>11.1111111111111</v>
      </c>
      <c r="G478" s="53">
        <v>0.93582887700536332</v>
      </c>
      <c r="H478" s="284">
        <v>11.1</v>
      </c>
      <c r="I478" s="599">
        <v>7.7</v>
      </c>
    </row>
    <row r="479" spans="1:9" hidden="1" outlineLevel="1">
      <c r="A479" s="759" t="s">
        <v>653</v>
      </c>
      <c r="B479" s="330">
        <v>4.1790810726046743</v>
      </c>
      <c r="C479" s="284">
        <v>2.0459732637756645</v>
      </c>
      <c r="D479" s="284">
        <v>9.1798344620015087</v>
      </c>
      <c r="E479" s="760"/>
      <c r="F479" s="284">
        <v>15.084388185654007</v>
      </c>
      <c r="G479" s="53">
        <v>0.13440860215052908</v>
      </c>
      <c r="H479" s="284">
        <v>11</v>
      </c>
      <c r="I479" s="599">
        <v>7.39</v>
      </c>
    </row>
    <row r="480" spans="1:9" hidden="1" outlineLevel="1">
      <c r="A480" s="759" t="s">
        <v>654</v>
      </c>
      <c r="B480" s="330">
        <v>4.5886569024618211</v>
      </c>
      <c r="C480" s="284">
        <v>2.7723577235772296</v>
      </c>
      <c r="D480" s="284">
        <v>8.682634730538922</v>
      </c>
      <c r="E480" s="760"/>
      <c r="F480" s="284">
        <v>9.5595126522961493</v>
      </c>
      <c r="G480" s="53">
        <v>-0.91116173120728661</v>
      </c>
      <c r="H480" s="284">
        <v>10.9</v>
      </c>
      <c r="I480" s="599">
        <v>7.29</v>
      </c>
    </row>
    <row r="481" spans="1:9" hidden="1" outlineLevel="1">
      <c r="A481" s="759" t="s">
        <v>655</v>
      </c>
      <c r="B481" s="330">
        <v>4.4334594886846617</v>
      </c>
      <c r="C481" s="284">
        <v>2.9974076474400562</v>
      </c>
      <c r="D481" s="284">
        <v>6.3953488372093119</v>
      </c>
      <c r="E481" s="760" t="s">
        <v>83</v>
      </c>
      <c r="F481" s="284">
        <v>9.3279839518555718</v>
      </c>
      <c r="G481" s="284">
        <v>-0.7658643326039396</v>
      </c>
      <c r="H481" s="284">
        <v>10.8</v>
      </c>
      <c r="I481" s="599">
        <v>7.05</v>
      </c>
    </row>
    <row r="482" spans="1:9" hidden="1" outlineLevel="1">
      <c r="A482" s="759" t="s">
        <v>656</v>
      </c>
      <c r="B482" s="330">
        <v>3.8963031139745539</v>
      </c>
      <c r="C482" s="284">
        <v>3.0575103130308037</v>
      </c>
      <c r="D482" s="284">
        <v>3.1623330990864389</v>
      </c>
      <c r="E482" s="760" t="s">
        <v>83</v>
      </c>
      <c r="F482" s="284">
        <v>2.9384756657483848</v>
      </c>
      <c r="G482" s="284">
        <v>0.8820286659316281</v>
      </c>
      <c r="H482" s="284">
        <v>10.9</v>
      </c>
      <c r="I482" s="599">
        <v>7.11</v>
      </c>
    </row>
    <row r="483" spans="1:9" hidden="1" outlineLevel="1">
      <c r="A483" s="759" t="s">
        <v>657</v>
      </c>
      <c r="B483" s="330">
        <v>3.4759972437026221</v>
      </c>
      <c r="C483" s="284">
        <v>3.2966142880285219</v>
      </c>
      <c r="D483" s="284">
        <v>1.5320334261838582</v>
      </c>
      <c r="E483" s="760" t="s">
        <v>83</v>
      </c>
      <c r="F483" s="284">
        <v>0.79999999999999716</v>
      </c>
      <c r="G483" s="284">
        <v>-0.6362672322375289</v>
      </c>
      <c r="H483" s="284">
        <v>11.1</v>
      </c>
      <c r="I483" s="599">
        <v>7.22</v>
      </c>
    </row>
    <row r="484" spans="1:9" hidden="1" outlineLevel="1">
      <c r="A484" s="759" t="s">
        <v>717</v>
      </c>
      <c r="B484" s="330">
        <v>3.1379151997550849</v>
      </c>
      <c r="C484" s="284">
        <v>3.343046786465905</v>
      </c>
      <c r="D484" s="284">
        <v>3.3637000700770869</v>
      </c>
      <c r="E484" s="760" t="s">
        <v>83</v>
      </c>
      <c r="F484" s="284">
        <v>3.3428844317096491</v>
      </c>
      <c r="G484" s="284">
        <v>-1.2833168805528032</v>
      </c>
      <c r="H484" s="284">
        <v>11</v>
      </c>
      <c r="I484" s="599">
        <v>7.35</v>
      </c>
    </row>
    <row r="485" spans="1:9" hidden="1" outlineLevel="1">
      <c r="A485" s="759" t="s">
        <v>658</v>
      </c>
      <c r="B485" s="330">
        <v>3.5066133497385437</v>
      </c>
      <c r="C485" s="284">
        <v>3.2164215290124503</v>
      </c>
      <c r="D485" s="284">
        <v>3.3519553072625712</v>
      </c>
      <c r="E485" s="760" t="s">
        <v>83</v>
      </c>
      <c r="F485" s="284">
        <v>0.68897637795275557</v>
      </c>
      <c r="G485" s="284">
        <v>0.50251256281406143</v>
      </c>
      <c r="H485" s="284">
        <v>10.9</v>
      </c>
      <c r="I485" s="599">
        <v>7.49</v>
      </c>
    </row>
    <row r="486" spans="1:9" hidden="1" outlineLevel="1">
      <c r="A486" s="759" t="s">
        <v>724</v>
      </c>
      <c r="B486" s="330">
        <v>3.6962883104881996</v>
      </c>
      <c r="C486" s="284">
        <v>3.0513400064578633</v>
      </c>
      <c r="D486" s="284">
        <v>5.9113300492610961</v>
      </c>
      <c r="E486" s="760" t="s">
        <v>83</v>
      </c>
      <c r="F486" s="284">
        <v>3.2013479359730468</v>
      </c>
      <c r="G486" s="284">
        <v>0.82304526748970375</v>
      </c>
      <c r="H486" s="284">
        <v>11.1</v>
      </c>
      <c r="I486" s="751">
        <v>7.64</v>
      </c>
    </row>
    <row r="487" spans="1:9" hidden="1" outlineLevel="1">
      <c r="A487" s="759" t="s">
        <v>652</v>
      </c>
      <c r="B487" s="330">
        <v>3.8352381682902603</v>
      </c>
      <c r="C487" s="284">
        <v>3.0461340620478978</v>
      </c>
      <c r="D487" s="284">
        <v>7.4700493305144562</v>
      </c>
      <c r="E487" s="760" t="s">
        <v>83</v>
      </c>
      <c r="F487" s="284">
        <v>3.3524121013900299</v>
      </c>
      <c r="G487" s="284">
        <v>0.6012024048096265</v>
      </c>
      <c r="H487" s="284">
        <v>10.9</v>
      </c>
      <c r="I487" s="599">
        <v>7.88</v>
      </c>
    </row>
    <row r="488" spans="1:9" hidden="1" outlineLevel="1">
      <c r="A488" s="759" t="s">
        <v>651</v>
      </c>
      <c r="B488" s="330">
        <v>4.2636252296387198</v>
      </c>
      <c r="C488" s="284">
        <v>3.2784250703093534</v>
      </c>
      <c r="D488" s="284">
        <v>7.874564459930312</v>
      </c>
      <c r="E488" s="760" t="s">
        <v>83</v>
      </c>
      <c r="F488" s="284">
        <v>3.5321821036106797</v>
      </c>
      <c r="G488" s="284">
        <v>1.3713080168776344</v>
      </c>
      <c r="H488" s="284">
        <v>10.8</v>
      </c>
      <c r="I488" s="599">
        <v>8.5299999999999994</v>
      </c>
    </row>
    <row r="489" spans="1:9" hidden="1" outlineLevel="1">
      <c r="A489" s="759" t="s">
        <v>660</v>
      </c>
      <c r="B489" s="330">
        <v>4.0936118310718257</v>
      </c>
      <c r="C489" s="284">
        <v>3.4610134104231918</v>
      </c>
      <c r="D489" s="284">
        <v>7.4460681976339771</v>
      </c>
      <c r="E489" s="760" t="s">
        <v>83</v>
      </c>
      <c r="F489" s="284">
        <v>7.022749752720074</v>
      </c>
      <c r="G489" s="284">
        <v>1.7271157167530191</v>
      </c>
      <c r="H489" s="284">
        <v>10.9</v>
      </c>
      <c r="I489" s="751">
        <v>8.9700000000000006</v>
      </c>
    </row>
    <row r="490" spans="1:9" hidden="1" outlineLevel="1">
      <c r="A490" s="759" t="s">
        <v>738</v>
      </c>
      <c r="B490" s="330">
        <v>5.6063468077068421</v>
      </c>
      <c r="C490" s="284">
        <v>4.9020391843262843</v>
      </c>
      <c r="D490" s="284">
        <v>7.750865051903105</v>
      </c>
      <c r="E490" s="760" t="s">
        <v>83</v>
      </c>
      <c r="F490" s="284">
        <v>-1.6037735849056673</v>
      </c>
      <c r="G490" s="284">
        <v>0.39735099337747215</v>
      </c>
      <c r="H490" s="284">
        <v>11.2</v>
      </c>
      <c r="I490" s="599">
        <v>9.51</v>
      </c>
    </row>
    <row r="491" spans="1:9" collapsed="1">
      <c r="A491" s="759" t="s">
        <v>744</v>
      </c>
      <c r="B491" s="330">
        <v>5.7876119515315736</v>
      </c>
      <c r="C491" s="284">
        <v>5.2799744388529462</v>
      </c>
      <c r="D491" s="284">
        <v>7.5809786354238469</v>
      </c>
      <c r="E491" s="760" t="s">
        <v>83</v>
      </c>
      <c r="F491" s="284">
        <v>-3.574702108157652</v>
      </c>
      <c r="G491" s="284">
        <v>-1.3422818791946298</v>
      </c>
      <c r="H491" s="284">
        <v>11.1</v>
      </c>
      <c r="I491" s="599">
        <v>8.6</v>
      </c>
    </row>
    <row r="492" spans="1:9">
      <c r="A492" s="759" t="s">
        <v>745</v>
      </c>
      <c r="B492" s="330">
        <v>5.5344506517690917</v>
      </c>
      <c r="C492" s="284">
        <v>4.9442290957993862</v>
      </c>
      <c r="D492" s="284">
        <v>7.3691460055096627</v>
      </c>
      <c r="E492" s="760" t="s">
        <v>83</v>
      </c>
      <c r="F492" s="284">
        <v>0.76988879384087738</v>
      </c>
      <c r="G492" s="284">
        <v>1.4942528735632123</v>
      </c>
      <c r="H492" s="284">
        <v>11.1</v>
      </c>
      <c r="I492" s="599">
        <v>8.73</v>
      </c>
    </row>
    <row r="493" spans="1:9">
      <c r="A493" s="759" t="s">
        <v>746</v>
      </c>
      <c r="B493" s="330">
        <v>5.6208860291398537</v>
      </c>
      <c r="C493" s="284">
        <v>4.9237061507000135</v>
      </c>
      <c r="D493" s="284">
        <v>6.9672131147541023</v>
      </c>
      <c r="E493" s="760" t="s">
        <v>83</v>
      </c>
      <c r="F493" s="284">
        <v>-2.9357798165137581</v>
      </c>
      <c r="G493" s="284">
        <v>-3.0871003307607481</v>
      </c>
      <c r="H493" s="284">
        <v>11.1</v>
      </c>
      <c r="I493" s="599">
        <v>8.77</v>
      </c>
    </row>
    <row r="494" spans="1:9">
      <c r="A494" s="759" t="s">
        <v>747</v>
      </c>
      <c r="B494" s="330">
        <v>5.3521334711353887</v>
      </c>
      <c r="C494" s="284">
        <v>4.6621144337179174</v>
      </c>
      <c r="D494" s="284">
        <v>7.3569482288828141</v>
      </c>
      <c r="E494" s="760" t="s">
        <v>83</v>
      </c>
      <c r="F494" s="284">
        <v>2.319357716324717</v>
      </c>
      <c r="G494" s="284">
        <v>-2.1857923497267819</v>
      </c>
      <c r="H494" s="284">
        <v>11</v>
      </c>
      <c r="I494" s="599">
        <v>8.33</v>
      </c>
    </row>
    <row r="495" spans="1:9">
      <c r="A495" s="759" t="s">
        <v>748</v>
      </c>
      <c r="B495" s="330">
        <v>5.5937846836847882</v>
      </c>
      <c r="C495" s="284">
        <v>4.7596643926919029</v>
      </c>
      <c r="D495" s="284">
        <v>6.8587105624142737</v>
      </c>
      <c r="E495" s="760" t="s">
        <v>83</v>
      </c>
      <c r="F495" s="284">
        <v>0.44091710758378611</v>
      </c>
      <c r="G495" s="284">
        <v>-1.1739594450373687</v>
      </c>
      <c r="H495" s="284">
        <v>10.8</v>
      </c>
      <c r="I495" s="599">
        <v>8.3000000000000007</v>
      </c>
    </row>
    <row r="496" spans="1:9">
      <c r="A496" s="759" t="s">
        <v>749</v>
      </c>
      <c r="B496" s="330">
        <v>5.7212822796082037</v>
      </c>
      <c r="C496" s="284">
        <v>4.9267643142476771</v>
      </c>
      <c r="D496" s="284">
        <v>6.1016949152542281</v>
      </c>
      <c r="E496" s="760" t="s">
        <v>83</v>
      </c>
      <c r="F496" s="284">
        <v>-2.0332717190388223</v>
      </c>
      <c r="G496" s="284">
        <v>-2.5</v>
      </c>
      <c r="H496" s="284">
        <v>10.7</v>
      </c>
      <c r="I496" s="751">
        <v>7.56</v>
      </c>
    </row>
    <row r="497" spans="1:9">
      <c r="A497" s="759" t="s">
        <v>750</v>
      </c>
      <c r="B497" s="330">
        <v>5.9732540861812851</v>
      </c>
      <c r="C497" s="284">
        <v>5.0109614782336394</v>
      </c>
      <c r="D497" s="284">
        <v>5.7432432432432421</v>
      </c>
      <c r="E497" s="760" t="s">
        <v>83</v>
      </c>
      <c r="F497" s="284">
        <v>1.7595307917888476</v>
      </c>
      <c r="G497" s="284">
        <v>-2.4000000000000057</v>
      </c>
      <c r="H497" s="284">
        <v>10.7</v>
      </c>
      <c r="I497" s="751">
        <v>7.36</v>
      </c>
    </row>
    <row r="498" spans="1:9">
      <c r="A498" s="759" t="s">
        <v>763</v>
      </c>
      <c r="B498" s="330">
        <v>6.4013069953957995</v>
      </c>
      <c r="C498" s="284">
        <v>5.3031489895033701</v>
      </c>
      <c r="D498" s="284">
        <v>4.2524916943521589</v>
      </c>
      <c r="E498" s="760" t="s">
        <v>83</v>
      </c>
      <c r="F498" s="284">
        <v>0.57142857142858361</v>
      </c>
      <c r="G498" s="284">
        <v>-3.0612244897959187</v>
      </c>
      <c r="H498" s="284">
        <v>10.8</v>
      </c>
      <c r="I498" s="751">
        <v>7.28</v>
      </c>
    </row>
    <row r="499" spans="1:9">
      <c r="A499" s="759" t="s">
        <v>752</v>
      </c>
      <c r="B499" s="330">
        <v>6.0205363078968759</v>
      </c>
      <c r="C499" s="284">
        <v>5.1088058653770929</v>
      </c>
      <c r="D499" s="284">
        <v>2.7540983606557177</v>
      </c>
      <c r="E499" s="760" t="s">
        <v>83</v>
      </c>
      <c r="F499" s="284">
        <v>-3.7974683544303929</v>
      </c>
      <c r="G499" s="284">
        <v>-3.6852589641434292</v>
      </c>
      <c r="H499" s="284">
        <v>10.9</v>
      </c>
      <c r="I499" s="751">
        <v>6.94</v>
      </c>
    </row>
    <row r="500" spans="1:9">
      <c r="A500" s="759" t="s">
        <v>753</v>
      </c>
      <c r="B500" s="330">
        <v>5.2932971147492651</v>
      </c>
      <c r="C500" s="284">
        <v>5.1038668015249442</v>
      </c>
      <c r="D500" s="284">
        <v>0.5813953488371908</v>
      </c>
      <c r="E500" s="760" t="s">
        <v>83</v>
      </c>
      <c r="F500" s="284">
        <v>-6.9749810462471658</v>
      </c>
      <c r="G500" s="284">
        <v>-4.1623309053069732</v>
      </c>
      <c r="H500" s="284">
        <v>10.9</v>
      </c>
      <c r="I500" s="751">
        <v>6.87</v>
      </c>
    </row>
    <row r="501" spans="1:9">
      <c r="A501" s="762" t="s">
        <v>743</v>
      </c>
      <c r="B501" s="545">
        <v>5.0677407543024486</v>
      </c>
      <c r="C501" s="482">
        <v>4.8820242160819447</v>
      </c>
      <c r="D501" s="482">
        <v>0.77720207253886997</v>
      </c>
      <c r="E501" s="763" t="s">
        <v>83</v>
      </c>
      <c r="F501" s="482" t="s">
        <v>241</v>
      </c>
      <c r="G501" s="482" t="s">
        <v>241</v>
      </c>
      <c r="H501" s="482" t="s">
        <v>241</v>
      </c>
      <c r="I501" s="756">
        <v>6.44</v>
      </c>
    </row>
    <row r="502" spans="1:9">
      <c r="A502" s="759" t="s">
        <v>772</v>
      </c>
      <c r="B502" s="330" t="s">
        <v>241</v>
      </c>
      <c r="C502" s="284" t="s">
        <v>241</v>
      </c>
      <c r="D502" s="284" t="s">
        <v>241</v>
      </c>
      <c r="E502" s="760" t="s">
        <v>83</v>
      </c>
      <c r="F502" s="284" t="s">
        <v>241</v>
      </c>
      <c r="G502" s="284" t="s">
        <v>241</v>
      </c>
      <c r="H502" s="284" t="s">
        <v>241</v>
      </c>
      <c r="I502" s="751">
        <v>6.23</v>
      </c>
    </row>
    <row r="503" spans="1:9">
      <c r="A503" s="764"/>
      <c r="B503" s="284"/>
      <c r="C503" s="284"/>
      <c r="D503" s="284"/>
      <c r="E503" s="760"/>
      <c r="F503" s="284"/>
      <c r="G503" s="284"/>
      <c r="H503" s="284"/>
      <c r="I503" s="751"/>
    </row>
    <row r="504" spans="1:9" ht="12" customHeight="1">
      <c r="A504" s="765" t="s">
        <v>907</v>
      </c>
      <c r="B504" s="766"/>
      <c r="C504" s="766"/>
      <c r="D504" s="766"/>
      <c r="E504" s="767"/>
      <c r="F504" s="284"/>
      <c r="G504" s="740"/>
      <c r="H504" s="740"/>
      <c r="I504" s="740"/>
    </row>
    <row r="505" spans="1:9" ht="12" customHeight="1">
      <c r="A505" s="770" t="s">
        <v>908</v>
      </c>
      <c r="B505" s="770"/>
      <c r="C505" s="770"/>
      <c r="D505" s="770"/>
      <c r="E505" s="769"/>
      <c r="F505" s="734"/>
      <c r="I505" s="773"/>
    </row>
    <row r="506" spans="1:9" ht="12" customHeight="1">
      <c r="A506" s="770" t="s">
        <v>909</v>
      </c>
      <c r="B506" s="770"/>
      <c r="C506" s="770"/>
      <c r="D506" s="770"/>
      <c r="E506" s="769"/>
      <c r="F506" s="734"/>
      <c r="I506" s="773"/>
    </row>
    <row r="507" spans="1:9" ht="12" customHeight="1">
      <c r="A507" s="770" t="s">
        <v>910</v>
      </c>
      <c r="B507" s="770"/>
      <c r="C507" s="770"/>
      <c r="D507" s="770"/>
      <c r="E507" s="769"/>
      <c r="F507" s="734"/>
      <c r="I507" s="773"/>
    </row>
    <row r="508" spans="1:9" ht="12" customHeight="1">
      <c r="A508" s="770" t="s">
        <v>911</v>
      </c>
      <c r="B508" s="770"/>
      <c r="C508" s="770"/>
      <c r="D508" s="770"/>
      <c r="E508" s="769"/>
      <c r="I508" s="740"/>
    </row>
    <row r="509" spans="1:9" ht="12" customHeight="1">
      <c r="A509" s="770" t="s">
        <v>912</v>
      </c>
      <c r="B509" s="770"/>
      <c r="C509" s="770"/>
      <c r="D509" s="770"/>
      <c r="E509" s="767"/>
    </row>
    <row r="510" spans="1:9" ht="12" customHeight="1">
      <c r="A510" s="770" t="s">
        <v>919</v>
      </c>
      <c r="B510" s="770"/>
      <c r="C510" s="770"/>
      <c r="D510" s="770"/>
      <c r="E510" s="767"/>
      <c r="F510" s="754"/>
    </row>
    <row r="511" spans="1:9" ht="12" customHeight="1">
      <c r="A511" s="769" t="s">
        <v>917</v>
      </c>
      <c r="B511" s="769"/>
      <c r="C511" s="769"/>
      <c r="D511" s="769"/>
      <c r="E511" s="767"/>
      <c r="F511" s="754"/>
    </row>
    <row r="512" spans="1:9">
      <c r="A512" s="770" t="s">
        <v>936</v>
      </c>
      <c r="B512" s="770"/>
      <c r="C512" s="770"/>
      <c r="D512" s="770"/>
      <c r="E512" s="767"/>
      <c r="F512" s="772"/>
    </row>
    <row r="513" spans="1:9">
      <c r="A513" s="770"/>
      <c r="B513" s="770"/>
      <c r="C513" s="770"/>
      <c r="D513" s="770"/>
      <c r="E513" s="767"/>
      <c r="F513" s="772"/>
    </row>
    <row r="515" spans="1:9" ht="15.75">
      <c r="A515" s="736" t="s">
        <v>920</v>
      </c>
      <c r="C515" s="112"/>
      <c r="D515" s="182"/>
      <c r="E515" s="182"/>
      <c r="F515" s="182"/>
      <c r="G515" s="182"/>
      <c r="H515" s="182"/>
      <c r="I515" s="182"/>
    </row>
    <row r="516" spans="1:9">
      <c r="A516" s="738"/>
      <c r="B516" s="968" t="s">
        <v>879</v>
      </c>
      <c r="C516" s="969"/>
      <c r="D516" s="970"/>
      <c r="E516" s="968" t="s">
        <v>880</v>
      </c>
      <c r="F516" s="969"/>
      <c r="G516" s="969"/>
      <c r="H516" s="970"/>
      <c r="I516" s="739" t="s">
        <v>881</v>
      </c>
    </row>
    <row r="517" spans="1:9" ht="52.5">
      <c r="A517" s="741"/>
      <c r="B517" s="742" t="s">
        <v>313</v>
      </c>
      <c r="C517" s="732" t="s">
        <v>882</v>
      </c>
      <c r="D517" s="732" t="s">
        <v>883</v>
      </c>
      <c r="E517" s="732" t="s">
        <v>935</v>
      </c>
      <c r="F517" s="351" t="s">
        <v>885</v>
      </c>
      <c r="G517" s="732" t="s">
        <v>886</v>
      </c>
      <c r="H517" s="732" t="s">
        <v>887</v>
      </c>
      <c r="I517" s="731" t="s">
        <v>916</v>
      </c>
    </row>
    <row r="518" spans="1:9" ht="14.25">
      <c r="A518" s="743"/>
      <c r="B518" s="744">
        <v>1</v>
      </c>
      <c r="C518" s="745">
        <v>2</v>
      </c>
      <c r="D518" s="745">
        <v>3</v>
      </c>
      <c r="E518" s="745">
        <v>4</v>
      </c>
      <c r="F518" s="746">
        <v>5</v>
      </c>
      <c r="G518" s="745">
        <v>6</v>
      </c>
      <c r="H518" s="745">
        <v>7</v>
      </c>
      <c r="I518" s="747">
        <v>8</v>
      </c>
    </row>
    <row r="519" spans="1:9" hidden="1" outlineLevel="1">
      <c r="A519" s="748">
        <v>2004</v>
      </c>
      <c r="B519" s="597">
        <v>3.5986452159187081</v>
      </c>
      <c r="C519" s="53">
        <v>2.7665106604264196</v>
      </c>
      <c r="D519" s="53">
        <v>7.723711795211301</v>
      </c>
      <c r="E519" s="53">
        <v>5.3448154205211011</v>
      </c>
      <c r="F519" s="284">
        <v>12.38017301847087</v>
      </c>
      <c r="G519" s="53">
        <v>5.5450931157145789</v>
      </c>
      <c r="H519" s="53">
        <v>19.12</v>
      </c>
      <c r="I519" s="599">
        <v>6.9</v>
      </c>
    </row>
    <row r="520" spans="1:9" hidden="1" outlineLevel="1">
      <c r="A520" s="748">
        <v>2005</v>
      </c>
      <c r="B520" s="597">
        <v>2.1761340416837101</v>
      </c>
      <c r="C520" s="53">
        <v>1.1942111122355925</v>
      </c>
      <c r="D520" s="53">
        <v>2.4582607804977954</v>
      </c>
      <c r="E520" s="53">
        <v>3.6170570851663086</v>
      </c>
      <c r="F520" s="284">
        <v>4.0257983980027063</v>
      </c>
      <c r="G520" s="53">
        <v>-0.89214908802537707</v>
      </c>
      <c r="H520" s="53">
        <v>17.87</v>
      </c>
      <c r="I520" s="599">
        <v>5.22</v>
      </c>
    </row>
    <row r="521" spans="1:9" hidden="1" outlineLevel="1">
      <c r="A521" s="748">
        <v>2006</v>
      </c>
      <c r="B521" s="597">
        <v>1.2698730126987243</v>
      </c>
      <c r="C521" s="53">
        <v>0.58005800580059486</v>
      </c>
      <c r="D521" s="53">
        <v>3.4289713086074158</v>
      </c>
      <c r="E521" s="53">
        <v>6.2274747453257646</v>
      </c>
      <c r="F521" s="284">
        <v>12.280000000000001</v>
      </c>
      <c r="G521" s="53">
        <v>12.552510502100418</v>
      </c>
      <c r="H521" s="53">
        <v>13.94</v>
      </c>
      <c r="I521" s="599">
        <v>5.23</v>
      </c>
    </row>
    <row r="522" spans="1:9" hidden="1" outlineLevel="1">
      <c r="A522" s="748">
        <v>2007</v>
      </c>
      <c r="B522" s="597">
        <v>2.5967614533965104</v>
      </c>
      <c r="C522" s="53">
        <v>2.0284379039475056</v>
      </c>
      <c r="D522" s="53">
        <v>4.0015464913976331</v>
      </c>
      <c r="E522" s="53">
        <v>6.7852841593383033</v>
      </c>
      <c r="F522" s="284">
        <v>9.2358389739935802</v>
      </c>
      <c r="G522" s="53">
        <v>10.921532035901535</v>
      </c>
      <c r="H522" s="53">
        <v>9.6199999999999992</v>
      </c>
      <c r="I522" s="599">
        <v>5.48</v>
      </c>
    </row>
    <row r="523" spans="1:9" hidden="1" outlineLevel="1">
      <c r="A523" s="748">
        <v>2008</v>
      </c>
      <c r="B523" s="597">
        <v>4.1863150803579998</v>
      </c>
      <c r="C523" s="53">
        <v>3.5669038105447868</v>
      </c>
      <c r="D523" s="53">
        <v>5.399628252788105</v>
      </c>
      <c r="E523" s="53">
        <v>5.1265478774876954</v>
      </c>
      <c r="F523" s="284">
        <v>2.454137790460635</v>
      </c>
      <c r="G523" s="53">
        <v>4.5745874058644489</v>
      </c>
      <c r="H523" s="53">
        <v>7.07</v>
      </c>
      <c r="I523" s="599">
        <v>6.07</v>
      </c>
    </row>
    <row r="524" spans="1:9" collapsed="1">
      <c r="A524" s="748">
        <v>2009</v>
      </c>
      <c r="B524" s="597">
        <v>3.9811564751524031</v>
      </c>
      <c r="C524" s="53">
        <v>3.3123176813776354</v>
      </c>
      <c r="D524" s="53">
        <v>2.3542897451723803</v>
      </c>
      <c r="E524" s="53">
        <v>1.6276664179296603</v>
      </c>
      <c r="F524" s="284">
        <v>-3.8039153270730566</v>
      </c>
      <c r="G524" s="53">
        <v>3.3708725963380175</v>
      </c>
      <c r="H524" s="53">
        <v>8.1300000000000008</v>
      </c>
      <c r="I524" s="599">
        <v>6.12</v>
      </c>
    </row>
    <row r="525" spans="1:9">
      <c r="A525" s="748">
        <v>2010</v>
      </c>
      <c r="B525" s="597">
        <v>2.6650084391934001</v>
      </c>
      <c r="C525" s="53">
        <v>1.9947171873576792</v>
      </c>
      <c r="D525" s="53">
        <v>3.7043418332184643</v>
      </c>
      <c r="E525" s="53">
        <v>3.8712199548506305</v>
      </c>
      <c r="F525" s="284">
        <v>10.820648577101281</v>
      </c>
      <c r="G525" s="53">
        <v>6.3143852367894198</v>
      </c>
      <c r="H525" s="53">
        <v>9.59</v>
      </c>
      <c r="I525" s="599">
        <v>5.78</v>
      </c>
    </row>
    <row r="526" spans="1:9">
      <c r="A526" s="748">
        <v>2011</v>
      </c>
      <c r="B526" s="597">
        <v>3.8937440512243597</v>
      </c>
      <c r="C526" s="53">
        <v>3.1255581353813113</v>
      </c>
      <c r="D526" s="53">
        <v>7.7255358032895884</v>
      </c>
      <c r="E526" s="53">
        <v>4.315110410391938</v>
      </c>
      <c r="F526" s="284">
        <v>7.226037623171095</v>
      </c>
      <c r="G526" s="53">
        <v>-0.10456605088879201</v>
      </c>
      <c r="H526" s="53">
        <v>9.6300000000000008</v>
      </c>
      <c r="I526" s="599">
        <v>5.96</v>
      </c>
    </row>
    <row r="527" spans="1:9">
      <c r="A527" s="749">
        <v>2012</v>
      </c>
      <c r="B527" s="595">
        <v>3.681185974848006</v>
      </c>
      <c r="C527" s="55">
        <v>2.7797021129199777</v>
      </c>
      <c r="D527" s="55">
        <v>3.5394818013571978</v>
      </c>
      <c r="E527" s="750" t="s">
        <v>241</v>
      </c>
      <c r="F527" s="55">
        <v>1.7126148705096256</v>
      </c>
      <c r="G527" s="55">
        <v>-0.64898813677599776</v>
      </c>
      <c r="H527" s="55">
        <v>10.17</v>
      </c>
      <c r="I527" s="750">
        <v>5</v>
      </c>
    </row>
    <row r="528" spans="1:9" hidden="1" outlineLevel="1">
      <c r="A528" s="748" t="s">
        <v>154</v>
      </c>
      <c r="B528" s="330">
        <v>1.8033308581733252</v>
      </c>
      <c r="C528" s="284">
        <v>1.5657620041753688</v>
      </c>
      <c r="D528" s="284">
        <v>3.6153931462792599</v>
      </c>
      <c r="E528" s="284">
        <v>6.3039852864436057</v>
      </c>
      <c r="F528" s="284">
        <v>18.728456530065117</v>
      </c>
      <c r="G528" s="284">
        <v>7.1964732515191088</v>
      </c>
      <c r="H528" s="284">
        <v>20</v>
      </c>
      <c r="I528" s="751">
        <v>6.71</v>
      </c>
    </row>
    <row r="529" spans="1:9" hidden="1" outlineLevel="1">
      <c r="A529" s="748" t="s">
        <v>155</v>
      </c>
      <c r="B529" s="330">
        <v>3.3379106369493883</v>
      </c>
      <c r="C529" s="284">
        <v>2.7083333333333286</v>
      </c>
      <c r="D529" s="284">
        <v>8.8654060066740641</v>
      </c>
      <c r="E529" s="284">
        <v>5.712984071012329</v>
      </c>
      <c r="F529" s="284">
        <v>16.259183427676732</v>
      </c>
      <c r="G529" s="284">
        <v>9.2602562722084514</v>
      </c>
      <c r="H529" s="284">
        <v>19.37</v>
      </c>
      <c r="I529" s="751">
        <v>7.2</v>
      </c>
    </row>
    <row r="530" spans="1:9" hidden="1" outlineLevel="1">
      <c r="A530" s="748" t="s">
        <v>156</v>
      </c>
      <c r="B530" s="330">
        <v>4.6808510638297776</v>
      </c>
      <c r="C530" s="284">
        <v>3.5056694060126858</v>
      </c>
      <c r="D530" s="284">
        <v>9.4713656387665424</v>
      </c>
      <c r="E530" s="284">
        <v>4.4218583837479599</v>
      </c>
      <c r="F530" s="284">
        <v>9.4220383775709564</v>
      </c>
      <c r="G530" s="284">
        <v>4.5313594078223502</v>
      </c>
      <c r="H530" s="284">
        <v>18.73</v>
      </c>
      <c r="I530" s="751">
        <v>7.25</v>
      </c>
    </row>
    <row r="531" spans="1:9" hidden="1" outlineLevel="1">
      <c r="A531" s="748" t="s">
        <v>157</v>
      </c>
      <c r="B531" s="330">
        <v>4.526315789473685</v>
      </c>
      <c r="C531" s="284">
        <v>3.2688527981793669</v>
      </c>
      <c r="D531" s="284">
        <v>8.8687684084215022</v>
      </c>
      <c r="E531" s="284">
        <v>4.4966501653051552</v>
      </c>
      <c r="F531" s="284">
        <v>6.3559773914898301</v>
      </c>
      <c r="G531" s="284">
        <v>1.933099592532912</v>
      </c>
      <c r="H531" s="284">
        <v>18.37</v>
      </c>
      <c r="I531" s="751">
        <v>6.42</v>
      </c>
    </row>
    <row r="532" spans="1:9" hidden="1" outlineLevel="1">
      <c r="A532" s="748" t="s">
        <v>158</v>
      </c>
      <c r="B532" s="330">
        <v>3.6052933208294462</v>
      </c>
      <c r="C532" s="284">
        <v>2.67214799588902</v>
      </c>
      <c r="D532" s="284">
        <v>6.4219201541260844</v>
      </c>
      <c r="E532" s="284">
        <v>3.2626979005039232</v>
      </c>
      <c r="F532" s="284">
        <v>0.7204301075268944</v>
      </c>
      <c r="G532" s="284">
        <v>-1.9339779926642109</v>
      </c>
      <c r="H532" s="284">
        <v>18.3</v>
      </c>
      <c r="I532" s="751">
        <v>5.75</v>
      </c>
    </row>
    <row r="533" spans="1:9" hidden="1" outlineLevel="1">
      <c r="A533" s="748" t="s">
        <v>159</v>
      </c>
      <c r="B533" s="330">
        <v>2.2181334968823592</v>
      </c>
      <c r="C533" s="284">
        <v>1.3894523326572141</v>
      </c>
      <c r="D533" s="284">
        <v>2.0741800347399533</v>
      </c>
      <c r="E533" s="284">
        <v>2.6527471669814133</v>
      </c>
      <c r="F533" s="284">
        <v>1.5539210608101115</v>
      </c>
      <c r="G533" s="284">
        <v>-4.6713314280082727</v>
      </c>
      <c r="H533" s="284">
        <v>18.399999999999999</v>
      </c>
      <c r="I533" s="751">
        <v>5.25</v>
      </c>
    </row>
    <row r="534" spans="1:9" hidden="1" outlineLevel="1">
      <c r="A534" s="748" t="s">
        <v>160</v>
      </c>
      <c r="B534" s="330">
        <v>1.7581300813008056</v>
      </c>
      <c r="C534" s="284">
        <v>0.53266331658292643</v>
      </c>
      <c r="D534" s="284">
        <v>1.0764587525150802</v>
      </c>
      <c r="E534" s="284">
        <v>4.1927552415794906</v>
      </c>
      <c r="F534" s="284">
        <v>3.9903391788301974</v>
      </c>
      <c r="G534" s="284">
        <v>0.31578947368420529</v>
      </c>
      <c r="H534" s="284">
        <v>17.8</v>
      </c>
      <c r="I534" s="751">
        <v>4.72</v>
      </c>
    </row>
    <row r="535" spans="1:9" hidden="1" outlineLevel="1">
      <c r="A535" s="748" t="s">
        <v>161</v>
      </c>
      <c r="B535" s="330">
        <v>1.1782477341389779</v>
      </c>
      <c r="C535" s="284">
        <v>0.2404086947811237</v>
      </c>
      <c r="D535" s="284">
        <v>0.50100200400802919</v>
      </c>
      <c r="E535" s="284">
        <v>4.1312339297193006</v>
      </c>
      <c r="F535" s="284">
        <v>9.5658277348841665</v>
      </c>
      <c r="G535" s="284">
        <v>2.3798456818815623</v>
      </c>
      <c r="H535" s="284">
        <v>16.97</v>
      </c>
      <c r="I535" s="751">
        <v>5.15</v>
      </c>
    </row>
    <row r="536" spans="1:9" hidden="1" outlineLevel="1">
      <c r="A536" s="748" t="s">
        <v>162</v>
      </c>
      <c r="B536" s="330">
        <v>0.90515940862918853</v>
      </c>
      <c r="C536" s="284">
        <v>0.23023023023020528</v>
      </c>
      <c r="D536" s="284">
        <v>1.4482550538067045</v>
      </c>
      <c r="E536" s="284">
        <v>5.0885518387700017</v>
      </c>
      <c r="F536" s="284">
        <v>11.348350592505611</v>
      </c>
      <c r="G536" s="284">
        <v>10.959990932789296</v>
      </c>
      <c r="H536" s="284">
        <v>15.63</v>
      </c>
      <c r="I536" s="751">
        <v>4.84</v>
      </c>
    </row>
    <row r="537" spans="1:9" hidden="1" outlineLevel="1">
      <c r="A537" s="748" t="s">
        <v>163</v>
      </c>
      <c r="B537" s="330">
        <v>1.4000000000000057</v>
      </c>
      <c r="C537" s="284">
        <v>0.36010803240971256</v>
      </c>
      <c r="D537" s="284">
        <v>3.6336336336336217</v>
      </c>
      <c r="E537" s="284">
        <v>6.227356270164492</v>
      </c>
      <c r="F537" s="284">
        <v>13.40405998163827</v>
      </c>
      <c r="G537" s="284">
        <v>13.749612322960814</v>
      </c>
      <c r="H537" s="284">
        <v>14.4</v>
      </c>
      <c r="I537" s="751">
        <v>5.28</v>
      </c>
    </row>
    <row r="538" spans="1:9" hidden="1" outlineLevel="1">
      <c r="A538" s="748" t="s">
        <v>164</v>
      </c>
      <c r="B538" s="330">
        <v>1.4980525317087796</v>
      </c>
      <c r="C538" s="284">
        <v>0.6697990602819317</v>
      </c>
      <c r="D538" s="284">
        <v>4.6382004578481144</v>
      </c>
      <c r="E538" s="284">
        <v>6.5588407494145287</v>
      </c>
      <c r="F538" s="284">
        <v>13.834191659093207</v>
      </c>
      <c r="G538" s="284">
        <v>11.199084231613085</v>
      </c>
      <c r="H538" s="284">
        <v>13.4</v>
      </c>
      <c r="I538" s="751">
        <v>5.55</v>
      </c>
    </row>
    <row r="539" spans="1:9" hidden="1" outlineLevel="1">
      <c r="A539" s="748" t="s">
        <v>165</v>
      </c>
      <c r="B539" s="330">
        <v>1.2541057031949947</v>
      </c>
      <c r="C539" s="284">
        <v>1.0292795043469738</v>
      </c>
      <c r="D539" s="284">
        <v>3.9880358923230403</v>
      </c>
      <c r="E539" s="284">
        <v>6.8157960308975873</v>
      </c>
      <c r="F539" s="284">
        <v>10.670815411366334</v>
      </c>
      <c r="G539" s="284">
        <v>14.074275855806789</v>
      </c>
      <c r="H539" s="284">
        <v>12.33</v>
      </c>
      <c r="I539" s="751">
        <v>5.25</v>
      </c>
    </row>
    <row r="540" spans="1:9" hidden="1" outlineLevel="1">
      <c r="A540" s="748" t="s">
        <v>166</v>
      </c>
      <c r="B540" s="330">
        <v>1.9635203827369736</v>
      </c>
      <c r="C540" s="284">
        <v>1.1984420253670294</v>
      </c>
      <c r="D540" s="284">
        <v>4.4909289184098355</v>
      </c>
      <c r="E540" s="284">
        <v>6.95970985655741</v>
      </c>
      <c r="F540" s="284">
        <v>11.629913710450637</v>
      </c>
      <c r="G540" s="284">
        <v>12.257405515832474</v>
      </c>
      <c r="H540" s="284">
        <v>10.8</v>
      </c>
      <c r="I540" s="751">
        <v>5.18</v>
      </c>
    </row>
    <row r="541" spans="1:9" hidden="1" outlineLevel="1">
      <c r="A541" s="748" t="s">
        <v>167</v>
      </c>
      <c r="B541" s="330">
        <v>2.3372781065088617</v>
      </c>
      <c r="C541" s="284">
        <v>1.734276886275282</v>
      </c>
      <c r="D541" s="284">
        <v>3.6414565826330403</v>
      </c>
      <c r="E541" s="284">
        <v>6.948643303806918</v>
      </c>
      <c r="F541" s="284">
        <v>8.5724565980030576</v>
      </c>
      <c r="G541" s="284">
        <v>12.269381077887843</v>
      </c>
      <c r="H541" s="284">
        <v>9.8000000000000007</v>
      </c>
      <c r="I541" s="751">
        <v>5.36</v>
      </c>
    </row>
    <row r="542" spans="1:9" hidden="1" outlineLevel="1">
      <c r="A542" s="748" t="s">
        <v>168</v>
      </c>
      <c r="B542" s="330">
        <v>2.4008658860572609</v>
      </c>
      <c r="C542" s="284">
        <v>2.2144985104270063</v>
      </c>
      <c r="D542" s="284">
        <v>3.3672595833729844</v>
      </c>
      <c r="E542" s="284">
        <v>6.2889856519065006</v>
      </c>
      <c r="F542" s="284">
        <v>8.4893107424820187</v>
      </c>
      <c r="G542" s="284">
        <v>10.002573560950495</v>
      </c>
      <c r="H542" s="284">
        <v>9.3000000000000007</v>
      </c>
      <c r="I542" s="751">
        <v>5.66</v>
      </c>
    </row>
    <row r="543" spans="1:9" hidden="1" outlineLevel="1">
      <c r="A543" s="748" t="s">
        <v>26</v>
      </c>
      <c r="B543" s="330">
        <v>3.705888135260011</v>
      </c>
      <c r="C543" s="284">
        <v>2.9673590504450971</v>
      </c>
      <c r="D543" s="284">
        <v>4.5349952061361449</v>
      </c>
      <c r="E543" s="284">
        <v>7.1010289666838702</v>
      </c>
      <c r="F543" s="284">
        <v>8.4677085917472823</v>
      </c>
      <c r="G543" s="284">
        <v>9.5279789859110053</v>
      </c>
      <c r="H543" s="284">
        <v>8.57</v>
      </c>
      <c r="I543" s="751">
        <v>5.73</v>
      </c>
    </row>
    <row r="544" spans="1:9" hidden="1" outlineLevel="1">
      <c r="A544" s="748" t="s">
        <v>27</v>
      </c>
      <c r="B544" s="330">
        <v>4.4672531769305976</v>
      </c>
      <c r="C544" s="284">
        <v>3.7205171222737476</v>
      </c>
      <c r="D544" s="284">
        <v>5.5028462998102441</v>
      </c>
      <c r="E544" s="284">
        <v>6.725856610291288</v>
      </c>
      <c r="F544" s="284">
        <v>10.392510521343297</v>
      </c>
      <c r="G544" s="284">
        <v>7.370336669699725</v>
      </c>
      <c r="H544" s="284">
        <v>7.37</v>
      </c>
      <c r="I544" s="751">
        <v>5.87</v>
      </c>
    </row>
    <row r="545" spans="1:9" hidden="1" outlineLevel="1">
      <c r="A545" s="748" t="s">
        <v>28</v>
      </c>
      <c r="B545" s="330">
        <v>4.2979666570299742</v>
      </c>
      <c r="C545" s="284">
        <v>3.7817184285294587</v>
      </c>
      <c r="D545" s="284">
        <v>6.1789375582479238</v>
      </c>
      <c r="E545" s="284">
        <v>5.7754306331471099</v>
      </c>
      <c r="F545" s="284">
        <v>5.9900579950290052</v>
      </c>
      <c r="G545" s="284">
        <v>7.0752044037885753</v>
      </c>
      <c r="H545" s="284">
        <v>7.17</v>
      </c>
      <c r="I545" s="751">
        <v>6.17</v>
      </c>
    </row>
    <row r="546" spans="1:9" hidden="1" outlineLevel="1">
      <c r="A546" s="748" t="s">
        <v>29</v>
      </c>
      <c r="B546" s="330">
        <v>4.3528394349956727</v>
      </c>
      <c r="C546" s="284">
        <v>3.6918293986204276</v>
      </c>
      <c r="D546" s="284">
        <v>5.916996411153022</v>
      </c>
      <c r="E546" s="284">
        <v>5.1582748792027786</v>
      </c>
      <c r="F546" s="284">
        <v>1.0874897792313902</v>
      </c>
      <c r="G546" s="284">
        <v>4.086407236996024</v>
      </c>
      <c r="H546" s="284">
        <v>6.9</v>
      </c>
      <c r="I546" s="751">
        <v>6.15</v>
      </c>
    </row>
    <row r="547" spans="1:9" hidden="1" outlineLevel="1">
      <c r="A547" s="748" t="s">
        <v>30</v>
      </c>
      <c r="B547" s="330">
        <v>3.6303317535545006</v>
      </c>
      <c r="C547" s="284">
        <v>3.0739673390970097</v>
      </c>
      <c r="D547" s="284">
        <v>4.0080711730716274</v>
      </c>
      <c r="E547" s="284">
        <v>2.5102721054021941</v>
      </c>
      <c r="F547" s="284">
        <v>-6.5868719981703094</v>
      </c>
      <c r="G547" s="284">
        <v>0.58139534883720501</v>
      </c>
      <c r="H547" s="284">
        <v>6.83</v>
      </c>
      <c r="I547" s="751">
        <v>6.09</v>
      </c>
    </row>
    <row r="548" spans="1:9" hidden="1" outlineLevel="1">
      <c r="A548" s="748" t="s">
        <v>31</v>
      </c>
      <c r="B548" s="330">
        <v>3.5837933938429813</v>
      </c>
      <c r="C548" s="284">
        <v>2.8544243577545103</v>
      </c>
      <c r="D548" s="284">
        <v>4.3165467625899225</v>
      </c>
      <c r="E548" s="284">
        <v>1.4781273727907092</v>
      </c>
      <c r="F548" s="284">
        <v>-11.016883217925781</v>
      </c>
      <c r="G548" s="284">
        <v>7.9915254237288309</v>
      </c>
      <c r="H548" s="284">
        <v>7.47</v>
      </c>
      <c r="I548" s="751">
        <v>5.88</v>
      </c>
    </row>
    <row r="549" spans="1:9" hidden="1" outlineLevel="1">
      <c r="A549" s="748" t="s">
        <v>32</v>
      </c>
      <c r="B549" s="330">
        <v>4.2502078906033347</v>
      </c>
      <c r="C549" s="284">
        <v>3.4645520626828983</v>
      </c>
      <c r="D549" s="284">
        <v>2.4049855174229577</v>
      </c>
      <c r="E549" s="284">
        <v>1.2126955483606565</v>
      </c>
      <c r="F549" s="284">
        <v>-6.1439849917923937</v>
      </c>
      <c r="G549" s="284">
        <v>3.2962878959703659</v>
      </c>
      <c r="H549" s="284">
        <v>7.93</v>
      </c>
      <c r="I549" s="751">
        <v>6.28</v>
      </c>
    </row>
    <row r="550" spans="1:9" hidden="1" outlineLevel="1">
      <c r="A550" s="748" t="s">
        <v>33</v>
      </c>
      <c r="B550" s="330">
        <v>4.2633517495395949</v>
      </c>
      <c r="C550" s="284">
        <v>3.5978637683875121</v>
      </c>
      <c r="D550" s="284">
        <v>0.72111207645527031</v>
      </c>
      <c r="E550" s="284">
        <v>0.96034890992957855</v>
      </c>
      <c r="F550" s="284">
        <v>-2.5074820027501374</v>
      </c>
      <c r="G550" s="284">
        <v>2.0454034614520111</v>
      </c>
      <c r="H550" s="284">
        <v>8.4</v>
      </c>
      <c r="I550" s="751">
        <v>6.15</v>
      </c>
    </row>
    <row r="551" spans="1:9" hidden="1" outlineLevel="1">
      <c r="A551" s="748" t="s">
        <v>34</v>
      </c>
      <c r="B551" s="330">
        <v>3.8141406750205675</v>
      </c>
      <c r="C551" s="284">
        <v>3.3550792171481874</v>
      </c>
      <c r="D551" s="284">
        <v>2.0546737213403787</v>
      </c>
      <c r="E551" s="284">
        <v>2.7856065798492153</v>
      </c>
      <c r="F551" s="284">
        <v>4.9294050436627685</v>
      </c>
      <c r="G551" s="284">
        <v>0.74421965317918648</v>
      </c>
      <c r="H551" s="284">
        <v>8.6999999999999993</v>
      </c>
      <c r="I551" s="751">
        <v>6.17</v>
      </c>
    </row>
    <row r="552" spans="1:9" hidden="1" outlineLevel="1">
      <c r="A552" s="748" t="s">
        <v>35</v>
      </c>
      <c r="B552" s="330">
        <v>3.4056007226738814</v>
      </c>
      <c r="C552" s="284">
        <v>2.8954671600370148</v>
      </c>
      <c r="D552" s="284">
        <v>0.60344827586207828</v>
      </c>
      <c r="E552" s="284">
        <v>3.0976580847414965</v>
      </c>
      <c r="F552" s="284">
        <v>10.868234676925766</v>
      </c>
      <c r="G552" s="284">
        <v>0.23542336969315159</v>
      </c>
      <c r="H552" s="284">
        <v>9.77</v>
      </c>
      <c r="I552" s="751">
        <v>5.98</v>
      </c>
    </row>
    <row r="553" spans="1:9" hidden="1" outlineLevel="1">
      <c r="A553" s="748" t="s">
        <v>36</v>
      </c>
      <c r="B553" s="330">
        <v>2.45502082779403</v>
      </c>
      <c r="C553" s="284">
        <v>1.9434306569343249</v>
      </c>
      <c r="D553" s="284">
        <v>2.6827804919859375</v>
      </c>
      <c r="E553" s="284">
        <v>3.788143366740286</v>
      </c>
      <c r="F553" s="284">
        <v>10.935287748813181</v>
      </c>
      <c r="G553" s="284">
        <v>2.4445582961282355</v>
      </c>
      <c r="H553" s="284">
        <v>9.57</v>
      </c>
      <c r="I553" s="751">
        <v>5.72</v>
      </c>
    </row>
    <row r="554" spans="1:9" hidden="1" outlineLevel="1">
      <c r="A554" s="748" t="s">
        <v>37</v>
      </c>
      <c r="B554" s="330">
        <v>2.1195796167093448</v>
      </c>
      <c r="C554" s="284">
        <v>1.4470471194718328</v>
      </c>
      <c r="D554" s="284">
        <v>5.1496592771500076</v>
      </c>
      <c r="E554" s="284">
        <v>4.6354265990957089</v>
      </c>
      <c r="F554" s="284">
        <v>12.39525429353688</v>
      </c>
      <c r="G554" s="284">
        <v>10.183553597650501</v>
      </c>
      <c r="H554" s="284">
        <v>9.5</v>
      </c>
      <c r="I554" s="751">
        <v>5.65</v>
      </c>
    </row>
    <row r="555" spans="1:9" hidden="1" outlineLevel="1">
      <c r="A555" s="748" t="s">
        <v>38</v>
      </c>
      <c r="B555" s="330">
        <v>2.7048458149779577</v>
      </c>
      <c r="C555" s="284">
        <v>1.7132551848512207</v>
      </c>
      <c r="D555" s="284">
        <v>6.3682709755465368</v>
      </c>
      <c r="E555" s="284">
        <v>3.9830839627057486</v>
      </c>
      <c r="F555" s="284">
        <v>9.1778797542195036</v>
      </c>
      <c r="G555" s="284">
        <v>11.905615721150383</v>
      </c>
      <c r="H555" s="284">
        <v>9.5299999999999994</v>
      </c>
      <c r="I555" s="751">
        <v>5.78</v>
      </c>
    </row>
    <row r="556" spans="1:9" hidden="1" outlineLevel="1">
      <c r="A556" s="748" t="s">
        <v>667</v>
      </c>
      <c r="B556" s="330">
        <v>3.6079322093124802</v>
      </c>
      <c r="C556" s="284">
        <v>2.4004315382540682</v>
      </c>
      <c r="D556" s="284">
        <v>8.4233076263924573</v>
      </c>
      <c r="E556" s="284">
        <v>4.4204646136364545</v>
      </c>
      <c r="F556" s="284">
        <v>7.4132492113564581</v>
      </c>
      <c r="G556" s="284">
        <v>1.7223831519611537</v>
      </c>
      <c r="H556" s="284">
        <v>9.3699999999999992</v>
      </c>
      <c r="I556" s="751">
        <v>6.26</v>
      </c>
    </row>
    <row r="557" spans="1:9" hidden="1" outlineLevel="1">
      <c r="A557" s="748" t="s">
        <v>670</v>
      </c>
      <c r="B557" s="330">
        <v>4.0397923875432582</v>
      </c>
      <c r="C557" s="284">
        <v>3.1325516871028469</v>
      </c>
      <c r="D557" s="284">
        <v>7.9883138564273821</v>
      </c>
      <c r="E557" s="284">
        <v>4.6266387867249819</v>
      </c>
      <c r="F557" s="284">
        <v>7.0345345345345294</v>
      </c>
      <c r="G557" s="284">
        <v>1.3574337358005266</v>
      </c>
      <c r="H557" s="284">
        <v>9.5</v>
      </c>
      <c r="I557" s="751">
        <v>6.03</v>
      </c>
    </row>
    <row r="558" spans="1:9" hidden="1" outlineLevel="1">
      <c r="A558" s="748" t="s">
        <v>671</v>
      </c>
      <c r="B558" s="330">
        <v>3.6928132837499135</v>
      </c>
      <c r="C558" s="284">
        <v>3.3253097976285915</v>
      </c>
      <c r="D558" s="284">
        <v>7.0795734208367378</v>
      </c>
      <c r="E558" s="284">
        <v>4.1357523615513259</v>
      </c>
      <c r="F558" s="284">
        <v>5.6839152579907051</v>
      </c>
      <c r="G558" s="284">
        <v>-2.5321516625574532</v>
      </c>
      <c r="H558" s="284">
        <v>9.6999999999999993</v>
      </c>
      <c r="I558" s="751">
        <v>5.75</v>
      </c>
    </row>
    <row r="559" spans="1:9" hidden="1" outlineLevel="1">
      <c r="A559" s="755" t="s">
        <v>672</v>
      </c>
      <c r="B559" s="545">
        <v>4.2292184953246874</v>
      </c>
      <c r="C559" s="482">
        <v>3.6081560283687963</v>
      </c>
      <c r="D559" s="482">
        <v>7.4492282696994465</v>
      </c>
      <c r="E559" s="482">
        <v>4.2004034952487217</v>
      </c>
      <c r="F559" s="482">
        <v>8.734059984327132</v>
      </c>
      <c r="G559" s="482">
        <v>-0.57681215150932985</v>
      </c>
      <c r="H559" s="482">
        <v>9.93</v>
      </c>
      <c r="I559" s="756">
        <v>5.78</v>
      </c>
    </row>
    <row r="560" spans="1:9" collapsed="1">
      <c r="A560" s="748" t="s">
        <v>741</v>
      </c>
      <c r="B560" s="330">
        <v>4.1568296795952762</v>
      </c>
      <c r="C560" s="284">
        <v>3.3625987708516334</v>
      </c>
      <c r="D560" s="284">
        <v>5.5876076819726421</v>
      </c>
      <c r="E560" s="284">
        <v>3.5180104939140762</v>
      </c>
      <c r="F560" s="284">
        <v>5.4845814977973646</v>
      </c>
      <c r="G560" s="284">
        <v>0.87739552066497595</v>
      </c>
      <c r="H560" s="284">
        <v>9.9</v>
      </c>
      <c r="I560" s="751">
        <v>5.5</v>
      </c>
    </row>
    <row r="561" spans="1:9">
      <c r="A561" s="748" t="s">
        <v>742</v>
      </c>
      <c r="B561" s="330">
        <v>3.9577617028352847</v>
      </c>
      <c r="C561" s="284">
        <v>3.1241864097891039</v>
      </c>
      <c r="D561" s="284">
        <v>4.1972636623637669</v>
      </c>
      <c r="E561" s="284">
        <v>2.3335381504141424</v>
      </c>
      <c r="F561" s="284">
        <v>2.6162586799466965</v>
      </c>
      <c r="G561" s="284">
        <v>-0.11982801155988909</v>
      </c>
      <c r="H561" s="284">
        <v>10</v>
      </c>
      <c r="I561" s="751">
        <v>5.38</v>
      </c>
    </row>
    <row r="562" spans="1:9">
      <c r="A562" s="748" t="s">
        <v>739</v>
      </c>
      <c r="B562" s="330">
        <v>3.8615512927439539</v>
      </c>
      <c r="C562" s="284">
        <v>2.6488352027610063</v>
      </c>
      <c r="D562" s="284">
        <v>3.1946678924385168</v>
      </c>
      <c r="E562" s="284">
        <v>1.8808649024378212</v>
      </c>
      <c r="F562" s="284">
        <v>1.1873995948872107</v>
      </c>
      <c r="G562" s="284">
        <v>-0.54693375264920974</v>
      </c>
      <c r="H562" s="284">
        <v>10.27</v>
      </c>
      <c r="I562" s="751">
        <v>4.91</v>
      </c>
    </row>
    <row r="563" spans="1:9">
      <c r="A563" s="749" t="s">
        <v>740</v>
      </c>
      <c r="B563" s="757">
        <v>2.7736625514403386</v>
      </c>
      <c r="C563" s="166">
        <v>2.0193377256780991</v>
      </c>
      <c r="D563" s="166">
        <v>1.2852498676948443</v>
      </c>
      <c r="E563" s="758" t="s">
        <v>241</v>
      </c>
      <c r="F563" s="166">
        <v>-2.0048483260171679</v>
      </c>
      <c r="G563" s="166">
        <v>-2.5140204989363752</v>
      </c>
      <c r="H563" s="166">
        <v>10.5</v>
      </c>
      <c r="I563" s="758">
        <v>4.21</v>
      </c>
    </row>
    <row r="564" spans="1:9" hidden="1" outlineLevel="1">
      <c r="A564" s="759" t="s">
        <v>890</v>
      </c>
      <c r="B564" s="597">
        <v>1.8065887353878765</v>
      </c>
      <c r="C564" s="53">
        <v>1.4613778705636804</v>
      </c>
      <c r="D564" s="53">
        <v>3.1145717463848825</v>
      </c>
      <c r="E564" s="624"/>
      <c r="F564" s="284">
        <v>16.600790513833985</v>
      </c>
      <c r="G564" s="53">
        <v>4.5735475896167941</v>
      </c>
      <c r="H564" s="284">
        <v>20.100000000000001</v>
      </c>
      <c r="I564" s="599">
        <v>6.67</v>
      </c>
    </row>
    <row r="565" spans="1:9" hidden="1" outlineLevel="1">
      <c r="A565" s="759" t="s">
        <v>892</v>
      </c>
      <c r="B565" s="597">
        <v>1.8046709129511811</v>
      </c>
      <c r="C565" s="53">
        <v>1.5657620041753688</v>
      </c>
      <c r="D565" s="53">
        <v>3.5516093229744712</v>
      </c>
      <c r="E565" s="760"/>
      <c r="F565" s="284">
        <v>20.13333333333334</v>
      </c>
      <c r="G565" s="53">
        <v>6.3291139240506169</v>
      </c>
      <c r="H565" s="284">
        <v>20</v>
      </c>
      <c r="I565" s="599">
        <v>6.82</v>
      </c>
    </row>
    <row r="566" spans="1:9" hidden="1" outlineLevel="1">
      <c r="A566" s="759" t="s">
        <v>893</v>
      </c>
      <c r="B566" s="597">
        <v>1.7989417989417973</v>
      </c>
      <c r="C566" s="53">
        <v>1.6701461377870714</v>
      </c>
      <c r="D566" s="53">
        <v>4.1988950276243173</v>
      </c>
      <c r="E566" s="760"/>
      <c r="F566" s="284">
        <v>19.381688466111797</v>
      </c>
      <c r="G566" s="53">
        <v>10.228509249183887</v>
      </c>
      <c r="H566" s="284">
        <v>19.899999999999999</v>
      </c>
      <c r="I566" s="599">
        <v>6.65</v>
      </c>
    </row>
    <row r="567" spans="1:9" hidden="1" outlineLevel="1">
      <c r="A567" s="759" t="s">
        <v>894</v>
      </c>
      <c r="B567" s="597">
        <v>2.3231256599788708</v>
      </c>
      <c r="C567" s="53">
        <v>2.0855057351407709</v>
      </c>
      <c r="D567" s="53">
        <v>7.5555555555555571</v>
      </c>
      <c r="E567" s="760"/>
      <c r="F567" s="284">
        <v>22.154963680387425</v>
      </c>
      <c r="G567" s="53">
        <v>19.86899563318778</v>
      </c>
      <c r="H567" s="284">
        <v>19.600000000000001</v>
      </c>
      <c r="I567" s="599">
        <v>7.02</v>
      </c>
    </row>
    <row r="568" spans="1:9" hidden="1" outlineLevel="1">
      <c r="A568" s="759" t="s">
        <v>895</v>
      </c>
      <c r="B568" s="597">
        <v>3.4846884899683204</v>
      </c>
      <c r="C568" s="53">
        <v>2.9166666666666572</v>
      </c>
      <c r="D568" s="53">
        <v>9.2324805339265765</v>
      </c>
      <c r="E568" s="760"/>
      <c r="F568" s="284">
        <v>14.199759326113124</v>
      </c>
      <c r="G568" s="53">
        <v>4.2689434364994554</v>
      </c>
      <c r="H568" s="284">
        <v>19.3</v>
      </c>
      <c r="I568" s="599">
        <v>7.32</v>
      </c>
    </row>
    <row r="569" spans="1:9" hidden="1" outlineLevel="1">
      <c r="A569" s="759" t="s">
        <v>896</v>
      </c>
      <c r="B569" s="597">
        <v>4.2283298097251674</v>
      </c>
      <c r="C569" s="53">
        <v>3.1217481789802264</v>
      </c>
      <c r="D569" s="53">
        <v>9.7995545657015555</v>
      </c>
      <c r="E569" s="760"/>
      <c r="F569" s="284">
        <v>12.470023980815341</v>
      </c>
      <c r="G569" s="53">
        <v>3.858520900321551</v>
      </c>
      <c r="H569" s="284">
        <v>19.2</v>
      </c>
      <c r="I569" s="599">
        <v>7.27</v>
      </c>
    </row>
    <row r="570" spans="1:9" hidden="1" outlineLevel="1">
      <c r="A570" s="759" t="s">
        <v>897</v>
      </c>
      <c r="B570" s="597">
        <v>4.6758767268863011</v>
      </c>
      <c r="C570" s="53">
        <v>3.4339229968782519</v>
      </c>
      <c r="D570" s="53">
        <v>9.6238938053097201</v>
      </c>
      <c r="E570" s="760"/>
      <c r="F570" s="284">
        <v>7.4204946996466248</v>
      </c>
      <c r="G570" s="53">
        <v>4.9382716049382651</v>
      </c>
      <c r="H570" s="284">
        <v>18.899999999999999</v>
      </c>
      <c r="I570" s="599">
        <v>7.44</v>
      </c>
    </row>
    <row r="571" spans="1:9" hidden="1" outlineLevel="1">
      <c r="A571" s="759" t="s">
        <v>898</v>
      </c>
      <c r="B571" s="597">
        <v>4.8025613660618944</v>
      </c>
      <c r="C571" s="53">
        <v>3.5379812695109223</v>
      </c>
      <c r="D571" s="53">
        <v>9.4609460946094543</v>
      </c>
      <c r="E571" s="760"/>
      <c r="F571" s="284">
        <v>11.7437722419929</v>
      </c>
      <c r="G571" s="53">
        <v>3.6561264822134518</v>
      </c>
      <c r="H571" s="284">
        <v>18.7</v>
      </c>
      <c r="I571" s="599">
        <v>7.36</v>
      </c>
    </row>
    <row r="572" spans="1:9" hidden="1" outlineLevel="1">
      <c r="A572" s="759" t="s">
        <v>899</v>
      </c>
      <c r="B572" s="597">
        <v>4.564755838641176</v>
      </c>
      <c r="C572" s="53">
        <v>3.5343035343035325</v>
      </c>
      <c r="D572" s="53">
        <v>9.3304061470911108</v>
      </c>
      <c r="E572" s="760"/>
      <c r="F572" s="284">
        <v>9.1403699673558094</v>
      </c>
      <c r="G572" s="53">
        <v>5.0246305418719146</v>
      </c>
      <c r="H572" s="284">
        <v>18.600000000000001</v>
      </c>
      <c r="I572" s="599">
        <v>6.96</v>
      </c>
    </row>
    <row r="573" spans="1:9" hidden="1" outlineLevel="1">
      <c r="A573" s="759" t="s">
        <v>900</v>
      </c>
      <c r="B573" s="597">
        <v>4.6462513199577558</v>
      </c>
      <c r="C573" s="53">
        <v>3.4196891191709824</v>
      </c>
      <c r="D573" s="53">
        <v>9.5081967213114638</v>
      </c>
      <c r="E573" s="760"/>
      <c r="F573" s="284">
        <v>6.8322981366459601</v>
      </c>
      <c r="G573" s="53">
        <v>2.3346303501945727</v>
      </c>
      <c r="H573" s="284">
        <v>18.5</v>
      </c>
      <c r="I573" s="599">
        <v>6.8</v>
      </c>
    </row>
    <row r="574" spans="1:9" hidden="1" outlineLevel="1">
      <c r="A574" s="759" t="s">
        <v>901</v>
      </c>
      <c r="B574" s="597">
        <v>4.5215562565720404</v>
      </c>
      <c r="C574" s="53">
        <v>3.3092037228541926</v>
      </c>
      <c r="D574" s="53">
        <v>9.160305343511439</v>
      </c>
      <c r="E574" s="760"/>
      <c r="F574" s="284">
        <v>8.6486486486486456</v>
      </c>
      <c r="G574" s="53">
        <v>1.3598326359832669</v>
      </c>
      <c r="H574" s="284">
        <v>18.3</v>
      </c>
      <c r="I574" s="599">
        <v>6.45</v>
      </c>
    </row>
    <row r="575" spans="1:9" hidden="1" outlineLevel="1">
      <c r="A575" s="759" t="s">
        <v>902</v>
      </c>
      <c r="B575" s="597">
        <v>4.4117647058823621</v>
      </c>
      <c r="C575" s="53">
        <v>3.0991735537189982</v>
      </c>
      <c r="D575" s="53">
        <v>7.9520697167755969</v>
      </c>
      <c r="E575" s="760"/>
      <c r="F575" s="284">
        <v>3.5791757049891544</v>
      </c>
      <c r="G575" s="53">
        <v>2.0304568527918576</v>
      </c>
      <c r="H575" s="284">
        <v>18.3</v>
      </c>
      <c r="I575" s="599">
        <v>6</v>
      </c>
    </row>
    <row r="576" spans="1:9" hidden="1" outlineLevel="1">
      <c r="A576" s="759" t="s">
        <v>487</v>
      </c>
      <c r="B576" s="597">
        <v>3.7578288100208965</v>
      </c>
      <c r="C576" s="53">
        <v>2.7777777777777857</v>
      </c>
      <c r="D576" s="53">
        <v>7.335490830636445</v>
      </c>
      <c r="E576" s="760"/>
      <c r="F576" s="284">
        <v>4.0677966101694949</v>
      </c>
      <c r="G576" s="53">
        <v>3.5460992907801341</v>
      </c>
      <c r="H576" s="284">
        <v>18.100000000000001</v>
      </c>
      <c r="I576" s="599">
        <v>5.97</v>
      </c>
    </row>
    <row r="577" spans="1:9" hidden="1" outlineLevel="1">
      <c r="A577" s="759" t="s">
        <v>488</v>
      </c>
      <c r="B577" s="597">
        <v>3.6496350364963632</v>
      </c>
      <c r="C577" s="53">
        <v>2.67214799588902</v>
      </c>
      <c r="D577" s="53">
        <v>6.2165058949624807</v>
      </c>
      <c r="E577" s="760"/>
      <c r="F577" s="284">
        <v>0.22197558268590001</v>
      </c>
      <c r="G577" s="53">
        <v>-1.5476190476190368</v>
      </c>
      <c r="H577" s="284">
        <v>18.3</v>
      </c>
      <c r="I577" s="599">
        <v>5.73</v>
      </c>
    </row>
    <row r="578" spans="1:9" hidden="1" outlineLevel="1">
      <c r="A578" s="759" t="s">
        <v>489</v>
      </c>
      <c r="B578" s="597">
        <v>3.4303534303534207</v>
      </c>
      <c r="C578" s="53">
        <v>2.5667351129363425</v>
      </c>
      <c r="D578" s="53">
        <v>5.7264050901378596</v>
      </c>
      <c r="E578" s="760"/>
      <c r="F578" s="284">
        <v>-1.7928286852589679</v>
      </c>
      <c r="G578" s="53">
        <v>-6.8114511352418532</v>
      </c>
      <c r="H578" s="284">
        <v>18.5</v>
      </c>
      <c r="I578" s="599">
        <v>5.55</v>
      </c>
    </row>
    <row r="579" spans="1:9" hidden="1" outlineLevel="1">
      <c r="A579" s="759" t="s">
        <v>490</v>
      </c>
      <c r="B579" s="597">
        <v>3.0959752321981284</v>
      </c>
      <c r="C579" s="53">
        <v>2.04290091930541</v>
      </c>
      <c r="D579" s="53">
        <v>3.305785123966956</v>
      </c>
      <c r="E579" s="760"/>
      <c r="F579" s="284">
        <v>-3.468780971258667</v>
      </c>
      <c r="G579" s="53">
        <v>-12.659380692167559</v>
      </c>
      <c r="H579" s="284">
        <v>18.5</v>
      </c>
      <c r="I579" s="599">
        <v>5.49</v>
      </c>
    </row>
    <row r="580" spans="1:9" hidden="1" outlineLevel="1">
      <c r="A580" s="759" t="s">
        <v>255</v>
      </c>
      <c r="B580" s="597">
        <v>2.1428571428571388</v>
      </c>
      <c r="C580" s="53">
        <v>1.214574898785429</v>
      </c>
      <c r="D580" s="53">
        <v>1.5274949083503202</v>
      </c>
      <c r="E580" s="760"/>
      <c r="F580" s="284">
        <v>1.6859852476290911</v>
      </c>
      <c r="G580" s="53">
        <v>-1.6376663254861796</v>
      </c>
      <c r="H580" s="284">
        <v>18.399999999999999</v>
      </c>
      <c r="I580" s="599">
        <v>5.35</v>
      </c>
    </row>
    <row r="581" spans="1:9" hidden="1" outlineLevel="1">
      <c r="A581" s="759" t="s">
        <v>256</v>
      </c>
      <c r="B581" s="597">
        <v>1.4198782961460523</v>
      </c>
      <c r="C581" s="53">
        <v>0.90817356205852207</v>
      </c>
      <c r="D581" s="53">
        <v>1.4198782961460523</v>
      </c>
      <c r="E581" s="760"/>
      <c r="F581" s="284">
        <v>6.8230277185501222</v>
      </c>
      <c r="G581" s="53">
        <v>1.3415892672858547</v>
      </c>
      <c r="H581" s="284">
        <v>18.3</v>
      </c>
      <c r="I581" s="599">
        <v>4.91</v>
      </c>
    </row>
    <row r="582" spans="1:9" hidden="1" outlineLevel="1">
      <c r="A582" s="759" t="s">
        <v>257</v>
      </c>
      <c r="B582" s="597">
        <v>1.5228426395939039</v>
      </c>
      <c r="C582" s="53">
        <v>0.70422535211267245</v>
      </c>
      <c r="D582" s="284">
        <v>1.1099899091826444</v>
      </c>
      <c r="E582" s="760"/>
      <c r="F582" s="284">
        <v>4.1666666666666714</v>
      </c>
      <c r="G582" s="53">
        <v>0.78431372549019329</v>
      </c>
      <c r="H582" s="284">
        <v>18</v>
      </c>
      <c r="I582" s="599">
        <v>4.72</v>
      </c>
    </row>
    <row r="583" spans="1:9" hidden="1" outlineLevel="1">
      <c r="A583" s="759" t="s">
        <v>491</v>
      </c>
      <c r="B583" s="597">
        <v>1.8329938900203615</v>
      </c>
      <c r="C583" s="53">
        <v>0.50251256281406143</v>
      </c>
      <c r="D583" s="284">
        <v>1.1055276381909351</v>
      </c>
      <c r="E583" s="760"/>
      <c r="F583" s="284">
        <v>2.0169851380042303</v>
      </c>
      <c r="G583" s="53">
        <v>2.0019065776930347</v>
      </c>
      <c r="H583" s="284">
        <v>17.8</v>
      </c>
      <c r="I583" s="599">
        <v>4.88</v>
      </c>
    </row>
    <row r="584" spans="1:9" hidden="1" outlineLevel="1">
      <c r="A584" s="759" t="s">
        <v>903</v>
      </c>
      <c r="B584" s="597">
        <v>1.9289340101522896</v>
      </c>
      <c r="C584" s="53">
        <v>0.40160642570282334</v>
      </c>
      <c r="D584" s="284">
        <v>1.0040160642570157</v>
      </c>
      <c r="E584" s="760"/>
      <c r="F584" s="284">
        <v>5.6829511465603275</v>
      </c>
      <c r="G584" s="53">
        <v>-1.7823639774859288</v>
      </c>
      <c r="H584" s="284">
        <v>17.600000000000001</v>
      </c>
      <c r="I584" s="599">
        <v>4.57</v>
      </c>
    </row>
    <row r="585" spans="1:9" hidden="1" outlineLevel="1">
      <c r="A585" s="759" t="s">
        <v>493</v>
      </c>
      <c r="B585" s="597">
        <v>1.614530776992936</v>
      </c>
      <c r="C585" s="53">
        <v>0.30060120240480614</v>
      </c>
      <c r="D585" s="284">
        <v>0.49900199600799056</v>
      </c>
      <c r="E585" s="760"/>
      <c r="F585" s="284">
        <v>7.8488372093023173</v>
      </c>
      <c r="G585" s="53">
        <v>1.2357414448669175</v>
      </c>
      <c r="H585" s="284">
        <v>17.3</v>
      </c>
      <c r="I585" s="599">
        <v>4.91</v>
      </c>
    </row>
    <row r="586" spans="1:9" hidden="1" outlineLevel="1">
      <c r="A586" s="759" t="s">
        <v>494</v>
      </c>
      <c r="B586" s="597">
        <v>1.1066398390342016</v>
      </c>
      <c r="C586" s="53">
        <v>0.20020020020020013</v>
      </c>
      <c r="D586" s="284">
        <v>0.19980019980019392</v>
      </c>
      <c r="E586" s="760"/>
      <c r="F586" s="284">
        <v>9.4527363184079434</v>
      </c>
      <c r="G586" s="53">
        <v>3.9215686274509665</v>
      </c>
      <c r="H586" s="284">
        <v>17</v>
      </c>
      <c r="I586" s="599">
        <v>5.38</v>
      </c>
    </row>
    <row r="587" spans="1:9" hidden="1" outlineLevel="1">
      <c r="A587" s="759" t="s">
        <v>495</v>
      </c>
      <c r="B587" s="597">
        <v>0.80482897384305829</v>
      </c>
      <c r="C587" s="53">
        <v>0.20040080160322304</v>
      </c>
      <c r="D587" s="284">
        <v>0.80726538849647511</v>
      </c>
      <c r="E587" s="760"/>
      <c r="F587" s="284">
        <v>11.518324607329845</v>
      </c>
      <c r="G587" s="53">
        <v>2.1558872305140966</v>
      </c>
      <c r="H587" s="284">
        <v>16.600000000000001</v>
      </c>
      <c r="I587" s="599">
        <v>5.16</v>
      </c>
    </row>
    <row r="588" spans="1:9" hidden="1" outlineLevel="1">
      <c r="A588" s="759" t="s">
        <v>496</v>
      </c>
      <c r="B588" s="597">
        <v>0.90543259557342992</v>
      </c>
      <c r="C588" s="53">
        <v>0.10010010010009296</v>
      </c>
      <c r="D588" s="284">
        <v>1.2060301507537758</v>
      </c>
      <c r="E588" s="760"/>
      <c r="F588" s="284">
        <v>10.423452768729646</v>
      </c>
      <c r="G588" s="53">
        <v>7.8767123287671268</v>
      </c>
      <c r="H588" s="284">
        <v>16.100000000000001</v>
      </c>
      <c r="I588" s="599">
        <v>4.95</v>
      </c>
    </row>
    <row r="589" spans="1:9" hidden="1" outlineLevel="1">
      <c r="A589" s="759" t="s">
        <v>497</v>
      </c>
      <c r="B589" s="597">
        <v>0.90543259557342992</v>
      </c>
      <c r="C589" s="53">
        <v>0.20020020020020013</v>
      </c>
      <c r="D589" s="284">
        <v>1.614530776992936</v>
      </c>
      <c r="E589" s="760"/>
      <c r="F589" s="284">
        <v>9.9667774086378671</v>
      </c>
      <c r="G589" s="53">
        <v>11.245465538089476</v>
      </c>
      <c r="H589" s="284">
        <v>15.6</v>
      </c>
      <c r="I589" s="599">
        <v>4.79</v>
      </c>
    </row>
    <row r="590" spans="1:9" hidden="1" outlineLevel="1">
      <c r="A590" s="759" t="s">
        <v>498</v>
      </c>
      <c r="B590" s="597">
        <v>0.90452261306532478</v>
      </c>
      <c r="C590" s="53">
        <v>0.40040040040038605</v>
      </c>
      <c r="D590" s="284">
        <v>1.5045135406218719</v>
      </c>
      <c r="E590" s="760"/>
      <c r="F590" s="284">
        <v>13.488843813387447</v>
      </c>
      <c r="G590" s="53">
        <v>13.559322033898297</v>
      </c>
      <c r="H590" s="284">
        <v>15.2</v>
      </c>
      <c r="I590" s="599">
        <v>4.79</v>
      </c>
    </row>
    <row r="591" spans="1:9" hidden="1" outlineLevel="1">
      <c r="A591" s="759" t="s">
        <v>536</v>
      </c>
      <c r="B591" s="597">
        <v>1.2012012012012008</v>
      </c>
      <c r="C591" s="53">
        <v>0.40040040040038605</v>
      </c>
      <c r="D591" s="284">
        <v>3</v>
      </c>
      <c r="E591" s="760"/>
      <c r="F591" s="284">
        <v>10.57494866529774</v>
      </c>
      <c r="G591" s="53">
        <v>12.513034410844639</v>
      </c>
      <c r="H591" s="284">
        <v>14.8</v>
      </c>
      <c r="I591" s="599">
        <v>5.03</v>
      </c>
    </row>
    <row r="592" spans="1:9" hidden="1" outlineLevel="1">
      <c r="A592" s="759" t="s">
        <v>267</v>
      </c>
      <c r="B592" s="597">
        <v>1.4985014985014971</v>
      </c>
      <c r="C592" s="53">
        <v>0.29999999999998295</v>
      </c>
      <c r="D592" s="284">
        <v>3.7111334002005947</v>
      </c>
      <c r="E592" s="760"/>
      <c r="F592" s="284">
        <v>15.751295336787564</v>
      </c>
      <c r="G592" s="53">
        <v>14.672216441207084</v>
      </c>
      <c r="H592" s="284">
        <v>14.4</v>
      </c>
      <c r="I592" s="599">
        <v>5.27</v>
      </c>
    </row>
    <row r="593" spans="1:9" hidden="1" outlineLevel="1">
      <c r="A593" s="759" t="s">
        <v>268</v>
      </c>
      <c r="B593" s="597">
        <v>1.4999999999999858</v>
      </c>
      <c r="C593" s="53">
        <v>0.40000000000000568</v>
      </c>
      <c r="D593" s="284">
        <v>4.2000000000000028</v>
      </c>
      <c r="E593" s="760"/>
      <c r="F593" s="284">
        <v>13.872255489021953</v>
      </c>
      <c r="G593" s="53">
        <v>14.052953156822795</v>
      </c>
      <c r="H593" s="284">
        <v>14</v>
      </c>
      <c r="I593" s="599">
        <v>5.55</v>
      </c>
    </row>
    <row r="594" spans="1:9" hidden="1" outlineLevel="1">
      <c r="A594" s="759" t="s">
        <v>269</v>
      </c>
      <c r="B594" s="597">
        <v>1.4000000000000057</v>
      </c>
      <c r="C594" s="53">
        <v>0.49950049950049902</v>
      </c>
      <c r="D594" s="284">
        <v>4.8902195608782222</v>
      </c>
      <c r="E594" s="760"/>
      <c r="F594" s="284">
        <v>15.578947368421041</v>
      </c>
      <c r="G594" s="53">
        <v>11.86770428015565</v>
      </c>
      <c r="H594" s="284">
        <v>13.7</v>
      </c>
      <c r="I594" s="599">
        <v>5.56</v>
      </c>
    </row>
    <row r="595" spans="1:9" hidden="1" outlineLevel="1">
      <c r="A595" s="759" t="s">
        <v>499</v>
      </c>
      <c r="B595" s="597">
        <v>1.7000000000000171</v>
      </c>
      <c r="C595" s="53">
        <v>0.59999999999999432</v>
      </c>
      <c r="D595" s="284">
        <v>4.7713717693837197</v>
      </c>
      <c r="E595" s="760"/>
      <c r="F595" s="284">
        <v>13.735691987513007</v>
      </c>
      <c r="G595" s="53">
        <v>8.9719626168224238</v>
      </c>
      <c r="H595" s="284">
        <v>13.4</v>
      </c>
      <c r="I595" s="599">
        <v>5.62</v>
      </c>
    </row>
    <row r="596" spans="1:9" hidden="1" outlineLevel="1">
      <c r="A596" s="759" t="s">
        <v>904</v>
      </c>
      <c r="B596" s="597">
        <v>1.3944223107569655</v>
      </c>
      <c r="C596" s="53">
        <v>0.90000000000000568</v>
      </c>
      <c r="D596" s="284">
        <v>4.2743538767395819</v>
      </c>
      <c r="E596" s="760"/>
      <c r="F596" s="284">
        <v>12.35849056603773</v>
      </c>
      <c r="G596" s="53">
        <v>12.798471824259778</v>
      </c>
      <c r="H596" s="284">
        <v>13.1</v>
      </c>
      <c r="I596" s="599">
        <v>5.48</v>
      </c>
    </row>
    <row r="597" spans="1:9" hidden="1" outlineLevel="1">
      <c r="A597" s="759" t="s">
        <v>501</v>
      </c>
      <c r="B597" s="597">
        <v>1.0923535253227357</v>
      </c>
      <c r="C597" s="53">
        <v>0.99900099900101225</v>
      </c>
      <c r="D597" s="284">
        <v>3.8728897715988069</v>
      </c>
      <c r="E597" s="760"/>
      <c r="F597" s="284">
        <v>12.668463611859849</v>
      </c>
      <c r="G597" s="53">
        <v>13.99061032863851</v>
      </c>
      <c r="H597" s="284">
        <v>12.8</v>
      </c>
      <c r="I597" s="599">
        <v>5.4</v>
      </c>
    </row>
    <row r="598" spans="1:9" hidden="1" outlineLevel="1">
      <c r="A598" s="759" t="s">
        <v>502</v>
      </c>
      <c r="B598" s="597">
        <v>1.2935323383084381</v>
      </c>
      <c r="C598" s="53">
        <v>0.99900099900101225</v>
      </c>
      <c r="D598" s="284">
        <v>3.9880358923230403</v>
      </c>
      <c r="E598" s="760"/>
      <c r="F598" s="284">
        <v>9.2727272727272805</v>
      </c>
      <c r="G598" s="53">
        <v>11.916583912611728</v>
      </c>
      <c r="H598" s="284">
        <v>12.3</v>
      </c>
      <c r="I598" s="599">
        <v>5.2</v>
      </c>
    </row>
    <row r="599" spans="1:9" hidden="1" outlineLevel="1">
      <c r="A599" s="759" t="s">
        <v>503</v>
      </c>
      <c r="B599" s="597">
        <v>1.3972055888223451</v>
      </c>
      <c r="C599" s="53">
        <v>1.0999999999999943</v>
      </c>
      <c r="D599" s="284">
        <v>4.1041041041040955</v>
      </c>
      <c r="E599" s="760"/>
      <c r="F599" s="284">
        <v>10.046948356807505</v>
      </c>
      <c r="G599" s="53">
        <v>15.909090909090921</v>
      </c>
      <c r="H599" s="284">
        <v>11.9</v>
      </c>
      <c r="I599" s="599">
        <v>5.14</v>
      </c>
    </row>
    <row r="600" spans="1:9" hidden="1" outlineLevel="1">
      <c r="A600" s="759" t="s">
        <v>504</v>
      </c>
      <c r="B600" s="597">
        <v>1.595214356929219</v>
      </c>
      <c r="C600" s="53">
        <v>1.2000000000000028</v>
      </c>
      <c r="D600" s="53">
        <v>4.1708043694140997</v>
      </c>
      <c r="E600" s="761"/>
      <c r="F600" s="284">
        <v>9.341199606686331</v>
      </c>
      <c r="G600" s="53">
        <v>10.899470899470899</v>
      </c>
      <c r="H600" s="284">
        <v>11.3</v>
      </c>
      <c r="I600" s="599">
        <v>5.17</v>
      </c>
    </row>
    <row r="601" spans="1:9" hidden="1" outlineLevel="1">
      <c r="A601" s="759" t="s">
        <v>505</v>
      </c>
      <c r="B601" s="597">
        <v>1.894317048853452</v>
      </c>
      <c r="C601" s="53">
        <v>1.1988011988012062</v>
      </c>
      <c r="D601" s="53">
        <v>4.568023833167814</v>
      </c>
      <c r="E601" s="760"/>
      <c r="F601" s="284">
        <v>13.494461228600201</v>
      </c>
      <c r="G601" s="53">
        <v>12.065217391304344</v>
      </c>
      <c r="H601" s="284">
        <v>10.8</v>
      </c>
      <c r="I601" s="599">
        <v>5.19</v>
      </c>
    </row>
    <row r="602" spans="1:9" hidden="1" outlineLevel="1">
      <c r="A602" s="759" t="s">
        <v>506</v>
      </c>
      <c r="B602" s="597">
        <v>2.3904382470119572</v>
      </c>
      <c r="C602" s="53">
        <v>1.1964107676969178</v>
      </c>
      <c r="D602" s="53">
        <v>4.7430830039525631</v>
      </c>
      <c r="E602" s="760"/>
      <c r="F602" s="284">
        <v>12.064343163538879</v>
      </c>
      <c r="G602" s="53">
        <v>13.619402985074629</v>
      </c>
      <c r="H602" s="284">
        <v>10.3</v>
      </c>
      <c r="I602" s="599">
        <v>5.19</v>
      </c>
    </row>
    <row r="603" spans="1:9" hidden="1" outlineLevel="1">
      <c r="A603" s="759" t="s">
        <v>537</v>
      </c>
      <c r="B603" s="597">
        <v>2.1760633036597312</v>
      </c>
      <c r="C603" s="53">
        <v>1.3958125623130684</v>
      </c>
      <c r="D603" s="53">
        <v>3.4951456310679703</v>
      </c>
      <c r="E603" s="760"/>
      <c r="F603" s="284">
        <v>11.977715877437319</v>
      </c>
      <c r="G603" s="53">
        <v>13.623725671918436</v>
      </c>
      <c r="H603" s="284">
        <v>10</v>
      </c>
      <c r="I603" s="599">
        <v>5.28</v>
      </c>
    </row>
    <row r="604" spans="1:9" hidden="1" outlineLevel="1">
      <c r="A604" s="759" t="s">
        <v>279</v>
      </c>
      <c r="B604" s="597">
        <v>2.2637795275590804</v>
      </c>
      <c r="C604" s="53">
        <v>1.7946161515453696</v>
      </c>
      <c r="D604" s="53">
        <v>3.6750483558994205</v>
      </c>
      <c r="E604" s="760"/>
      <c r="F604" s="284">
        <v>8.6839749328558611</v>
      </c>
      <c r="G604" s="53">
        <v>12.341197822141552</v>
      </c>
      <c r="H604" s="284">
        <v>9.8000000000000007</v>
      </c>
      <c r="I604" s="599">
        <v>5.29</v>
      </c>
    </row>
    <row r="605" spans="1:9" hidden="1" outlineLevel="1">
      <c r="A605" s="759" t="s">
        <v>280</v>
      </c>
      <c r="B605" s="597">
        <v>2.5615763546798007</v>
      </c>
      <c r="C605" s="53">
        <v>1.9920318725099548</v>
      </c>
      <c r="D605" s="53">
        <v>3.7428023032629341</v>
      </c>
      <c r="E605" s="760"/>
      <c r="F605" s="284">
        <v>5.2585451358457647</v>
      </c>
      <c r="G605" s="53">
        <v>10.892857142857153</v>
      </c>
      <c r="H605" s="284">
        <v>9.6</v>
      </c>
      <c r="I605" s="599">
        <v>5.52</v>
      </c>
    </row>
    <row r="606" spans="1:9" hidden="1" outlineLevel="1">
      <c r="A606" s="759" t="s">
        <v>281</v>
      </c>
      <c r="B606" s="597">
        <v>2.4654832347140001</v>
      </c>
      <c r="C606" s="53">
        <v>2.0874751491053729</v>
      </c>
      <c r="D606" s="53">
        <v>3.1398667935299756</v>
      </c>
      <c r="E606" s="760"/>
      <c r="F606" s="284">
        <v>9.2896174863388126</v>
      </c>
      <c r="G606" s="53">
        <v>9.7391304347826093</v>
      </c>
      <c r="H606" s="284">
        <v>9.5</v>
      </c>
      <c r="I606" s="599">
        <v>5.6</v>
      </c>
    </row>
    <row r="607" spans="1:9" hidden="1" outlineLevel="1">
      <c r="A607" s="759" t="s">
        <v>507</v>
      </c>
      <c r="B607" s="597">
        <v>2.0648967551622377</v>
      </c>
      <c r="C607" s="53">
        <v>2.1868787276341948</v>
      </c>
      <c r="D607" s="53">
        <v>3.1309297912713419</v>
      </c>
      <c r="E607" s="760"/>
      <c r="F607" s="284">
        <v>8.5086916742909295</v>
      </c>
      <c r="G607" s="53">
        <v>11.063464837049736</v>
      </c>
      <c r="H607" s="284">
        <v>9.3000000000000007</v>
      </c>
      <c r="I607" s="599">
        <v>5.68</v>
      </c>
    </row>
    <row r="608" spans="1:9" hidden="1" outlineLevel="1">
      <c r="A608" s="759" t="s">
        <v>905</v>
      </c>
      <c r="B608" s="597">
        <v>2.6522593320235757</v>
      </c>
      <c r="C608" s="53">
        <v>2.3785926660059289</v>
      </c>
      <c r="D608" s="53">
        <v>3.8131553860819736</v>
      </c>
      <c r="E608" s="760"/>
      <c r="F608" s="284">
        <v>7.724601175482789</v>
      </c>
      <c r="G608" s="53">
        <v>9.2294665537679919</v>
      </c>
      <c r="H608" s="284">
        <v>9.1</v>
      </c>
      <c r="I608" s="599">
        <v>5.69</v>
      </c>
    </row>
    <row r="609" spans="1:9" hidden="1" outlineLevel="1">
      <c r="A609" s="759" t="s">
        <v>418</v>
      </c>
      <c r="B609" s="597">
        <v>3.1434184675835013</v>
      </c>
      <c r="C609" s="53">
        <v>2.6706231454005831</v>
      </c>
      <c r="D609" s="53">
        <v>4.2065009560229498</v>
      </c>
      <c r="E609" s="760"/>
      <c r="F609" s="284">
        <v>8.5326953748006389</v>
      </c>
      <c r="G609" s="53">
        <v>10.131795716639203</v>
      </c>
      <c r="H609" s="284">
        <v>8.9</v>
      </c>
      <c r="I609" s="599">
        <v>5.64</v>
      </c>
    </row>
    <row r="610" spans="1:9" hidden="1" outlineLevel="1">
      <c r="A610" s="759" t="s">
        <v>419</v>
      </c>
      <c r="B610" s="597">
        <v>3.7328094302554007</v>
      </c>
      <c r="C610" s="53">
        <v>2.9673590504450971</v>
      </c>
      <c r="D610" s="53">
        <v>4.889741131351883</v>
      </c>
      <c r="E610" s="760"/>
      <c r="F610" s="284">
        <v>9.1514143094841813</v>
      </c>
      <c r="G610" s="53">
        <v>11.091393078970711</v>
      </c>
      <c r="H610" s="284">
        <v>8.6</v>
      </c>
      <c r="I610" s="599">
        <v>5.7</v>
      </c>
    </row>
    <row r="611" spans="1:9" hidden="1" outlineLevel="1">
      <c r="A611" s="759" t="s">
        <v>420</v>
      </c>
      <c r="B611" s="597">
        <v>4.2322834645669474</v>
      </c>
      <c r="C611" s="53">
        <v>3.2640949554896252</v>
      </c>
      <c r="D611" s="53">
        <v>4.5192307692307736</v>
      </c>
      <c r="E611" s="760"/>
      <c r="F611" s="284">
        <v>7.6791808873720129</v>
      </c>
      <c r="G611" s="53">
        <v>7.7731092436974762</v>
      </c>
      <c r="H611" s="284">
        <v>8.1999999999999993</v>
      </c>
      <c r="I611" s="599">
        <v>5.86</v>
      </c>
    </row>
    <row r="612" spans="1:9" hidden="1" outlineLevel="1">
      <c r="A612" s="759" t="s">
        <v>421</v>
      </c>
      <c r="B612" s="597">
        <v>4.4160942100098168</v>
      </c>
      <c r="C612" s="53">
        <v>3.5573122529644223</v>
      </c>
      <c r="D612" s="53">
        <v>5.1477597712106729</v>
      </c>
      <c r="E612" s="760"/>
      <c r="F612" s="284">
        <v>12.67985611510791</v>
      </c>
      <c r="G612" s="53">
        <v>8.6832061068702302</v>
      </c>
      <c r="H612" s="284">
        <v>7.7</v>
      </c>
      <c r="I612" s="599">
        <v>5.81</v>
      </c>
    </row>
    <row r="613" spans="1:9" hidden="1" outlineLevel="1">
      <c r="A613" s="759" t="s">
        <v>422</v>
      </c>
      <c r="B613" s="597">
        <v>4.5988258317025412</v>
      </c>
      <c r="C613" s="53">
        <v>3.7512339585389753</v>
      </c>
      <c r="D613" s="53">
        <v>5.6980056980056872</v>
      </c>
      <c r="E613" s="760"/>
      <c r="F613" s="284">
        <v>12.777284826974267</v>
      </c>
      <c r="G613" s="53">
        <v>7.9534432589718733</v>
      </c>
      <c r="H613" s="284">
        <v>7.3</v>
      </c>
      <c r="I613" s="599">
        <v>5.82</v>
      </c>
    </row>
    <row r="614" spans="1:9" hidden="1" outlineLevel="1">
      <c r="A614" s="759" t="s">
        <v>423</v>
      </c>
      <c r="B614" s="597">
        <v>4.3774319066147882</v>
      </c>
      <c r="C614" s="53">
        <v>3.8423645320197153</v>
      </c>
      <c r="D614" s="53">
        <v>5.6603773584905639</v>
      </c>
      <c r="E614" s="760"/>
      <c r="F614" s="284">
        <v>6.2200956937798821</v>
      </c>
      <c r="G614" s="53">
        <v>5.7471264367816133</v>
      </c>
      <c r="H614" s="284">
        <v>7.1</v>
      </c>
      <c r="I614" s="599">
        <v>5.99</v>
      </c>
    </row>
    <row r="615" spans="1:9" hidden="1" outlineLevel="1">
      <c r="A615" s="759" t="s">
        <v>424</v>
      </c>
      <c r="B615" s="597">
        <v>4.2594385285576095</v>
      </c>
      <c r="C615" s="53">
        <v>3.933136676499501</v>
      </c>
      <c r="D615" s="53">
        <v>5.6285178236397826</v>
      </c>
      <c r="E615" s="760"/>
      <c r="F615" s="284">
        <v>9.3698175787728246</v>
      </c>
      <c r="G615" s="53">
        <v>8.9722675367047202</v>
      </c>
      <c r="H615" s="284">
        <v>7.2</v>
      </c>
      <c r="I615" s="599">
        <v>5.99</v>
      </c>
    </row>
    <row r="616" spans="1:9" hidden="1" outlineLevel="1">
      <c r="A616" s="759" t="s">
        <v>291</v>
      </c>
      <c r="B616" s="597">
        <v>4.3310875842155809</v>
      </c>
      <c r="C616" s="53">
        <v>3.7218413320274379</v>
      </c>
      <c r="D616" s="53">
        <v>6.5298507462686644</v>
      </c>
      <c r="E616" s="760"/>
      <c r="F616" s="284">
        <v>0.32948929159802276</v>
      </c>
      <c r="G616" s="53">
        <v>5.1696284329563582</v>
      </c>
      <c r="H616" s="284">
        <v>7.2</v>
      </c>
      <c r="I616" s="599">
        <v>6.1</v>
      </c>
    </row>
    <row r="617" spans="1:9" hidden="1" outlineLevel="1">
      <c r="A617" s="759" t="s">
        <v>239</v>
      </c>
      <c r="B617" s="597">
        <v>4.3227665706051965</v>
      </c>
      <c r="C617" s="53">
        <v>3.7109375</v>
      </c>
      <c r="D617" s="53">
        <v>6.3829787234042499</v>
      </c>
      <c r="E617" s="760"/>
      <c r="F617" s="284">
        <v>8.3263946711074084</v>
      </c>
      <c r="G617" s="53">
        <v>7.0853462157809872</v>
      </c>
      <c r="H617" s="284">
        <v>7.1</v>
      </c>
      <c r="I617" s="599">
        <v>6.42</v>
      </c>
    </row>
    <row r="618" spans="1:9" hidden="1" outlineLevel="1">
      <c r="A618" s="759" t="s">
        <v>240</v>
      </c>
      <c r="B618" s="597">
        <v>4.5235803657362794</v>
      </c>
      <c r="C618" s="53">
        <v>3.7000973709834426</v>
      </c>
      <c r="D618" s="284">
        <v>6.2730627306273163</v>
      </c>
      <c r="E618" s="760"/>
      <c r="F618" s="284">
        <v>2.0833333333333286</v>
      </c>
      <c r="G618" s="53">
        <v>5.388272583201271</v>
      </c>
      <c r="H618" s="284">
        <v>7</v>
      </c>
      <c r="I618" s="599">
        <v>6.45</v>
      </c>
    </row>
    <row r="619" spans="1:9" hidden="1" outlineLevel="1">
      <c r="A619" s="759" t="s">
        <v>334</v>
      </c>
      <c r="B619" s="597">
        <v>4.4315992292871158</v>
      </c>
      <c r="C619" s="53">
        <v>3.7937743190661593</v>
      </c>
      <c r="D619" s="284">
        <v>5.7957681692732308</v>
      </c>
      <c r="E619" s="760"/>
      <c r="F619" s="284">
        <v>1E-4</v>
      </c>
      <c r="G619" s="53">
        <v>3.629343629343623</v>
      </c>
      <c r="H619" s="284">
        <v>6.9</v>
      </c>
      <c r="I619" s="599">
        <v>6.11</v>
      </c>
    </row>
    <row r="620" spans="1:9" hidden="1" outlineLevel="1">
      <c r="A620" s="759" t="s">
        <v>906</v>
      </c>
      <c r="B620" s="597">
        <v>4.1148325358851565</v>
      </c>
      <c r="C620" s="53">
        <v>3.5818005808325211</v>
      </c>
      <c r="D620" s="284">
        <v>5.6932966023875053</v>
      </c>
      <c r="E620" s="760"/>
      <c r="F620" s="284">
        <v>2.6500389711613224</v>
      </c>
      <c r="G620" s="53">
        <v>3.2558139534883708</v>
      </c>
      <c r="H620" s="284">
        <v>6.8</v>
      </c>
      <c r="I620" s="599">
        <v>5.89</v>
      </c>
    </row>
    <row r="621" spans="1:9" hidden="1" outlineLevel="1">
      <c r="A621" s="759" t="s">
        <v>336</v>
      </c>
      <c r="B621" s="597">
        <v>4</v>
      </c>
      <c r="C621" s="53">
        <v>3.2755298651252502</v>
      </c>
      <c r="D621" s="284">
        <v>4.6788990825688046</v>
      </c>
      <c r="E621" s="760"/>
      <c r="F621" s="284">
        <v>-2.2777369581190214</v>
      </c>
      <c r="G621" s="53">
        <v>2.0942408376963328</v>
      </c>
      <c r="H621" s="284">
        <v>6.8</v>
      </c>
      <c r="I621" s="599">
        <v>6.35</v>
      </c>
    </row>
    <row r="622" spans="1:9" hidden="1" outlineLevel="1">
      <c r="A622" s="759" t="s">
        <v>337</v>
      </c>
      <c r="B622" s="597">
        <v>3.5984848484848584</v>
      </c>
      <c r="C622" s="53">
        <v>3.0739673390970097</v>
      </c>
      <c r="D622" s="284">
        <v>3.8391224862888436</v>
      </c>
      <c r="E622" s="760"/>
      <c r="F622" s="284">
        <v>-8.3079268292682826</v>
      </c>
      <c r="G622" s="53">
        <v>0.23961661341853357</v>
      </c>
      <c r="H622" s="284">
        <v>6.8</v>
      </c>
      <c r="I622" s="599">
        <v>6.23</v>
      </c>
    </row>
    <row r="623" spans="1:9" hidden="1" outlineLevel="1">
      <c r="A623" s="759" t="s">
        <v>338</v>
      </c>
      <c r="B623" s="597">
        <v>3.30500472143531</v>
      </c>
      <c r="C623" s="53">
        <v>2.8735632183908137</v>
      </c>
      <c r="D623" s="284">
        <v>3.4958601655933847</v>
      </c>
      <c r="E623" s="760"/>
      <c r="F623" s="284">
        <v>-9.4294770206022349</v>
      </c>
      <c r="G623" s="53">
        <v>-0.45484080571800689</v>
      </c>
      <c r="H623" s="284">
        <v>6.9</v>
      </c>
      <c r="I623" s="599">
        <v>5.7</v>
      </c>
    </row>
    <row r="624" spans="1:9" hidden="1" outlineLevel="1">
      <c r="A624" s="759" t="s">
        <v>339</v>
      </c>
      <c r="B624" s="597">
        <v>3.1954887218045087</v>
      </c>
      <c r="C624" s="53">
        <v>2.6717557251908204</v>
      </c>
      <c r="D624" s="284">
        <v>4.1704442429737298</v>
      </c>
      <c r="E624" s="760"/>
      <c r="F624" s="284">
        <v>-13.567438148443728</v>
      </c>
      <c r="G624" s="53">
        <v>7.2870939420544261</v>
      </c>
      <c r="H624" s="284">
        <v>7.2</v>
      </c>
      <c r="I624" s="599">
        <v>5.46</v>
      </c>
    </row>
    <row r="625" spans="1:9" hidden="1" outlineLevel="1">
      <c r="A625" s="759" t="s">
        <v>425</v>
      </c>
      <c r="B625" s="597">
        <v>3.5547240411599574</v>
      </c>
      <c r="C625" s="53">
        <v>2.7592768791627122</v>
      </c>
      <c r="D625" s="284">
        <v>4.7619047619047734</v>
      </c>
      <c r="E625" s="760"/>
      <c r="F625" s="284">
        <v>-14.162077104642009</v>
      </c>
      <c r="G625" s="53">
        <v>8.9847259658580469</v>
      </c>
      <c r="H625" s="284">
        <v>7.5</v>
      </c>
      <c r="I625" s="599">
        <v>5.97</v>
      </c>
    </row>
    <row r="626" spans="1:9" hidden="1" outlineLevel="1">
      <c r="A626" s="759" t="s">
        <v>426</v>
      </c>
      <c r="B626" s="597">
        <v>4.0074557315936659</v>
      </c>
      <c r="C626" s="53">
        <v>3.1309297912713419</v>
      </c>
      <c r="D626" s="284">
        <v>4.0178571428571388</v>
      </c>
      <c r="E626" s="760"/>
      <c r="F626" s="284">
        <v>-5.6306306306306197</v>
      </c>
      <c r="G626" s="53">
        <v>7.7639751552795104</v>
      </c>
      <c r="H626" s="284">
        <v>7.7</v>
      </c>
      <c r="I626" s="599">
        <v>6.22</v>
      </c>
    </row>
    <row r="627" spans="1:9" hidden="1" outlineLevel="1">
      <c r="A627" s="759" t="s">
        <v>427</v>
      </c>
      <c r="B627" s="597">
        <v>4.2711234911791962</v>
      </c>
      <c r="C627" s="53">
        <v>3.2166508987700979</v>
      </c>
      <c r="D627" s="284">
        <v>3.4635879218472496</v>
      </c>
      <c r="E627" s="760"/>
      <c r="F627" s="284">
        <v>-9.5526914329037282</v>
      </c>
      <c r="G627" s="53">
        <v>3.2934131736527092</v>
      </c>
      <c r="H627" s="284">
        <v>7.8</v>
      </c>
      <c r="I627" s="599">
        <v>6.19</v>
      </c>
    </row>
    <row r="628" spans="1:9" hidden="1" outlineLevel="1">
      <c r="A628" s="759" t="s">
        <v>14</v>
      </c>
      <c r="B628" s="597">
        <v>4.2435424354243594</v>
      </c>
      <c r="C628" s="53">
        <v>3.5882908404154819</v>
      </c>
      <c r="D628" s="284">
        <v>1.9264448336252258</v>
      </c>
      <c r="E628" s="760"/>
      <c r="F628" s="284">
        <v>-2.7914614121510652</v>
      </c>
      <c r="G628" s="53">
        <v>4.9923195084485457</v>
      </c>
      <c r="H628" s="284">
        <v>7.9</v>
      </c>
      <c r="I628" s="599">
        <v>6.31</v>
      </c>
    </row>
    <row r="629" spans="1:9" hidden="1" outlineLevel="1">
      <c r="A629" s="759" t="s">
        <v>15</v>
      </c>
      <c r="B629" s="597">
        <v>4.235727440147329</v>
      </c>
      <c r="C629" s="53">
        <v>3.5781544256120412</v>
      </c>
      <c r="D629" s="284">
        <v>1.8260869565217348</v>
      </c>
      <c r="E629" s="760"/>
      <c r="F629" s="284">
        <v>-5.841660261337438</v>
      </c>
      <c r="G629" s="53">
        <v>1.654135338345867</v>
      </c>
      <c r="H629" s="284">
        <v>8.1</v>
      </c>
      <c r="I629" s="599">
        <v>6.34</v>
      </c>
    </row>
    <row r="630" spans="1:9" hidden="1" outlineLevel="1">
      <c r="A630" s="759" t="s">
        <v>16</v>
      </c>
      <c r="B630" s="597">
        <v>4.5119705340700023</v>
      </c>
      <c r="C630" s="53">
        <v>3.8497652582159674</v>
      </c>
      <c r="D630" s="284">
        <v>0.60763888888888573</v>
      </c>
      <c r="E630" s="760"/>
      <c r="F630" s="284">
        <v>-4.2448979591836746</v>
      </c>
      <c r="G630" s="53">
        <v>3.308270676691734</v>
      </c>
      <c r="H630" s="284">
        <v>8.3000000000000007</v>
      </c>
      <c r="I630" s="599">
        <v>6.19</v>
      </c>
    </row>
    <row r="631" spans="1:9" hidden="1" outlineLevel="1">
      <c r="A631" s="759" t="s">
        <v>428</v>
      </c>
      <c r="B631" s="597">
        <v>4.3357933579335679</v>
      </c>
      <c r="C631" s="53">
        <v>3.5613870665416982</v>
      </c>
      <c r="D631" s="284">
        <v>0.95652173913043725</v>
      </c>
      <c r="E631" s="760"/>
      <c r="F631" s="284">
        <v>-1.3710368466152545</v>
      </c>
      <c r="G631" s="53">
        <v>2.7570789865871888</v>
      </c>
      <c r="H631" s="284">
        <v>8.4</v>
      </c>
      <c r="I631" s="599">
        <v>6.08</v>
      </c>
    </row>
    <row r="632" spans="1:9" hidden="1" outlineLevel="1">
      <c r="A632" s="759" t="s">
        <v>615</v>
      </c>
      <c r="B632" s="597">
        <v>3.952205882352942</v>
      </c>
      <c r="C632" s="53">
        <v>3.3644859813084054</v>
      </c>
      <c r="D632" s="284">
        <v>0.6081668114682941</v>
      </c>
      <c r="E632" s="760"/>
      <c r="F632" s="284">
        <v>-1.8982536066818483</v>
      </c>
      <c r="G632" s="53">
        <v>7.5075075075091036E-2</v>
      </c>
      <c r="H632" s="284">
        <v>8.5</v>
      </c>
      <c r="I632" s="599">
        <v>6.17</v>
      </c>
    </row>
    <row r="633" spans="1:9" hidden="1" outlineLevel="1">
      <c r="A633" s="759" t="s">
        <v>430</v>
      </c>
      <c r="B633" s="597">
        <v>3.7545787545787448</v>
      </c>
      <c r="C633" s="53">
        <v>3.3582089552238727</v>
      </c>
      <c r="D633" s="284">
        <v>1.5775635407537294</v>
      </c>
      <c r="E633" s="760"/>
      <c r="F633" s="284">
        <v>-0.15037593984961006</v>
      </c>
      <c r="G633" s="53">
        <v>0</v>
      </c>
      <c r="H633" s="284">
        <v>8.5</v>
      </c>
      <c r="I633" s="599">
        <v>6.15</v>
      </c>
    </row>
    <row r="634" spans="1:9" hidden="1" outlineLevel="1">
      <c r="A634" s="759" t="s">
        <v>431</v>
      </c>
      <c r="B634" s="597">
        <v>3.8391224862888436</v>
      </c>
      <c r="C634" s="53">
        <v>3.448275862068968</v>
      </c>
      <c r="D634" s="284">
        <v>1.8485915492957758</v>
      </c>
      <c r="E634" s="760"/>
      <c r="F634" s="284">
        <v>10.390689941812155</v>
      </c>
      <c r="G634" s="53">
        <v>1.4342629482071629</v>
      </c>
      <c r="H634" s="284">
        <v>8.6999999999999993</v>
      </c>
      <c r="I634" s="599">
        <v>6.14</v>
      </c>
    </row>
    <row r="635" spans="1:9" hidden="1" outlineLevel="1">
      <c r="A635" s="759" t="s">
        <v>432</v>
      </c>
      <c r="B635" s="597">
        <v>3.8391224862888436</v>
      </c>
      <c r="C635" s="53">
        <v>3.2588454376163867</v>
      </c>
      <c r="D635" s="284">
        <v>2.75555555555556</v>
      </c>
      <c r="E635" s="760"/>
      <c r="F635" s="284">
        <v>5.0743657042869614</v>
      </c>
      <c r="G635" s="53">
        <v>0.84856396866841521</v>
      </c>
      <c r="H635" s="284">
        <v>8.9</v>
      </c>
      <c r="I635" s="599">
        <v>6.22</v>
      </c>
    </row>
    <row r="636" spans="1:9" hidden="1" outlineLevel="1">
      <c r="A636" s="759" t="s">
        <v>433</v>
      </c>
      <c r="B636" s="597">
        <v>3.9162112932604742</v>
      </c>
      <c r="C636" s="53">
        <v>3.2527881040892197</v>
      </c>
      <c r="D636" s="284">
        <v>1.3054830287206158</v>
      </c>
      <c r="E636" s="760"/>
      <c r="F636" s="284">
        <v>10.895660203139428</v>
      </c>
      <c r="G636" s="53">
        <v>-1.3093289689034435</v>
      </c>
      <c r="H636" s="284">
        <v>9.5</v>
      </c>
      <c r="I636" s="599">
        <v>6.13</v>
      </c>
    </row>
    <row r="637" spans="1:9" hidden="1" outlineLevel="1">
      <c r="A637" s="759" t="s">
        <v>434</v>
      </c>
      <c r="B637" s="597">
        <v>3.4327009936766046</v>
      </c>
      <c r="C637" s="53">
        <v>2.9629629629629619</v>
      </c>
      <c r="D637" s="284">
        <v>0</v>
      </c>
      <c r="E637" s="760"/>
      <c r="F637" s="284">
        <v>10.082493125572881</v>
      </c>
      <c r="G637" s="53">
        <v>-1.6488046166529244</v>
      </c>
      <c r="H637" s="284">
        <v>9.9</v>
      </c>
      <c r="I637" s="599">
        <v>6.09</v>
      </c>
    </row>
    <row r="638" spans="1:9" hidden="1" outlineLevel="1">
      <c r="A638" s="759" t="s">
        <v>435</v>
      </c>
      <c r="B638" s="597">
        <v>2.8673835125448051</v>
      </c>
      <c r="C638" s="53">
        <v>2.4839006439742377</v>
      </c>
      <c r="D638" s="284">
        <v>0.51502145922745513</v>
      </c>
      <c r="E638" s="760"/>
      <c r="F638" s="284">
        <v>11.535401750198872</v>
      </c>
      <c r="G638" s="53">
        <v>3.2420749279538938</v>
      </c>
      <c r="H638" s="284">
        <v>9.9</v>
      </c>
      <c r="I638" s="599">
        <v>5.72</v>
      </c>
    </row>
    <row r="639" spans="1:9" hidden="1" outlineLevel="1">
      <c r="A639" s="759" t="s">
        <v>436</v>
      </c>
      <c r="B639" s="597">
        <v>2.6714158504007202</v>
      </c>
      <c r="C639" s="53">
        <v>2.2914757103574601</v>
      </c>
      <c r="D639" s="284">
        <v>1.7167381974248883</v>
      </c>
      <c r="E639" s="760"/>
      <c r="F639" s="284">
        <v>8.3822296730930503</v>
      </c>
      <c r="G639" s="53">
        <v>-2.1014492753623273</v>
      </c>
      <c r="H639" s="284">
        <v>9.6</v>
      </c>
      <c r="I639" s="599">
        <v>5.57</v>
      </c>
    </row>
    <row r="640" spans="1:9" hidden="1" outlineLevel="1">
      <c r="A640" s="759" t="s">
        <v>21</v>
      </c>
      <c r="B640" s="597">
        <v>2.3008849557521955</v>
      </c>
      <c r="C640" s="53">
        <v>1.8231540565177795</v>
      </c>
      <c r="D640" s="284">
        <v>3.0068728522336698</v>
      </c>
      <c r="E640" s="760"/>
      <c r="F640" s="284">
        <v>11.73986486486487</v>
      </c>
      <c r="G640" s="53">
        <v>3.2187271397220201</v>
      </c>
      <c r="H640" s="284">
        <v>9.6</v>
      </c>
      <c r="I640" s="599">
        <v>5.72</v>
      </c>
    </row>
    <row r="641" spans="1:9" hidden="1" outlineLevel="1">
      <c r="A641" s="759" t="s">
        <v>22</v>
      </c>
      <c r="B641" s="597">
        <v>2.3851590106007023</v>
      </c>
      <c r="C641" s="53">
        <v>1.7272727272727337</v>
      </c>
      <c r="D641" s="284">
        <v>3.3304867634500397</v>
      </c>
      <c r="E641" s="760"/>
      <c r="F641" s="284">
        <v>12.65306122448979</v>
      </c>
      <c r="G641" s="53">
        <v>6.2869822485207152</v>
      </c>
      <c r="H641" s="284">
        <v>9.5</v>
      </c>
      <c r="I641" s="599">
        <v>5.87</v>
      </c>
    </row>
    <row r="642" spans="1:9" hidden="1" outlineLevel="1">
      <c r="A642" s="759" t="s">
        <v>437</v>
      </c>
      <c r="B642" s="597">
        <v>1.9383259911894442</v>
      </c>
      <c r="C642" s="53">
        <v>1.2658227848101262</v>
      </c>
      <c r="D642" s="284">
        <v>4.745470232959434</v>
      </c>
      <c r="E642" s="760"/>
      <c r="F642" s="284">
        <v>11.764705882352942</v>
      </c>
      <c r="G642" s="53">
        <v>8.5880640465793192</v>
      </c>
      <c r="H642" s="284">
        <v>9.5</v>
      </c>
      <c r="I642" s="599">
        <v>5.84</v>
      </c>
    </row>
    <row r="643" spans="1:9" hidden="1" outlineLevel="1">
      <c r="A643" s="759" t="s">
        <v>438</v>
      </c>
      <c r="B643" s="597">
        <v>1.9451812555260943</v>
      </c>
      <c r="C643" s="53">
        <v>1.4479638009049722</v>
      </c>
      <c r="D643" s="284">
        <v>4.9956933677864015</v>
      </c>
      <c r="E643" s="760"/>
      <c r="F643" s="284">
        <v>13.379669852302342</v>
      </c>
      <c r="G643" s="53">
        <v>10.007251631617109</v>
      </c>
      <c r="H643" s="284">
        <v>9.5</v>
      </c>
      <c r="I643" s="599">
        <v>5.62</v>
      </c>
    </row>
    <row r="644" spans="1:9" hidden="1" outlineLevel="1">
      <c r="A644" s="759" t="s">
        <v>648</v>
      </c>
      <c r="B644" s="597">
        <v>2.4756852343059279</v>
      </c>
      <c r="C644" s="53">
        <v>1.6274864376130296</v>
      </c>
      <c r="D644" s="284">
        <v>5.6994818652849659</v>
      </c>
      <c r="E644" s="760"/>
      <c r="F644" s="284">
        <v>12.074303405572778</v>
      </c>
      <c r="G644" s="53">
        <v>12.003000750187539</v>
      </c>
      <c r="H644" s="284">
        <v>9.5</v>
      </c>
      <c r="I644" s="599">
        <v>5.49</v>
      </c>
    </row>
    <row r="645" spans="1:9" hidden="1" outlineLevel="1">
      <c r="A645" s="759" t="s">
        <v>440</v>
      </c>
      <c r="B645" s="597">
        <v>2.6478375992938936</v>
      </c>
      <c r="C645" s="53">
        <v>1.7148014440433172</v>
      </c>
      <c r="D645" s="284">
        <v>5.7808455565142367</v>
      </c>
      <c r="E645" s="760"/>
      <c r="F645" s="284">
        <v>10.165662650602414</v>
      </c>
      <c r="G645" s="53">
        <v>13.260073260073256</v>
      </c>
      <c r="H645" s="284">
        <v>9.6</v>
      </c>
      <c r="I645" s="599">
        <v>5.53</v>
      </c>
    </row>
    <row r="646" spans="1:9" hidden="1" outlineLevel="1">
      <c r="A646" s="759" t="s">
        <v>441</v>
      </c>
      <c r="B646" s="330">
        <v>2.5528169014084483</v>
      </c>
      <c r="C646" s="284">
        <v>1.6216216216216282</v>
      </c>
      <c r="D646" s="284">
        <v>6.1365600691443376</v>
      </c>
      <c r="E646" s="760"/>
      <c r="F646" s="284">
        <v>7.0030120481927582</v>
      </c>
      <c r="G646" s="53">
        <v>9.1123330714846844</v>
      </c>
      <c r="H646" s="284">
        <v>9.5</v>
      </c>
      <c r="I646" s="599">
        <v>5.82</v>
      </c>
    </row>
    <row r="647" spans="1:9" hidden="1" outlineLevel="1">
      <c r="A647" s="759" t="s">
        <v>442</v>
      </c>
      <c r="B647" s="330">
        <v>2.9049295774647987</v>
      </c>
      <c r="C647" s="284">
        <v>1.8034265103697038</v>
      </c>
      <c r="D647" s="284">
        <v>7.1799307958477527</v>
      </c>
      <c r="E647" s="760"/>
      <c r="F647" s="284">
        <v>10.491257285595324</v>
      </c>
      <c r="G647" s="53">
        <v>13.009708737864074</v>
      </c>
      <c r="H647" s="284">
        <v>9.5</v>
      </c>
      <c r="I647" s="599">
        <v>5.98</v>
      </c>
    </row>
    <row r="648" spans="1:9" hidden="1" outlineLevel="1">
      <c r="A648" s="759" t="s">
        <v>650</v>
      </c>
      <c r="B648" s="330">
        <v>3.5056967572304956</v>
      </c>
      <c r="C648" s="284">
        <v>2.0702070207020853</v>
      </c>
      <c r="D648" s="284">
        <v>7.3024054982817859</v>
      </c>
      <c r="E648" s="760"/>
      <c r="F648" s="284">
        <v>8.1598667776852807</v>
      </c>
      <c r="G648" s="53">
        <v>1.9071310116086408</v>
      </c>
      <c r="H648" s="284">
        <v>9.4</v>
      </c>
      <c r="I648" s="599">
        <v>6.26</v>
      </c>
    </row>
    <row r="649" spans="1:9" hidden="1" outlineLevel="1">
      <c r="A649" s="759" t="s">
        <v>653</v>
      </c>
      <c r="B649" s="330">
        <v>3.3187772925764136</v>
      </c>
      <c r="C649" s="284">
        <v>2.2482014388489233</v>
      </c>
      <c r="D649" s="284">
        <v>8.4048027444253819</v>
      </c>
      <c r="E649" s="760"/>
      <c r="F649" s="284">
        <v>9.5753538717735296</v>
      </c>
      <c r="G649" s="53">
        <v>4.1072925398155888</v>
      </c>
      <c r="H649" s="284">
        <v>9.3000000000000007</v>
      </c>
      <c r="I649" s="599">
        <v>6.26</v>
      </c>
    </row>
    <row r="650" spans="1:9" hidden="1" outlineLevel="1">
      <c r="A650" s="759" t="s">
        <v>654</v>
      </c>
      <c r="B650" s="330">
        <v>4.0069686411149803</v>
      </c>
      <c r="C650" s="284">
        <v>2.8725314183123913</v>
      </c>
      <c r="D650" s="284">
        <v>9.5644748078565414</v>
      </c>
      <c r="E650" s="760"/>
      <c r="F650" s="284">
        <v>4.9215406562054227</v>
      </c>
      <c r="G650" s="53">
        <v>-0.41870202372646759</v>
      </c>
      <c r="H650" s="284">
        <v>9.4</v>
      </c>
      <c r="I650" s="599">
        <v>6.27</v>
      </c>
    </row>
    <row r="651" spans="1:9" hidden="1" outlineLevel="1">
      <c r="A651" s="759" t="s">
        <v>655</v>
      </c>
      <c r="B651" s="330">
        <v>4.0763226366001817</v>
      </c>
      <c r="C651" s="284">
        <v>2.9569892473118529</v>
      </c>
      <c r="D651" s="284">
        <v>9.3670886075949369</v>
      </c>
      <c r="E651" s="760" t="s">
        <v>83</v>
      </c>
      <c r="F651" s="284">
        <v>8.5846867749419999</v>
      </c>
      <c r="G651" s="284">
        <v>4.5151739452257544</v>
      </c>
      <c r="H651" s="284">
        <v>9.5</v>
      </c>
      <c r="I651" s="599">
        <v>6.14</v>
      </c>
    </row>
    <row r="652" spans="1:9" hidden="1" outlineLevel="1">
      <c r="A652" s="759" t="s">
        <v>656</v>
      </c>
      <c r="B652" s="330">
        <v>4.3252595155709486</v>
      </c>
      <c r="C652" s="284">
        <v>3.2229185317815592</v>
      </c>
      <c r="D652" s="284">
        <v>7.7564637197664581</v>
      </c>
      <c r="E652" s="760" t="s">
        <v>83</v>
      </c>
      <c r="F652" s="284">
        <v>9.1458805744520077</v>
      </c>
      <c r="G652" s="284">
        <v>1.2048192771084416</v>
      </c>
      <c r="H652" s="284">
        <v>9.5</v>
      </c>
      <c r="I652" s="599">
        <v>6.06</v>
      </c>
    </row>
    <row r="653" spans="1:9" hidden="1" outlineLevel="1">
      <c r="A653" s="759" t="s">
        <v>657</v>
      </c>
      <c r="B653" s="330">
        <v>3.7100949094046598</v>
      </c>
      <c r="C653" s="284">
        <v>3.2171581769436983</v>
      </c>
      <c r="D653" s="284">
        <v>6.8595041322314216</v>
      </c>
      <c r="E653" s="760" t="s">
        <v>83</v>
      </c>
      <c r="F653" s="284">
        <v>3.5507246376811565</v>
      </c>
      <c r="G653" s="284">
        <v>-1.4613778705636804</v>
      </c>
      <c r="H653" s="284">
        <v>9.5</v>
      </c>
      <c r="I653" s="599">
        <v>5.88</v>
      </c>
    </row>
    <row r="654" spans="1:9" hidden="1" outlineLevel="1">
      <c r="A654" s="759" t="s">
        <v>717</v>
      </c>
      <c r="B654" s="330">
        <v>3.6300777873811541</v>
      </c>
      <c r="C654" s="284">
        <v>3.2142857142857082</v>
      </c>
      <c r="D654" s="284">
        <v>7.0016474464579943</v>
      </c>
      <c r="E654" s="760" t="s">
        <v>83</v>
      </c>
      <c r="F654" s="284">
        <v>3.8901601830663566</v>
      </c>
      <c r="G654" s="284">
        <v>-4.4235924932975763</v>
      </c>
      <c r="H654" s="284">
        <v>9.6</v>
      </c>
      <c r="I654" s="599">
        <v>5.81</v>
      </c>
    </row>
    <row r="655" spans="1:9" hidden="1" outlineLevel="1">
      <c r="A655" s="759" t="s">
        <v>658</v>
      </c>
      <c r="B655" s="330">
        <v>3.9895923677363498</v>
      </c>
      <c r="C655" s="284">
        <v>3.4790365744870684</v>
      </c>
      <c r="D655" s="284">
        <v>6.9729286300246116</v>
      </c>
      <c r="E655" s="760" t="s">
        <v>83</v>
      </c>
      <c r="F655" s="284">
        <v>5.5172413793103345</v>
      </c>
      <c r="G655" s="284">
        <v>-2.6367831245880069</v>
      </c>
      <c r="H655" s="284">
        <v>9.6999999999999993</v>
      </c>
      <c r="I655" s="599">
        <v>5.7</v>
      </c>
    </row>
    <row r="656" spans="1:9" hidden="1" outlineLevel="1">
      <c r="A656" s="759" t="s">
        <v>724</v>
      </c>
      <c r="B656" s="330">
        <v>3.4512510785159662</v>
      </c>
      <c r="C656" s="284">
        <v>3.2918149466192119</v>
      </c>
      <c r="D656" s="284">
        <v>7.2712418300653496</v>
      </c>
      <c r="E656" s="760" t="s">
        <v>83</v>
      </c>
      <c r="F656" s="284">
        <v>7.458563535911594</v>
      </c>
      <c r="G656" s="284">
        <v>-0.53583389149363825</v>
      </c>
      <c r="H656" s="284">
        <v>9.8000000000000007</v>
      </c>
      <c r="I656" s="751">
        <v>5.74</v>
      </c>
    </row>
    <row r="657" spans="1:9" hidden="1" outlineLevel="1">
      <c r="A657" s="759" t="s">
        <v>652</v>
      </c>
      <c r="B657" s="330">
        <v>3.7833190025795318</v>
      </c>
      <c r="C657" s="284">
        <v>3.283052351375332</v>
      </c>
      <c r="D657" s="284">
        <v>7.4225122349102861</v>
      </c>
      <c r="E657" s="760" t="s">
        <v>83</v>
      </c>
      <c r="F657" s="284">
        <v>6.9719753930280035</v>
      </c>
      <c r="G657" s="284">
        <v>-0.38809831824060836</v>
      </c>
      <c r="H657" s="284">
        <v>9.9</v>
      </c>
      <c r="I657" s="599">
        <v>5.71</v>
      </c>
    </row>
    <row r="658" spans="1:9" hidden="1" outlineLevel="1">
      <c r="A658" s="759" t="s">
        <v>651</v>
      </c>
      <c r="B658" s="330">
        <v>4.3776824034334822</v>
      </c>
      <c r="C658" s="284">
        <v>3.6347517730496577</v>
      </c>
      <c r="D658" s="284">
        <v>7.8175895765472347</v>
      </c>
      <c r="E658" s="760" t="s">
        <v>83</v>
      </c>
      <c r="F658" s="284">
        <v>9.5003518648838963</v>
      </c>
      <c r="G658" s="284">
        <v>0.28797696184305721</v>
      </c>
      <c r="H658" s="284">
        <v>10</v>
      </c>
      <c r="I658" s="599">
        <v>5.8</v>
      </c>
    </row>
    <row r="659" spans="1:9" hidden="1" outlineLevel="1">
      <c r="A659" s="759" t="s">
        <v>660</v>
      </c>
      <c r="B659" s="330">
        <v>4.5337895637296697</v>
      </c>
      <c r="C659" s="284">
        <v>3.8972542072630603</v>
      </c>
      <c r="D659" s="284">
        <v>7.1025020177562368</v>
      </c>
      <c r="E659" s="760" t="s">
        <v>83</v>
      </c>
      <c r="F659" s="284">
        <v>9.8718914845516252</v>
      </c>
      <c r="G659" s="284">
        <v>-1.431844215349372</v>
      </c>
      <c r="H659" s="284">
        <v>9.9</v>
      </c>
      <c r="I659" s="751">
        <v>5.84</v>
      </c>
    </row>
    <row r="660" spans="1:9" hidden="1" outlineLevel="1">
      <c r="A660" s="759" t="s">
        <v>738</v>
      </c>
      <c r="B660" s="330">
        <v>4.1490262489415812</v>
      </c>
      <c r="C660" s="284">
        <v>3.4391534391534435</v>
      </c>
      <c r="D660" s="284">
        <v>6.8855084067253642</v>
      </c>
      <c r="E660" s="760" t="s">
        <v>83</v>
      </c>
      <c r="F660" s="284">
        <v>9.1608929946112454</v>
      </c>
      <c r="G660" s="284">
        <v>2.9292107404393732</v>
      </c>
      <c r="H660" s="284">
        <v>9.9</v>
      </c>
      <c r="I660" s="599">
        <v>5.68</v>
      </c>
    </row>
    <row r="661" spans="1:9" collapsed="1">
      <c r="A661" s="759" t="s">
        <v>744</v>
      </c>
      <c r="B661" s="330">
        <v>4.3956043956044084</v>
      </c>
      <c r="C661" s="284">
        <v>3.5180299032541882</v>
      </c>
      <c r="D661" s="284">
        <v>5.6170886075949369</v>
      </c>
      <c r="E661" s="760" t="s">
        <v>83</v>
      </c>
      <c r="F661" s="284">
        <v>5.5471124620060976</v>
      </c>
      <c r="G661" s="284">
        <v>-2.3349436392914669</v>
      </c>
      <c r="H661" s="284">
        <v>9.9</v>
      </c>
      <c r="I661" s="599">
        <v>5.46</v>
      </c>
    </row>
    <row r="662" spans="1:9">
      <c r="A662" s="759" t="s">
        <v>745</v>
      </c>
      <c r="B662" s="330">
        <v>3.9363484087102023</v>
      </c>
      <c r="C662" s="284">
        <v>3.1413612565445135</v>
      </c>
      <c r="D662" s="284">
        <v>4.286827747466873</v>
      </c>
      <c r="E662" s="760" t="s">
        <v>83</v>
      </c>
      <c r="F662" s="284">
        <v>2.1753908905506592</v>
      </c>
      <c r="G662" s="284">
        <v>1.8920812894183854</v>
      </c>
      <c r="H662" s="284">
        <v>9.9</v>
      </c>
      <c r="I662" s="599">
        <v>5.37</v>
      </c>
    </row>
    <row r="663" spans="1:9">
      <c r="A663" s="759" t="s">
        <v>746</v>
      </c>
      <c r="B663" s="330">
        <v>4</v>
      </c>
      <c r="C663" s="284">
        <v>3.3942558746736182</v>
      </c>
      <c r="D663" s="284">
        <v>4.1666666666666714</v>
      </c>
      <c r="E663" s="760" t="s">
        <v>83</v>
      </c>
      <c r="F663" s="284">
        <v>4.4159544159544168</v>
      </c>
      <c r="G663" s="284">
        <v>0.35410764872520417</v>
      </c>
      <c r="H663" s="284">
        <v>9.9</v>
      </c>
      <c r="I663" s="599">
        <v>5.49</v>
      </c>
    </row>
    <row r="664" spans="1:9">
      <c r="A664" s="759" t="s">
        <v>747</v>
      </c>
      <c r="B664" s="330">
        <v>3.6484245439469305</v>
      </c>
      <c r="C664" s="284">
        <v>3.0355594102341712</v>
      </c>
      <c r="D664" s="284">
        <v>4.5665634674922728</v>
      </c>
      <c r="E664" s="760" t="s">
        <v>83</v>
      </c>
      <c r="F664" s="284">
        <v>2.4238227146814495</v>
      </c>
      <c r="G664" s="284">
        <v>-0.14005602240897019</v>
      </c>
      <c r="H664" s="284">
        <v>10</v>
      </c>
      <c r="I664" s="599">
        <v>5.41</v>
      </c>
    </row>
    <row r="665" spans="1:9">
      <c r="A665" s="759" t="s">
        <v>748</v>
      </c>
      <c r="B665" s="330">
        <v>4.2429284525790365</v>
      </c>
      <c r="C665" s="284">
        <v>2.9437229437229604</v>
      </c>
      <c r="D665" s="284">
        <v>3.866976024748638</v>
      </c>
      <c r="E665" s="760" t="s">
        <v>83</v>
      </c>
      <c r="F665" s="284">
        <v>1.0496850944716556</v>
      </c>
      <c r="G665" s="284">
        <v>-0.56497175141241485</v>
      </c>
      <c r="H665" s="284">
        <v>10.1</v>
      </c>
      <c r="I665" s="599">
        <v>5.24</v>
      </c>
    </row>
    <row r="666" spans="1:9">
      <c r="A666" s="759" t="s">
        <v>749</v>
      </c>
      <c r="B666" s="330">
        <v>4.0033361134278493</v>
      </c>
      <c r="C666" s="284">
        <v>2.9411764705882462</v>
      </c>
      <c r="D666" s="284">
        <v>3.3102386451116246</v>
      </c>
      <c r="E666" s="760" t="s">
        <v>83</v>
      </c>
      <c r="F666" s="284">
        <v>4.6255506607929533</v>
      </c>
      <c r="G666" s="284">
        <v>2.173913043478251</v>
      </c>
      <c r="H666" s="284">
        <v>10.199999999999999</v>
      </c>
      <c r="I666" s="751">
        <v>4.99</v>
      </c>
    </row>
    <row r="667" spans="1:9">
      <c r="A667" s="759" t="s">
        <v>750</v>
      </c>
      <c r="B667" s="330">
        <v>3.7531276063386088</v>
      </c>
      <c r="C667" s="284">
        <v>2.5862068965517295</v>
      </c>
      <c r="D667" s="284">
        <v>3.2975460122699189</v>
      </c>
      <c r="E667" s="760" t="s">
        <v>83</v>
      </c>
      <c r="F667" s="284">
        <v>1.6702977487291264</v>
      </c>
      <c r="G667" s="284">
        <v>-1.0832769126607928</v>
      </c>
      <c r="H667" s="284">
        <v>10.3</v>
      </c>
      <c r="I667" s="751">
        <v>4.88</v>
      </c>
    </row>
    <row r="668" spans="1:9">
      <c r="A668" s="759" t="s">
        <v>763</v>
      </c>
      <c r="B668" s="330">
        <v>3.836530442035027</v>
      </c>
      <c r="C668" s="284">
        <v>2.4117140396210175</v>
      </c>
      <c r="D668" s="284">
        <v>2.9702970297029481</v>
      </c>
      <c r="E668" s="760" t="s">
        <v>83</v>
      </c>
      <c r="F668" s="284">
        <v>-2.2493573264781475</v>
      </c>
      <c r="G668" s="284">
        <v>-2.6262626262626299</v>
      </c>
      <c r="H668" s="284">
        <v>10.3</v>
      </c>
      <c r="I668" s="751">
        <v>4.8499999999999996</v>
      </c>
    </row>
    <row r="669" spans="1:9">
      <c r="A669" s="759" t="s">
        <v>752</v>
      </c>
      <c r="B669" s="330">
        <v>3.3968516984258486</v>
      </c>
      <c r="C669" s="284">
        <v>2.405498281786933</v>
      </c>
      <c r="D669" s="284">
        <v>2.0501138952164126</v>
      </c>
      <c r="E669" s="760" t="s">
        <v>83</v>
      </c>
      <c r="F669" s="284">
        <v>1.0862619808306562</v>
      </c>
      <c r="G669" s="284">
        <v>-4.4155844155844335</v>
      </c>
      <c r="H669" s="284">
        <v>10.4</v>
      </c>
      <c r="I669" s="751">
        <v>4.57</v>
      </c>
    </row>
    <row r="670" spans="1:9">
      <c r="A670" s="759" t="s">
        <v>753</v>
      </c>
      <c r="B670" s="330">
        <v>2.7138157894736992</v>
      </c>
      <c r="C670" s="284">
        <v>2.053036783575692</v>
      </c>
      <c r="D670" s="284">
        <v>1.2084592145015023</v>
      </c>
      <c r="E670" s="760" t="s">
        <v>83</v>
      </c>
      <c r="F670" s="284">
        <v>-1.9280205655526998</v>
      </c>
      <c r="G670" s="284">
        <v>-2.6561378320172366</v>
      </c>
      <c r="H670" s="284">
        <v>10.5</v>
      </c>
      <c r="I670" s="751">
        <v>4.18</v>
      </c>
    </row>
    <row r="671" spans="1:9">
      <c r="A671" s="762" t="s">
        <v>743</v>
      </c>
      <c r="B671" s="545">
        <v>2.2094926350245458</v>
      </c>
      <c r="C671" s="482">
        <v>1.619778346121052</v>
      </c>
      <c r="D671" s="482">
        <v>0.60286360211003398</v>
      </c>
      <c r="E671" s="763" t="s">
        <v>83</v>
      </c>
      <c r="F671" s="482">
        <v>-5.4183813443072779</v>
      </c>
      <c r="G671" s="482">
        <v>-0.69726902963392945</v>
      </c>
      <c r="H671" s="482">
        <v>10.6</v>
      </c>
      <c r="I671" s="756">
        <v>3.88</v>
      </c>
    </row>
    <row r="672" spans="1:9">
      <c r="A672" s="759" t="s">
        <v>772</v>
      </c>
      <c r="B672" s="330" t="s">
        <v>241</v>
      </c>
      <c r="C672" s="284" t="s">
        <v>241</v>
      </c>
      <c r="D672" s="284" t="s">
        <v>241</v>
      </c>
      <c r="E672" s="760" t="s">
        <v>83</v>
      </c>
      <c r="F672" s="284" t="s">
        <v>241</v>
      </c>
      <c r="G672" s="284" t="s">
        <v>241</v>
      </c>
      <c r="H672" s="284" t="s">
        <v>241</v>
      </c>
      <c r="I672" s="751">
        <v>3.91</v>
      </c>
    </row>
    <row r="673" spans="1:9">
      <c r="A673" s="764"/>
      <c r="B673" s="284"/>
      <c r="C673" s="284"/>
      <c r="D673" s="284"/>
      <c r="E673" s="760"/>
      <c r="F673" s="284"/>
      <c r="G673" s="284"/>
      <c r="H673" s="284"/>
      <c r="I673" s="751"/>
    </row>
    <row r="674" spans="1:9" ht="12" customHeight="1">
      <c r="A674" s="765" t="s">
        <v>907</v>
      </c>
      <c r="B674" s="766"/>
      <c r="C674" s="766"/>
      <c r="D674" s="766"/>
      <c r="E674" s="767"/>
      <c r="F674" s="284"/>
      <c r="G674" s="740"/>
      <c r="H674" s="740"/>
      <c r="I674" s="740"/>
    </row>
    <row r="675" spans="1:9" ht="12" customHeight="1">
      <c r="A675" s="770" t="s">
        <v>908</v>
      </c>
      <c r="B675" s="770"/>
      <c r="C675" s="770"/>
      <c r="D675" s="770"/>
      <c r="E675" s="769"/>
      <c r="F675" s="734"/>
      <c r="I675" s="773"/>
    </row>
    <row r="676" spans="1:9" ht="12" customHeight="1">
      <c r="A676" s="770" t="s">
        <v>909</v>
      </c>
      <c r="B676" s="770"/>
      <c r="C676" s="770"/>
      <c r="D676" s="770"/>
      <c r="E676" s="769"/>
      <c r="F676" s="734"/>
      <c r="I676" s="773"/>
    </row>
    <row r="677" spans="1:9" ht="12" customHeight="1">
      <c r="A677" s="770" t="s">
        <v>910</v>
      </c>
      <c r="B677" s="770"/>
      <c r="C677" s="770"/>
      <c r="D677" s="770"/>
      <c r="E677" s="769"/>
      <c r="F677" s="734"/>
      <c r="I677" s="773"/>
    </row>
    <row r="678" spans="1:9" ht="12" customHeight="1">
      <c r="A678" s="770" t="s">
        <v>911</v>
      </c>
      <c r="B678" s="770"/>
      <c r="C678" s="770"/>
      <c r="D678" s="770"/>
      <c r="E678" s="769"/>
      <c r="I678" s="740"/>
    </row>
    <row r="679" spans="1:9" ht="12" customHeight="1">
      <c r="A679" s="770" t="s">
        <v>912</v>
      </c>
      <c r="B679" s="770"/>
      <c r="C679" s="770"/>
      <c r="D679" s="770"/>
      <c r="E679" s="767"/>
    </row>
    <row r="680" spans="1:9" ht="12" customHeight="1">
      <c r="A680" s="770" t="s">
        <v>919</v>
      </c>
      <c r="B680" s="770"/>
      <c r="C680" s="770"/>
      <c r="D680" s="770"/>
      <c r="E680" s="767"/>
      <c r="F680" s="754"/>
    </row>
    <row r="681" spans="1:9" ht="12" customHeight="1">
      <c r="A681" s="769" t="s">
        <v>917</v>
      </c>
      <c r="B681" s="769"/>
      <c r="C681" s="769"/>
      <c r="D681" s="769"/>
      <c r="E681" s="767"/>
      <c r="F681" s="754"/>
    </row>
    <row r="682" spans="1:9" ht="12" customHeight="1">
      <c r="A682" s="770" t="s">
        <v>936</v>
      </c>
      <c r="B682" s="770"/>
      <c r="C682" s="770"/>
      <c r="D682" s="770"/>
      <c r="E682" s="767"/>
      <c r="F682" s="772"/>
    </row>
    <row r="683" spans="1:9" ht="12" customHeight="1">
      <c r="A683" s="770"/>
      <c r="B683" s="770"/>
      <c r="C683" s="770"/>
      <c r="D683" s="770"/>
      <c r="E683" s="767"/>
      <c r="F683" s="772"/>
    </row>
    <row r="685" spans="1:9" ht="15.75">
      <c r="A685" s="736" t="s">
        <v>921</v>
      </c>
      <c r="C685" s="112"/>
      <c r="D685" s="182"/>
      <c r="E685" s="182"/>
      <c r="F685" s="182"/>
      <c r="G685" s="182"/>
      <c r="H685" s="182"/>
      <c r="I685" s="182"/>
    </row>
    <row r="686" spans="1:9">
      <c r="A686" s="738"/>
      <c r="B686" s="968" t="s">
        <v>879</v>
      </c>
      <c r="C686" s="969"/>
      <c r="D686" s="970"/>
      <c r="E686" s="968" t="s">
        <v>880</v>
      </c>
      <c r="F686" s="969"/>
      <c r="G686" s="969"/>
      <c r="H686" s="970"/>
      <c r="I686" s="739" t="s">
        <v>881</v>
      </c>
    </row>
    <row r="687" spans="1:9" ht="52.5">
      <c r="A687" s="741"/>
      <c r="B687" s="742" t="s">
        <v>922</v>
      </c>
      <c r="C687" s="732" t="s">
        <v>923</v>
      </c>
      <c r="D687" s="732" t="s">
        <v>924</v>
      </c>
      <c r="E687" s="732" t="s">
        <v>925</v>
      </c>
      <c r="F687" s="351" t="s">
        <v>926</v>
      </c>
      <c r="G687" s="732" t="s">
        <v>927</v>
      </c>
      <c r="H687" s="732" t="s">
        <v>928</v>
      </c>
      <c r="I687" s="731" t="s">
        <v>888</v>
      </c>
    </row>
    <row r="688" spans="1:9" ht="14.25">
      <c r="A688" s="743"/>
      <c r="B688" s="744">
        <v>1</v>
      </c>
      <c r="C688" s="745">
        <v>2</v>
      </c>
      <c r="D688" s="745">
        <v>3</v>
      </c>
      <c r="E688" s="745">
        <v>4</v>
      </c>
      <c r="F688" s="746">
        <v>5</v>
      </c>
      <c r="G688" s="745">
        <v>6</v>
      </c>
      <c r="H688" s="745">
        <v>7</v>
      </c>
      <c r="I688" s="747">
        <v>8</v>
      </c>
    </row>
    <row r="689" spans="1:9" hidden="1" outlineLevel="1">
      <c r="A689" s="748">
        <v>2004</v>
      </c>
      <c r="B689" s="597">
        <v>2.7</v>
      </c>
      <c r="C689" s="53">
        <v>1.8</v>
      </c>
      <c r="D689" s="53">
        <v>3.6</v>
      </c>
      <c r="E689" s="53">
        <v>3.6</v>
      </c>
      <c r="F689" s="284">
        <v>2.3256299360332022</v>
      </c>
      <c r="G689" s="53">
        <v>6.1688027213103069</v>
      </c>
      <c r="H689" s="53">
        <v>5.541666666666667</v>
      </c>
      <c r="I689" s="599">
        <v>4.2699999999999996</v>
      </c>
    </row>
    <row r="690" spans="1:9" hidden="1" outlineLevel="1">
      <c r="A690" s="748">
        <v>2005</v>
      </c>
      <c r="B690" s="597">
        <v>3.4</v>
      </c>
      <c r="C690" s="53">
        <v>2.2000000000000002</v>
      </c>
      <c r="D690" s="53">
        <v>4.9000000000000004</v>
      </c>
      <c r="E690" s="53">
        <v>3.1</v>
      </c>
      <c r="F690" s="284">
        <v>3.237856942099504</v>
      </c>
      <c r="G690" s="53">
        <v>6.547573798249906</v>
      </c>
      <c r="H690" s="53">
        <v>5.083333333333333</v>
      </c>
      <c r="I690" s="599">
        <v>4.29</v>
      </c>
    </row>
    <row r="691" spans="1:9" hidden="1" outlineLevel="1">
      <c r="A691" s="748">
        <v>2006</v>
      </c>
      <c r="B691" s="597">
        <v>3.2</v>
      </c>
      <c r="C691" s="53">
        <v>2.5</v>
      </c>
      <c r="D691" s="53">
        <v>3</v>
      </c>
      <c r="E691" s="53">
        <v>2.7</v>
      </c>
      <c r="F691" s="284">
        <v>2.1904505037726674</v>
      </c>
      <c r="G691" s="53">
        <v>5.3769806848863011</v>
      </c>
      <c r="H691" s="53">
        <v>4.6083333333333334</v>
      </c>
      <c r="I691" s="599">
        <v>4.8</v>
      </c>
    </row>
    <row r="692" spans="1:9" hidden="1" outlineLevel="1">
      <c r="A692" s="748">
        <v>2007</v>
      </c>
      <c r="B692" s="597">
        <v>2.9</v>
      </c>
      <c r="C692" s="53">
        <v>2.2999999999999998</v>
      </c>
      <c r="D692" s="53">
        <v>3.9</v>
      </c>
      <c r="E692" s="53">
        <v>1.9</v>
      </c>
      <c r="F692" s="284">
        <v>2.6628782923878269</v>
      </c>
      <c r="G692" s="53">
        <v>3.2826451853602112</v>
      </c>
      <c r="H692" s="53">
        <v>4.6166666666666671</v>
      </c>
      <c r="I692" s="599">
        <v>4.6399999999999997</v>
      </c>
    </row>
    <row r="693" spans="1:9" hidden="1" outlineLevel="1">
      <c r="A693" s="748">
        <v>2008</v>
      </c>
      <c r="B693" s="597">
        <v>3.8</v>
      </c>
      <c r="C693" s="53">
        <v>2.2999999999999998</v>
      </c>
      <c r="D693" s="53">
        <v>6.3</v>
      </c>
      <c r="E693" s="53">
        <v>-0.3</v>
      </c>
      <c r="F693" s="284">
        <v>-3.7093500000000001</v>
      </c>
      <c r="G693" s="53">
        <v>-1.0080861517075101</v>
      </c>
      <c r="H693" s="53">
        <v>5.8</v>
      </c>
      <c r="I693" s="599">
        <v>3.66</v>
      </c>
    </row>
    <row r="694" spans="1:9" collapsed="1">
      <c r="A694" s="748">
        <v>2009</v>
      </c>
      <c r="B694" s="597">
        <v>-0.4</v>
      </c>
      <c r="C694" s="53">
        <v>1.7</v>
      </c>
      <c r="D694" s="53">
        <v>-2.4</v>
      </c>
      <c r="E694" s="53">
        <v>-3.1</v>
      </c>
      <c r="F694" s="284">
        <v>-11.159356247638442</v>
      </c>
      <c r="G694" s="53">
        <v>-6.3525271926046738</v>
      </c>
      <c r="H694" s="53">
        <v>9.2750000000000004</v>
      </c>
      <c r="I694" s="599">
        <v>3.26</v>
      </c>
    </row>
    <row r="695" spans="1:9">
      <c r="A695" s="748">
        <v>2010</v>
      </c>
      <c r="B695" s="597">
        <v>1.6</v>
      </c>
      <c r="C695" s="53">
        <v>1</v>
      </c>
      <c r="D695" s="53">
        <v>4.2</v>
      </c>
      <c r="E695" s="53">
        <v>2.4</v>
      </c>
      <c r="F695" s="284">
        <v>5.3217849270386086</v>
      </c>
      <c r="G695" s="53">
        <v>6.4541158828965495</v>
      </c>
      <c r="H695" s="53">
        <v>9.625</v>
      </c>
      <c r="I695" s="599">
        <v>3.22</v>
      </c>
    </row>
    <row r="696" spans="1:9">
      <c r="A696" s="748">
        <v>2011</v>
      </c>
      <c r="B696" s="597">
        <v>3.2</v>
      </c>
      <c r="C696" s="53">
        <v>1.7</v>
      </c>
      <c r="D696" s="53">
        <v>6</v>
      </c>
      <c r="E696" s="53">
        <v>1.8</v>
      </c>
      <c r="F696" s="284">
        <v>4.0999999999999996</v>
      </c>
      <c r="G696" s="53">
        <v>6.7</v>
      </c>
      <c r="H696" s="53">
        <v>8.9499999999999993</v>
      </c>
      <c r="I696" s="599">
        <v>2.78</v>
      </c>
    </row>
    <row r="697" spans="1:9">
      <c r="A697" s="749">
        <v>2012</v>
      </c>
      <c r="B697" s="595">
        <v>2.1</v>
      </c>
      <c r="C697" s="55">
        <v>2.1</v>
      </c>
      <c r="D697" s="55">
        <v>2</v>
      </c>
      <c r="E697" s="750">
        <v>2.2000000000000002</v>
      </c>
      <c r="F697" s="55">
        <v>3.6</v>
      </c>
      <c r="G697" s="55">
        <v>4.2</v>
      </c>
      <c r="H697" s="55">
        <v>8.1</v>
      </c>
      <c r="I697" s="750">
        <v>1.8</v>
      </c>
    </row>
    <row r="698" spans="1:9" hidden="1" outlineLevel="1">
      <c r="A698" s="748" t="s">
        <v>154</v>
      </c>
      <c r="B698" s="330">
        <v>1.7850637522768498</v>
      </c>
      <c r="C698" s="284">
        <v>1.3337952537675557</v>
      </c>
      <c r="D698" s="284">
        <v>2.360916316035544</v>
      </c>
      <c r="E698" s="284">
        <v>4.0999999999999996</v>
      </c>
      <c r="F698" s="284">
        <v>1.2415996954197928</v>
      </c>
      <c r="G698" s="284">
        <v>6.2578897464092842</v>
      </c>
      <c r="H698" s="284">
        <v>5.7</v>
      </c>
      <c r="I698" s="751">
        <v>4.0200000000000005</v>
      </c>
    </row>
    <row r="699" spans="1:9" hidden="1" outlineLevel="1">
      <c r="A699" s="748" t="s">
        <v>155</v>
      </c>
      <c r="B699" s="330">
        <v>2.8675136116152355</v>
      </c>
      <c r="C699" s="284">
        <v>1.7780079406179983</v>
      </c>
      <c r="D699" s="284">
        <v>4.0299906279287701</v>
      </c>
      <c r="E699" s="284">
        <v>3.9</v>
      </c>
      <c r="F699" s="284">
        <v>2.4755361666113807</v>
      </c>
      <c r="G699" s="284">
        <v>6.3272729715477594</v>
      </c>
      <c r="H699" s="284">
        <v>5.5999999999999988</v>
      </c>
      <c r="I699" s="751">
        <v>4.6000000000000005</v>
      </c>
    </row>
    <row r="700" spans="1:9" hidden="1" outlineLevel="1">
      <c r="A700" s="748" t="s">
        <v>156</v>
      </c>
      <c r="B700" s="330">
        <v>2.7271085425320418</v>
      </c>
      <c r="C700" s="284">
        <v>1.8094089264173663</v>
      </c>
      <c r="D700" s="284">
        <v>3.5075493612078956</v>
      </c>
      <c r="E700" s="284">
        <v>3</v>
      </c>
      <c r="F700" s="284">
        <v>2.495602112762052</v>
      </c>
      <c r="G700" s="284">
        <v>4.9874102620256267</v>
      </c>
      <c r="H700" s="284">
        <v>5.4333333333333336</v>
      </c>
      <c r="I700" s="751">
        <v>4.3033333333333337</v>
      </c>
    </row>
    <row r="701" spans="1:9" hidden="1" outlineLevel="1">
      <c r="A701" s="748" t="s">
        <v>157</v>
      </c>
      <c r="B701" s="330">
        <v>3.3224990971469914</v>
      </c>
      <c r="C701" s="284">
        <v>2.1141285665176701</v>
      </c>
      <c r="D701" s="284">
        <v>4.6490218642116998</v>
      </c>
      <c r="E701" s="284">
        <v>2.9</v>
      </c>
      <c r="F701" s="284">
        <v>3.087342738708565</v>
      </c>
      <c r="G701" s="284">
        <v>7.1056912332451372</v>
      </c>
      <c r="H701" s="284">
        <v>5.4333333333333336</v>
      </c>
      <c r="I701" s="751">
        <v>4.1733333333333329</v>
      </c>
    </row>
    <row r="702" spans="1:9" hidden="1" outlineLevel="1">
      <c r="A702" s="748" t="s">
        <v>158</v>
      </c>
      <c r="B702" s="330">
        <v>3.0422333571939797</v>
      </c>
      <c r="C702" s="284">
        <v>2.3247863247862988</v>
      </c>
      <c r="D702" s="284">
        <v>4.6585978533911998</v>
      </c>
      <c r="E702" s="284">
        <v>3.3</v>
      </c>
      <c r="F702" s="284">
        <v>3.896772585506314</v>
      </c>
      <c r="G702" s="284">
        <v>6.1669346879041687</v>
      </c>
      <c r="H702" s="284">
        <v>5.3</v>
      </c>
      <c r="I702" s="751">
        <v>4.2966666666666669</v>
      </c>
    </row>
    <row r="703" spans="1:9" hidden="1" outlineLevel="1">
      <c r="A703" s="748" t="s">
        <v>159</v>
      </c>
      <c r="B703" s="330">
        <v>2.9463655610444839</v>
      </c>
      <c r="C703" s="284">
        <v>2.1540027137042062</v>
      </c>
      <c r="D703" s="284">
        <v>4.0540540540540571</v>
      </c>
      <c r="E703" s="284">
        <v>3.1</v>
      </c>
      <c r="F703" s="284">
        <v>3.8996679790264333</v>
      </c>
      <c r="G703" s="284">
        <v>7.2024176182879707</v>
      </c>
      <c r="H703" s="284">
        <v>5.1000000000000005</v>
      </c>
      <c r="I703" s="751">
        <v>4.16</v>
      </c>
    </row>
    <row r="704" spans="1:9" hidden="1" outlineLevel="1">
      <c r="A704" s="748" t="s">
        <v>160</v>
      </c>
      <c r="B704" s="330">
        <v>3.8326300984528938</v>
      </c>
      <c r="C704" s="284">
        <v>2.0819228165199766</v>
      </c>
      <c r="D704" s="284">
        <v>5.498204667863571</v>
      </c>
      <c r="E704" s="284">
        <v>3.1</v>
      </c>
      <c r="F704" s="284">
        <v>2.9239576067665141</v>
      </c>
      <c r="G704" s="284">
        <v>7.3561674827156143</v>
      </c>
      <c r="H704" s="284">
        <v>4.9666666666666668</v>
      </c>
      <c r="I704" s="751">
        <v>4.2133333333333338</v>
      </c>
    </row>
    <row r="705" spans="1:9" hidden="1" outlineLevel="1">
      <c r="A705" s="748" t="s">
        <v>161</v>
      </c>
      <c r="B705" s="330">
        <v>3.7399510660607982</v>
      </c>
      <c r="C705" s="284">
        <v>2.1208550749032273</v>
      </c>
      <c r="D705" s="284">
        <v>5.3001979327029103</v>
      </c>
      <c r="E705" s="284">
        <v>2.8</v>
      </c>
      <c r="F705" s="284">
        <v>2.2545249782787602</v>
      </c>
      <c r="G705" s="284">
        <v>5.4913566946761305</v>
      </c>
      <c r="H705" s="284">
        <v>4.9666666666666668</v>
      </c>
      <c r="I705" s="751">
        <v>4.4899999999999993</v>
      </c>
    </row>
    <row r="706" spans="1:9" hidden="1" outlineLevel="1">
      <c r="A706" s="748" t="s">
        <v>162</v>
      </c>
      <c r="B706" s="330">
        <v>3.6</v>
      </c>
      <c r="C706" s="284">
        <v>2.1</v>
      </c>
      <c r="D706" s="284">
        <v>4.5</v>
      </c>
      <c r="E706" s="284">
        <v>3</v>
      </c>
      <c r="F706" s="284">
        <v>1.7445581856678993</v>
      </c>
      <c r="G706" s="284">
        <v>7.4565696293453998</v>
      </c>
      <c r="H706" s="284">
        <v>4.7333333333333334</v>
      </c>
      <c r="I706" s="751">
        <v>4.57</v>
      </c>
    </row>
    <row r="707" spans="1:9" hidden="1" outlineLevel="1">
      <c r="A707" s="748" t="s">
        <v>163</v>
      </c>
      <c r="B707" s="330">
        <v>4</v>
      </c>
      <c r="C707" s="284">
        <v>2.5</v>
      </c>
      <c r="D707" s="284">
        <v>4.4000000000000004</v>
      </c>
      <c r="E707" s="284">
        <v>3</v>
      </c>
      <c r="F707" s="284">
        <v>1.9127103895863584</v>
      </c>
      <c r="G707" s="284">
        <v>5.5260996998318435</v>
      </c>
      <c r="H707" s="284">
        <v>4.6333333333333337</v>
      </c>
      <c r="I707" s="751">
        <v>5.07</v>
      </c>
    </row>
    <row r="708" spans="1:9" hidden="1" outlineLevel="1">
      <c r="A708" s="748" t="s">
        <v>164</v>
      </c>
      <c r="B708" s="330">
        <v>3.3</v>
      </c>
      <c r="C708" s="284">
        <v>2.8</v>
      </c>
      <c r="D708" s="284">
        <v>2.8</v>
      </c>
      <c r="E708" s="284">
        <v>2.2000000000000002</v>
      </c>
      <c r="F708" s="284">
        <v>2.8176350624687263</v>
      </c>
      <c r="G708" s="284">
        <v>4.3491878441983323</v>
      </c>
      <c r="H708" s="284">
        <v>4.6333333333333337</v>
      </c>
      <c r="I708" s="751">
        <v>4.9000000000000004</v>
      </c>
    </row>
    <row r="709" spans="1:9" hidden="1" outlineLevel="1">
      <c r="A709" s="748" t="s">
        <v>165</v>
      </c>
      <c r="B709" s="330">
        <v>1.9</v>
      </c>
      <c r="C709" s="284">
        <v>2.6</v>
      </c>
      <c r="D709" s="284">
        <v>0.3</v>
      </c>
      <c r="E709" s="284">
        <v>2.4</v>
      </c>
      <c r="F709" s="284">
        <v>2.2874191425023893</v>
      </c>
      <c r="G709" s="284">
        <v>4.2593278675622237</v>
      </c>
      <c r="H709" s="284">
        <v>4.4333333333333336</v>
      </c>
      <c r="I709" s="751">
        <v>4.63</v>
      </c>
    </row>
    <row r="710" spans="1:9" hidden="1" outlineLevel="1">
      <c r="A710" s="748" t="s">
        <v>166</v>
      </c>
      <c r="B710" s="330">
        <v>2.4</v>
      </c>
      <c r="C710" s="284">
        <v>2.6</v>
      </c>
      <c r="D710" s="284">
        <v>2</v>
      </c>
      <c r="E710" s="284">
        <v>1.2</v>
      </c>
      <c r="F710" s="284">
        <v>2.4169668556851986</v>
      </c>
      <c r="G710" s="284">
        <v>2.5475486160768002</v>
      </c>
      <c r="H710" s="284">
        <v>4.5</v>
      </c>
      <c r="I710" s="751">
        <v>4.68</v>
      </c>
    </row>
    <row r="711" spans="1:9" hidden="1" outlineLevel="1">
      <c r="A711" s="748" t="s">
        <v>167</v>
      </c>
      <c r="B711" s="330">
        <v>2.7</v>
      </c>
      <c r="C711" s="284">
        <v>2.2999999999999998</v>
      </c>
      <c r="D711" s="284">
        <v>3.4</v>
      </c>
      <c r="E711" s="284">
        <v>1.7</v>
      </c>
      <c r="F711" s="284">
        <v>2.9451839322075957</v>
      </c>
      <c r="G711" s="284">
        <v>3.1097670513619002</v>
      </c>
      <c r="H711" s="284">
        <v>4.5</v>
      </c>
      <c r="I711" s="751">
        <v>4.8499999999999996</v>
      </c>
    </row>
    <row r="712" spans="1:9" hidden="1" outlineLevel="1">
      <c r="A712" s="748" t="s">
        <v>168</v>
      </c>
      <c r="B712" s="330">
        <v>2.4</v>
      </c>
      <c r="C712" s="284">
        <v>2.2000000000000002</v>
      </c>
      <c r="D712" s="284">
        <v>3.6</v>
      </c>
      <c r="E712" s="284">
        <v>2.5</v>
      </c>
      <c r="F712" s="284">
        <v>2.7567956118890624</v>
      </c>
      <c r="G712" s="284">
        <v>3.1789042669482903</v>
      </c>
      <c r="H712" s="284">
        <v>4.666666666666667</v>
      </c>
      <c r="I712" s="751">
        <v>4.74</v>
      </c>
    </row>
    <row r="713" spans="1:9" hidden="1" outlineLevel="1">
      <c r="A713" s="748" t="s">
        <v>26</v>
      </c>
      <c r="B713" s="330">
        <v>4</v>
      </c>
      <c r="C713" s="284">
        <v>2.2999999999999998</v>
      </c>
      <c r="D713" s="284">
        <v>6.8</v>
      </c>
      <c r="E713" s="284">
        <v>2.2000000000000002</v>
      </c>
      <c r="F713" s="284">
        <v>2.5316197234384497</v>
      </c>
      <c r="G713" s="284">
        <v>4.2826039926168402</v>
      </c>
      <c r="H713" s="284">
        <v>4.8</v>
      </c>
      <c r="I713" s="751">
        <v>4.2699999999999996</v>
      </c>
    </row>
    <row r="714" spans="1:9" hidden="1" outlineLevel="1">
      <c r="A714" s="748" t="s">
        <v>27</v>
      </c>
      <c r="B714" s="330">
        <v>4.0999999999999996</v>
      </c>
      <c r="C714" s="284">
        <v>2.4</v>
      </c>
      <c r="D714" s="284">
        <v>7.1</v>
      </c>
      <c r="E714" s="284">
        <v>1.6</v>
      </c>
      <c r="F714" s="284">
        <v>1.1071114230082557</v>
      </c>
      <c r="G714" s="284">
        <v>2.3114371820921464</v>
      </c>
      <c r="H714" s="284">
        <v>5</v>
      </c>
      <c r="I714" s="751">
        <v>3.67</v>
      </c>
    </row>
    <row r="715" spans="1:9" hidden="1" outlineLevel="1">
      <c r="A715" s="748" t="s">
        <v>28</v>
      </c>
      <c r="B715" s="330">
        <v>4.4000000000000004</v>
      </c>
      <c r="C715" s="284">
        <v>2.2999999999999998</v>
      </c>
      <c r="D715" s="284">
        <v>7.6</v>
      </c>
      <c r="E715" s="284">
        <v>1</v>
      </c>
      <c r="F715" s="284">
        <v>-1.6947905629406401</v>
      </c>
      <c r="G715" s="284">
        <v>2.0993584390941455</v>
      </c>
      <c r="H715" s="284">
        <v>5.333333333333333</v>
      </c>
      <c r="I715" s="751">
        <v>3.88</v>
      </c>
    </row>
    <row r="716" spans="1:9" hidden="1" outlineLevel="1">
      <c r="A716" s="748" t="s">
        <v>29</v>
      </c>
      <c r="B716" s="330">
        <v>5.3</v>
      </c>
      <c r="C716" s="284">
        <v>2.5</v>
      </c>
      <c r="D716" s="284">
        <v>9.4</v>
      </c>
      <c r="E716" s="284">
        <v>-0.6</v>
      </c>
      <c r="F716" s="284">
        <v>-5.092231075697196</v>
      </c>
      <c r="G716" s="284">
        <v>0.21449574644789582</v>
      </c>
      <c r="H716" s="284">
        <v>6</v>
      </c>
      <c r="I716" s="751">
        <v>3.86</v>
      </c>
    </row>
    <row r="717" spans="1:9" hidden="1" outlineLevel="1">
      <c r="A717" s="748" t="s">
        <v>30</v>
      </c>
      <c r="B717" s="330">
        <v>1.6</v>
      </c>
      <c r="C717" s="284">
        <v>2</v>
      </c>
      <c r="D717" s="284">
        <v>1.3</v>
      </c>
      <c r="E717" s="284">
        <v>-3.3</v>
      </c>
      <c r="F717" s="284">
        <v>-9.0850826411444601</v>
      </c>
      <c r="G717" s="284">
        <v>-8.4723797753304968</v>
      </c>
      <c r="H717" s="284">
        <v>6.8666666666666671</v>
      </c>
      <c r="I717" s="751">
        <v>3.23</v>
      </c>
    </row>
    <row r="718" spans="1:9" hidden="1" outlineLevel="1">
      <c r="A718" s="748" t="s">
        <v>31</v>
      </c>
      <c r="B718" s="330">
        <v>0</v>
      </c>
      <c r="C718" s="284">
        <v>1.7</v>
      </c>
      <c r="D718" s="284">
        <v>-2.2000000000000002</v>
      </c>
      <c r="E718" s="284">
        <v>-4.2</v>
      </c>
      <c r="F718" s="284">
        <v>-13.455947120432455</v>
      </c>
      <c r="G718" s="284">
        <v>-9.4345960067176655</v>
      </c>
      <c r="H718" s="284">
        <v>8.2666666666666675</v>
      </c>
      <c r="I718" s="751">
        <v>3.67</v>
      </c>
    </row>
    <row r="719" spans="1:9" hidden="1" outlineLevel="1">
      <c r="A719" s="748" t="s">
        <v>32</v>
      </c>
      <c r="B719" s="330">
        <v>-1.2</v>
      </c>
      <c r="C719" s="284">
        <v>1.8</v>
      </c>
      <c r="D719" s="284">
        <v>-3.9</v>
      </c>
      <c r="E719" s="284">
        <v>-4.5999999999999996</v>
      </c>
      <c r="F719" s="284">
        <v>-14.609546455490918</v>
      </c>
      <c r="G719" s="284">
        <v>-9.9163323822769378</v>
      </c>
      <c r="H719" s="284">
        <v>9.2666666666666675</v>
      </c>
      <c r="I719" s="751">
        <v>3.32</v>
      </c>
    </row>
    <row r="720" spans="1:9" hidden="1" outlineLevel="1">
      <c r="A720" s="748" t="s">
        <v>33</v>
      </c>
      <c r="B720" s="330">
        <v>-1.6</v>
      </c>
      <c r="C720" s="284">
        <v>1.5</v>
      </c>
      <c r="D720" s="284">
        <v>-5.3</v>
      </c>
      <c r="E720" s="284">
        <v>-3.3</v>
      </c>
      <c r="F720" s="284">
        <v>-10.638622385191198</v>
      </c>
      <c r="G720" s="284">
        <v>-7.018592249884426</v>
      </c>
      <c r="H720" s="284">
        <v>9.6333333333333346</v>
      </c>
      <c r="I720" s="751">
        <v>3.52</v>
      </c>
    </row>
    <row r="721" spans="1:9" hidden="1" outlineLevel="1">
      <c r="A721" s="748" t="s">
        <v>34</v>
      </c>
      <c r="B721" s="330">
        <v>1.4</v>
      </c>
      <c r="C721" s="284">
        <v>1.7</v>
      </c>
      <c r="D721" s="284">
        <v>1.5</v>
      </c>
      <c r="E721" s="284">
        <v>-0.1</v>
      </c>
      <c r="F721" s="284">
        <v>-5.4645530908691171</v>
      </c>
      <c r="G721" s="284">
        <v>1.597604942891695</v>
      </c>
      <c r="H721" s="284">
        <v>9.9333333333333318</v>
      </c>
      <c r="I721" s="751">
        <v>3.46</v>
      </c>
    </row>
    <row r="722" spans="1:9" hidden="1" outlineLevel="1">
      <c r="A722" s="748" t="s">
        <v>35</v>
      </c>
      <c r="B722" s="330">
        <v>2.4</v>
      </c>
      <c r="C722" s="284">
        <v>1.3</v>
      </c>
      <c r="D722" s="284">
        <v>5.0999999999999996</v>
      </c>
      <c r="E722" s="284">
        <v>1.9</v>
      </c>
      <c r="F722" s="284">
        <v>1.5689603642200733</v>
      </c>
      <c r="G722" s="284">
        <v>5.3448049182997837</v>
      </c>
      <c r="H722" s="284">
        <v>9.7666666666666675</v>
      </c>
      <c r="I722" s="751">
        <v>3.72</v>
      </c>
    </row>
    <row r="723" spans="1:9" hidden="1" outlineLevel="1">
      <c r="A723" s="748" t="s">
        <v>36</v>
      </c>
      <c r="B723" s="330">
        <v>1.8</v>
      </c>
      <c r="C723" s="284">
        <v>0.9</v>
      </c>
      <c r="D723" s="284">
        <v>4.3</v>
      </c>
      <c r="E723" s="284">
        <v>2.5</v>
      </c>
      <c r="F723" s="284">
        <v>6.518114907521988</v>
      </c>
      <c r="G723" s="284">
        <v>6.9213155397122694</v>
      </c>
      <c r="H723" s="284">
        <v>9.6333333333333329</v>
      </c>
      <c r="I723" s="751">
        <v>3.32</v>
      </c>
    </row>
    <row r="724" spans="1:9" hidden="1" outlineLevel="1">
      <c r="A724" s="748" t="s">
        <v>37</v>
      </c>
      <c r="B724" s="330">
        <v>1.2</v>
      </c>
      <c r="C724" s="284">
        <v>0.9</v>
      </c>
      <c r="D724" s="284">
        <v>3.7</v>
      </c>
      <c r="E724" s="284">
        <v>2.8</v>
      </c>
      <c r="F724" s="284">
        <v>6.8796134200612036</v>
      </c>
      <c r="G724" s="284">
        <v>5.8233324500758687</v>
      </c>
      <c r="H724" s="284">
        <v>9.5333333333333332</v>
      </c>
      <c r="I724" s="751">
        <v>2.78</v>
      </c>
    </row>
    <row r="725" spans="1:9" hidden="1" outlineLevel="1">
      <c r="A725" s="748" t="s">
        <v>38</v>
      </c>
      <c r="B725" s="330">
        <v>1.3</v>
      </c>
      <c r="C725" s="284">
        <v>0.7</v>
      </c>
      <c r="D725" s="284">
        <v>3.8</v>
      </c>
      <c r="E725" s="284">
        <v>2.4</v>
      </c>
      <c r="F725" s="284">
        <v>6.3876884197973327</v>
      </c>
      <c r="G725" s="284">
        <v>7.6970397753487463</v>
      </c>
      <c r="H725" s="284">
        <v>9.5666666666666682</v>
      </c>
      <c r="I725" s="751">
        <v>2.88</v>
      </c>
    </row>
    <row r="726" spans="1:9" hidden="1" outlineLevel="1">
      <c r="A726" s="748" t="s">
        <v>667</v>
      </c>
      <c r="B726" s="330">
        <v>2.1</v>
      </c>
      <c r="C726" s="284">
        <v>1.1000000000000001</v>
      </c>
      <c r="D726" s="284">
        <v>4.7229453328375026</v>
      </c>
      <c r="E726" s="284">
        <v>1.8</v>
      </c>
      <c r="F726" s="284">
        <v>5.4084852469347133</v>
      </c>
      <c r="G726" s="284">
        <v>7.1316740694931324</v>
      </c>
      <c r="H726" s="284">
        <v>9</v>
      </c>
      <c r="I726" s="751">
        <v>3.46</v>
      </c>
    </row>
    <row r="727" spans="1:9" hidden="1" outlineLevel="1">
      <c r="A727" s="748" t="s">
        <v>670</v>
      </c>
      <c r="B727" s="330">
        <v>3.4</v>
      </c>
      <c r="C727" s="284">
        <v>1.5</v>
      </c>
      <c r="D727" s="284">
        <v>6.665425432880312</v>
      </c>
      <c r="E727" s="284">
        <v>1.9</v>
      </c>
      <c r="F727" s="284">
        <v>3.8022059190348845</v>
      </c>
      <c r="G727" s="284">
        <v>6.8042915917773783</v>
      </c>
      <c r="H727" s="284">
        <v>9.0333333333333332</v>
      </c>
      <c r="I727" s="751">
        <v>3.2</v>
      </c>
    </row>
    <row r="728" spans="1:9" hidden="1" outlineLevel="1">
      <c r="A728" s="748" t="s">
        <v>671</v>
      </c>
      <c r="B728" s="330">
        <v>3.8</v>
      </c>
      <c r="C728" s="284">
        <v>1.9</v>
      </c>
      <c r="D728" s="284">
        <v>6.890787518573549</v>
      </c>
      <c r="E728" s="284">
        <v>1.6</v>
      </c>
      <c r="F728" s="284">
        <v>3.673627705069582</v>
      </c>
      <c r="G728" s="284">
        <v>7.1746151415738035</v>
      </c>
      <c r="H728" s="284">
        <v>9.0666666666666664</v>
      </c>
      <c r="I728" s="751">
        <v>2.14</v>
      </c>
    </row>
    <row r="729" spans="1:9" hidden="1" outlineLevel="1">
      <c r="A729" s="755" t="s">
        <v>672</v>
      </c>
      <c r="B729" s="545">
        <v>3.3</v>
      </c>
      <c r="C729" s="482">
        <v>2.2000000000000002</v>
      </c>
      <c r="D729" s="482">
        <v>5.6</v>
      </c>
      <c r="E729" s="482">
        <v>2</v>
      </c>
      <c r="F729" s="482">
        <v>3.7368244143357376</v>
      </c>
      <c r="G729" s="482">
        <v>5.7369953915750838</v>
      </c>
      <c r="H729" s="482">
        <v>8.6999999999999993</v>
      </c>
      <c r="I729" s="756">
        <v>2.0499999999999998</v>
      </c>
    </row>
    <row r="730" spans="1:9" collapsed="1">
      <c r="A730" s="748" t="s">
        <v>741</v>
      </c>
      <c r="B730" s="330">
        <v>2.8</v>
      </c>
      <c r="C730" s="284">
        <v>2.2000000000000002</v>
      </c>
      <c r="D730" s="284">
        <v>3.3</v>
      </c>
      <c r="E730" s="284">
        <v>2.4</v>
      </c>
      <c r="F730" s="284">
        <v>4.2321318670421659</v>
      </c>
      <c r="G730" s="284">
        <v>5.373020084024116</v>
      </c>
      <c r="H730" s="284">
        <v>8.3000000000000007</v>
      </c>
      <c r="I730" s="751">
        <v>2.04</v>
      </c>
    </row>
    <row r="731" spans="1:9">
      <c r="A731" s="748" t="s">
        <v>742</v>
      </c>
      <c r="B731" s="330">
        <v>1.9</v>
      </c>
      <c r="C731" s="284">
        <v>2.2999999999999998</v>
      </c>
      <c r="D731" s="284">
        <v>1.2</v>
      </c>
      <c r="E731" s="284">
        <v>2.1</v>
      </c>
      <c r="F731" s="284">
        <v>4.6600374797134414</v>
      </c>
      <c r="G731" s="284">
        <v>3.8570327225097234</v>
      </c>
      <c r="H731" s="284">
        <v>8.1999999999999993</v>
      </c>
      <c r="I731" s="751">
        <v>1.83</v>
      </c>
    </row>
    <row r="732" spans="1:9">
      <c r="A732" s="748" t="s">
        <v>739</v>
      </c>
      <c r="B732" s="330">
        <v>1.7</v>
      </c>
      <c r="C732" s="284">
        <v>2</v>
      </c>
      <c r="D732" s="284">
        <v>1.6</v>
      </c>
      <c r="E732" s="284">
        <v>2.6</v>
      </c>
      <c r="F732" s="284">
        <v>3.1877275844246045</v>
      </c>
      <c r="G732" s="284">
        <v>3.9871476062756539</v>
      </c>
      <c r="H732" s="284">
        <v>8.1</v>
      </c>
      <c r="I732" s="751">
        <v>1.64</v>
      </c>
    </row>
    <row r="733" spans="1:9">
      <c r="A733" s="749" t="s">
        <v>740</v>
      </c>
      <c r="B733" s="757">
        <v>1.9</v>
      </c>
      <c r="C733" s="166">
        <v>1.9</v>
      </c>
      <c r="D733" s="166">
        <v>1.7</v>
      </c>
      <c r="E733" s="758">
        <v>1.5</v>
      </c>
      <c r="F733" s="166">
        <v>2.4437584591504358</v>
      </c>
      <c r="G733" s="166">
        <v>3.4875354643780554</v>
      </c>
      <c r="H733" s="166">
        <v>7.8</v>
      </c>
      <c r="I733" s="758">
        <v>1.71</v>
      </c>
    </row>
    <row r="734" spans="1:9" hidden="1" outlineLevel="1">
      <c r="A734" s="759" t="s">
        <v>890</v>
      </c>
      <c r="B734" s="597">
        <v>1.9262520638414937</v>
      </c>
      <c r="C734" s="53">
        <v>1.1470281543274119</v>
      </c>
      <c r="D734" s="53">
        <v>3.4018426647767663</v>
      </c>
      <c r="E734" s="624" t="s">
        <v>83</v>
      </c>
      <c r="F734" s="284">
        <v>1.2001206106802442</v>
      </c>
      <c r="G734" s="53">
        <v>4.7843171704953669</v>
      </c>
      <c r="H734" s="284">
        <v>5.7</v>
      </c>
      <c r="I734" s="599">
        <v>4.1500000000000004</v>
      </c>
    </row>
    <row r="735" spans="1:9" hidden="1" outlineLevel="1">
      <c r="A735" s="759" t="s">
        <v>892</v>
      </c>
      <c r="B735" s="597">
        <v>1.6930638995084513</v>
      </c>
      <c r="C735" s="53">
        <v>1.2467532467532516</v>
      </c>
      <c r="D735" s="53">
        <v>2.1723896285914757</v>
      </c>
      <c r="E735" s="760" t="s">
        <v>83</v>
      </c>
      <c r="F735" s="284">
        <v>1.4783360073546747</v>
      </c>
      <c r="G735" s="53">
        <v>6.9686100805387952</v>
      </c>
      <c r="H735" s="284">
        <v>5.6</v>
      </c>
      <c r="I735" s="599">
        <v>4.08</v>
      </c>
    </row>
    <row r="736" spans="1:9" hidden="1" outlineLevel="1">
      <c r="A736" s="759" t="s">
        <v>893</v>
      </c>
      <c r="B736" s="597">
        <v>1.7372421281216077</v>
      </c>
      <c r="C736" s="53">
        <v>1.6062176165803077</v>
      </c>
      <c r="D736" s="53">
        <v>1.5277777777777724</v>
      </c>
      <c r="E736" s="760" t="s">
        <v>83</v>
      </c>
      <c r="F736" s="284">
        <v>1.045890811212824</v>
      </c>
      <c r="G736" s="53">
        <v>7.0278642983416129</v>
      </c>
      <c r="H736" s="284">
        <v>5.8</v>
      </c>
      <c r="I736" s="599">
        <v>3.83</v>
      </c>
    </row>
    <row r="737" spans="1:9" hidden="1" outlineLevel="1">
      <c r="A737" s="759" t="s">
        <v>894</v>
      </c>
      <c r="B737" s="597">
        <v>2.285092491838947</v>
      </c>
      <c r="C737" s="53">
        <v>1.7607457276022753</v>
      </c>
      <c r="D737" s="53">
        <v>3.5161744022503605</v>
      </c>
      <c r="E737" s="760" t="s">
        <v>83</v>
      </c>
      <c r="F737" s="284">
        <v>2.3043788218047423</v>
      </c>
      <c r="G737" s="53">
        <v>6.1461305955657686</v>
      </c>
      <c r="H737" s="284">
        <v>5.6</v>
      </c>
      <c r="I737" s="599">
        <v>4.3499999999999996</v>
      </c>
    </row>
    <row r="738" spans="1:9" hidden="1" outlineLevel="1">
      <c r="A738" s="759" t="s">
        <v>895</v>
      </c>
      <c r="B738" s="597">
        <v>3.0517711171662132</v>
      </c>
      <c r="C738" s="53">
        <v>1.7080745341614856</v>
      </c>
      <c r="D738" s="53">
        <v>4.5806906272022552</v>
      </c>
      <c r="E738" s="760" t="s">
        <v>83</v>
      </c>
      <c r="F738" s="284">
        <v>3.0209899735394341</v>
      </c>
      <c r="G738" s="53">
        <v>7.6513258481454294</v>
      </c>
      <c r="H738" s="284">
        <v>5.6</v>
      </c>
      <c r="I738" s="599">
        <v>4.72</v>
      </c>
    </row>
    <row r="739" spans="1:9" hidden="1" outlineLevel="1">
      <c r="A739" s="759" t="s">
        <v>896</v>
      </c>
      <c r="B739" s="597">
        <v>3.2661948829613596</v>
      </c>
      <c r="C739" s="53">
        <v>1.865284974093262</v>
      </c>
      <c r="D739" s="53">
        <v>3.9943938332165585</v>
      </c>
      <c r="E739" s="760" t="s">
        <v>83</v>
      </c>
      <c r="F739" s="284">
        <v>2.1012569840191508</v>
      </c>
      <c r="G739" s="53">
        <v>5.1960124477733238</v>
      </c>
      <c r="H739" s="284">
        <v>5.6</v>
      </c>
      <c r="I739" s="599">
        <v>4.7300000000000004</v>
      </c>
    </row>
    <row r="740" spans="1:9" hidden="1" outlineLevel="1">
      <c r="A740" s="759" t="s">
        <v>897</v>
      </c>
      <c r="B740" s="597">
        <v>2.9907558455682492</v>
      </c>
      <c r="C740" s="53">
        <v>1.7598343685300222</v>
      </c>
      <c r="D740" s="53">
        <v>3.7815126050420034</v>
      </c>
      <c r="E740" s="760" t="s">
        <v>83</v>
      </c>
      <c r="F740" s="284">
        <v>2.4879587997491681</v>
      </c>
      <c r="G740" s="53">
        <v>5.2140729218844717</v>
      </c>
      <c r="H740" s="284">
        <v>5.5</v>
      </c>
      <c r="I740" s="599">
        <v>4.5</v>
      </c>
    </row>
    <row r="741" spans="1:9" hidden="1" outlineLevel="1">
      <c r="A741" s="759" t="s">
        <v>898</v>
      </c>
      <c r="B741" s="597">
        <v>2.6543878656554831</v>
      </c>
      <c r="C741" s="53">
        <v>1.7054263565891459</v>
      </c>
      <c r="D741" s="53">
        <v>3.4098816979819091</v>
      </c>
      <c r="E741" s="760" t="s">
        <v>83</v>
      </c>
      <c r="F741" s="284">
        <v>2.818952474190084</v>
      </c>
      <c r="G741" s="53">
        <v>3.6547643391076079</v>
      </c>
      <c r="H741" s="284">
        <v>5.4</v>
      </c>
      <c r="I741" s="599">
        <v>4.28</v>
      </c>
    </row>
    <row r="742" spans="1:9" hidden="1" outlineLevel="1">
      <c r="A742" s="759" t="s">
        <v>899</v>
      </c>
      <c r="B742" s="597">
        <v>2.5377969762419017</v>
      </c>
      <c r="C742" s="53">
        <v>1.9628099173553792</v>
      </c>
      <c r="D742" s="53">
        <v>3.3333333333333437</v>
      </c>
      <c r="E742" s="760" t="s">
        <v>83</v>
      </c>
      <c r="F742" s="284">
        <v>2.1817369395515263</v>
      </c>
      <c r="G742" s="53">
        <v>6.1033982864904468</v>
      </c>
      <c r="H742" s="284">
        <v>5.4</v>
      </c>
      <c r="I742" s="599">
        <v>4.13</v>
      </c>
    </row>
    <row r="743" spans="1:9" hidden="1" outlineLevel="1">
      <c r="A743" s="759" t="s">
        <v>900</v>
      </c>
      <c r="B743" s="597">
        <v>3.189189189189201</v>
      </c>
      <c r="C743" s="53">
        <v>2.0072053525475919</v>
      </c>
      <c r="D743" s="53">
        <v>4.4198895027624197</v>
      </c>
      <c r="E743" s="760" t="s">
        <v>83</v>
      </c>
      <c r="F743" s="284">
        <v>3.2576609191332873</v>
      </c>
      <c r="G743" s="53">
        <v>7.1660074258804718</v>
      </c>
      <c r="H743" s="284">
        <v>5.5</v>
      </c>
      <c r="I743" s="599">
        <v>4.0999999999999996</v>
      </c>
    </row>
    <row r="744" spans="1:9" hidden="1" outlineLevel="1">
      <c r="A744" s="759" t="s">
        <v>901</v>
      </c>
      <c r="B744" s="597">
        <v>3.5230352303523116</v>
      </c>
      <c r="C744" s="53">
        <v>2.1660649819494449</v>
      </c>
      <c r="D744" s="53">
        <v>5.1867219917012486</v>
      </c>
      <c r="E744" s="760" t="s">
        <v>83</v>
      </c>
      <c r="F744" s="284">
        <v>2.6281353193283286</v>
      </c>
      <c r="G744" s="53">
        <v>6.2494541996707342</v>
      </c>
      <c r="H744" s="284">
        <v>5.4</v>
      </c>
      <c r="I744" s="599">
        <v>4.1900000000000004</v>
      </c>
    </row>
    <row r="745" spans="1:9" hidden="1" outlineLevel="1">
      <c r="A745" s="759" t="s">
        <v>902</v>
      </c>
      <c r="B745" s="597">
        <v>3.255561584373301</v>
      </c>
      <c r="C745" s="53">
        <v>2.1694214876033069</v>
      </c>
      <c r="D745" s="53">
        <v>4.341833218470037</v>
      </c>
      <c r="E745" s="760" t="s">
        <v>83</v>
      </c>
      <c r="F745" s="284">
        <v>3.3776593700204582</v>
      </c>
      <c r="G745" s="53">
        <v>7.905988459739044</v>
      </c>
      <c r="H745" s="284">
        <v>5.4</v>
      </c>
      <c r="I745" s="599">
        <v>4.2300000000000004</v>
      </c>
    </row>
    <row r="746" spans="1:9" hidden="1" outlineLevel="1">
      <c r="A746" s="759" t="s">
        <v>487</v>
      </c>
      <c r="B746" s="597">
        <v>2.9697624190064831</v>
      </c>
      <c r="C746" s="53">
        <v>2.268041237113394</v>
      </c>
      <c r="D746" s="53">
        <v>4.112405757368065</v>
      </c>
      <c r="E746" s="760" t="s">
        <v>83</v>
      </c>
      <c r="F746" s="284">
        <v>3.6782699566875854</v>
      </c>
      <c r="G746" s="53">
        <v>6.6782318211571434</v>
      </c>
      <c r="H746" s="284">
        <v>5.3</v>
      </c>
      <c r="I746" s="599">
        <v>4.22</v>
      </c>
    </row>
    <row r="747" spans="1:9" hidden="1" outlineLevel="1">
      <c r="A747" s="759" t="s">
        <v>488</v>
      </c>
      <c r="B747" s="597">
        <v>3.0075187969925032</v>
      </c>
      <c r="C747" s="53">
        <v>2.3601847101077489</v>
      </c>
      <c r="D747" s="53">
        <v>4.7325102880658276</v>
      </c>
      <c r="E747" s="760" t="s">
        <v>83</v>
      </c>
      <c r="F747" s="284">
        <v>3.7457139341647183</v>
      </c>
      <c r="G747" s="53">
        <v>6.8870876314247154</v>
      </c>
      <c r="H747" s="284">
        <v>5.4</v>
      </c>
      <c r="I747" s="599">
        <v>4.17</v>
      </c>
    </row>
    <row r="748" spans="1:9" hidden="1" outlineLevel="1">
      <c r="A748" s="759" t="s">
        <v>489</v>
      </c>
      <c r="B748" s="597">
        <v>3.1483457844183604</v>
      </c>
      <c r="C748" s="53">
        <v>2.3457419683834857</v>
      </c>
      <c r="D748" s="53">
        <v>5.1299589603283069</v>
      </c>
      <c r="E748" s="760" t="s">
        <v>83</v>
      </c>
      <c r="F748" s="284">
        <v>4.2672067260615343</v>
      </c>
      <c r="G748" s="53">
        <v>4.9605783933099667</v>
      </c>
      <c r="H748" s="284">
        <v>5.2</v>
      </c>
      <c r="I748" s="599">
        <v>4.5</v>
      </c>
    </row>
    <row r="749" spans="1:9" hidden="1" outlineLevel="1">
      <c r="A749" s="759" t="s">
        <v>490</v>
      </c>
      <c r="B749" s="597">
        <v>3.5106382978723483</v>
      </c>
      <c r="C749" s="53">
        <v>2.2391857506361301</v>
      </c>
      <c r="D749" s="53">
        <v>4.7554347826086918</v>
      </c>
      <c r="E749" s="760" t="s">
        <v>83</v>
      </c>
      <c r="F749" s="284">
        <v>3.8474708612507014</v>
      </c>
      <c r="G749" s="53">
        <v>7.7689116269598957</v>
      </c>
      <c r="H749" s="284">
        <v>5.2</v>
      </c>
      <c r="I749" s="599">
        <v>4.34</v>
      </c>
    </row>
    <row r="750" spans="1:9" hidden="1" outlineLevel="1">
      <c r="A750" s="759" t="s">
        <v>255</v>
      </c>
      <c r="B750" s="597">
        <v>2.8027498677948293</v>
      </c>
      <c r="C750" s="53">
        <v>2.1882951653944049</v>
      </c>
      <c r="D750" s="53">
        <v>3.7061994609164373</v>
      </c>
      <c r="E750" s="760" t="s">
        <v>83</v>
      </c>
      <c r="F750" s="284">
        <v>3.2800979741399505</v>
      </c>
      <c r="G750" s="53">
        <v>5.0472061114552158</v>
      </c>
      <c r="H750" s="284">
        <v>5.0999999999999996</v>
      </c>
      <c r="I750" s="599">
        <v>4.1399999999999997</v>
      </c>
    </row>
    <row r="751" spans="1:9" hidden="1" outlineLevel="1">
      <c r="A751" s="759" t="s">
        <v>256</v>
      </c>
      <c r="B751" s="597">
        <v>2.530311017395892</v>
      </c>
      <c r="C751" s="53">
        <v>2.0345879959308144</v>
      </c>
      <c r="D751" s="53">
        <v>3.7061994609164373</v>
      </c>
      <c r="E751" s="760" t="s">
        <v>83</v>
      </c>
      <c r="F751" s="284">
        <v>4.5770520315202345</v>
      </c>
      <c r="G751" s="53">
        <v>8.8205391332440097</v>
      </c>
      <c r="H751" s="284">
        <v>5</v>
      </c>
      <c r="I751" s="599">
        <v>4</v>
      </c>
    </row>
    <row r="752" spans="1:9" hidden="1" outlineLevel="1">
      <c r="A752" s="759" t="s">
        <v>257</v>
      </c>
      <c r="B752" s="597">
        <v>3.1678986272439369</v>
      </c>
      <c r="C752" s="53">
        <v>2.1363173957273718</v>
      </c>
      <c r="D752" s="284">
        <v>4.5883940620782715</v>
      </c>
      <c r="E752" s="760" t="s">
        <v>83</v>
      </c>
      <c r="F752" s="284">
        <v>3.6880457458268623</v>
      </c>
      <c r="G752" s="53">
        <v>8.9707770852256665</v>
      </c>
      <c r="H752" s="284">
        <v>5</v>
      </c>
      <c r="I752" s="599">
        <v>4.18</v>
      </c>
    </row>
    <row r="753" spans="1:9" hidden="1" outlineLevel="1">
      <c r="A753" s="759" t="s">
        <v>491</v>
      </c>
      <c r="B753" s="597">
        <v>3.641160949868083</v>
      </c>
      <c r="C753" s="53">
        <v>2.1341463414634054</v>
      </c>
      <c r="D753" s="284">
        <v>5.1816958277254521</v>
      </c>
      <c r="E753" s="760" t="s">
        <v>83</v>
      </c>
      <c r="F753" s="284">
        <v>3.5527293855677211</v>
      </c>
      <c r="G753" s="53">
        <v>7.394058575047513</v>
      </c>
      <c r="H753" s="284">
        <v>4.9000000000000004</v>
      </c>
      <c r="I753" s="599">
        <v>4.26</v>
      </c>
    </row>
    <row r="754" spans="1:9" hidden="1" outlineLevel="1">
      <c r="A754" s="759" t="s">
        <v>903</v>
      </c>
      <c r="B754" s="597">
        <v>4.6866771985255351</v>
      </c>
      <c r="C754" s="53">
        <v>1.9756838905775176</v>
      </c>
      <c r="D754" s="284">
        <v>6.7204301075268758</v>
      </c>
      <c r="E754" s="760" t="s">
        <v>83</v>
      </c>
      <c r="F754" s="284">
        <v>1.5325782471089067</v>
      </c>
      <c r="G754" s="53">
        <v>5.7326173587924911</v>
      </c>
      <c r="H754" s="284">
        <v>5</v>
      </c>
      <c r="I754" s="599">
        <v>4.2</v>
      </c>
    </row>
    <row r="755" spans="1:9" hidden="1" outlineLevel="1">
      <c r="A755" s="759" t="s">
        <v>493</v>
      </c>
      <c r="B755" s="597">
        <v>4.3478260869565188</v>
      </c>
      <c r="C755" s="53">
        <v>2.0686175580222121</v>
      </c>
      <c r="D755" s="284">
        <v>6.1507936507936511</v>
      </c>
      <c r="E755" s="760" t="s">
        <v>83</v>
      </c>
      <c r="F755" s="284">
        <v>1.7550476774200963</v>
      </c>
      <c r="G755" s="53">
        <v>5.5755681679183988</v>
      </c>
      <c r="H755" s="284">
        <v>5</v>
      </c>
      <c r="I755" s="599">
        <v>4.46</v>
      </c>
    </row>
    <row r="756" spans="1:9" hidden="1" outlineLevel="1">
      <c r="A756" s="759" t="s">
        <v>494</v>
      </c>
      <c r="B756" s="597">
        <v>3.4554973821989465</v>
      </c>
      <c r="C756" s="53">
        <v>2.1201413427561988</v>
      </c>
      <c r="D756" s="284">
        <v>4.3392504930966469</v>
      </c>
      <c r="E756" s="760" t="s">
        <v>83</v>
      </c>
      <c r="F756" s="284">
        <v>2.5670373492274745</v>
      </c>
      <c r="G756" s="53">
        <v>6.0139847367283616</v>
      </c>
      <c r="H756" s="284">
        <v>5</v>
      </c>
      <c r="I756" s="599">
        <v>4.54</v>
      </c>
    </row>
    <row r="757" spans="1:9" hidden="1" outlineLevel="1">
      <c r="A757" s="759" t="s">
        <v>495</v>
      </c>
      <c r="B757" s="597">
        <v>3.4156594850236477</v>
      </c>
      <c r="C757" s="53">
        <v>2.1739130434782483</v>
      </c>
      <c r="D757" s="284">
        <v>5.4161162483487457</v>
      </c>
      <c r="E757" s="760" t="s">
        <v>83</v>
      </c>
      <c r="F757" s="284">
        <v>2.4393482607042216</v>
      </c>
      <c r="G757" s="53">
        <v>4.8915170748450976</v>
      </c>
      <c r="H757" s="284">
        <v>4.9000000000000004</v>
      </c>
      <c r="I757" s="599">
        <v>4.47</v>
      </c>
    </row>
    <row r="758" spans="1:9" hidden="1" outlineLevel="1">
      <c r="A758" s="759" t="s">
        <v>496</v>
      </c>
      <c r="B758" s="597">
        <v>3.9853172522286373</v>
      </c>
      <c r="C758" s="53">
        <v>2.116935483870952</v>
      </c>
      <c r="D758" s="284">
        <v>5.6616194865042768</v>
      </c>
      <c r="E758" s="760" t="s">
        <v>83</v>
      </c>
      <c r="F758" s="284">
        <v>2.0395549408810165</v>
      </c>
      <c r="G758" s="53">
        <v>8.583959520974016</v>
      </c>
      <c r="H758" s="284">
        <v>4.7</v>
      </c>
      <c r="I758" s="599">
        <v>4.42</v>
      </c>
    </row>
    <row r="759" spans="1:9" hidden="1" outlineLevel="1">
      <c r="A759" s="759" t="s">
        <v>497</v>
      </c>
      <c r="B759" s="597">
        <v>3.59749739311781</v>
      </c>
      <c r="C759" s="53">
        <v>2.055137844611532</v>
      </c>
      <c r="D759" s="284">
        <v>3.9292730844793677</v>
      </c>
      <c r="E759" s="760" t="s">
        <v>83</v>
      </c>
      <c r="F759" s="284">
        <v>1.4459745818302894</v>
      </c>
      <c r="G759" s="53">
        <v>6.6401802514411745</v>
      </c>
      <c r="H759" s="284">
        <v>4.8</v>
      </c>
      <c r="I759" s="599">
        <v>4.57</v>
      </c>
    </row>
    <row r="760" spans="1:9" hidden="1" outlineLevel="1">
      <c r="A760" s="759" t="s">
        <v>498</v>
      </c>
      <c r="B760" s="597">
        <v>3.3626487325400856</v>
      </c>
      <c r="C760" s="53">
        <v>2.0926756352765308</v>
      </c>
      <c r="D760" s="284">
        <v>3.6434612882238371</v>
      </c>
      <c r="E760" s="760" t="s">
        <v>83</v>
      </c>
      <c r="F760" s="284">
        <v>1.7501011087825313</v>
      </c>
      <c r="G760" s="53">
        <v>7.1552967060636075</v>
      </c>
      <c r="H760" s="284">
        <v>4.7</v>
      </c>
      <c r="I760" s="599">
        <v>4.72</v>
      </c>
    </row>
    <row r="761" spans="1:9" hidden="1" outlineLevel="1">
      <c r="A761" s="759" t="s">
        <v>536</v>
      </c>
      <c r="B761" s="597">
        <v>3.5457348406988665</v>
      </c>
      <c r="C761" s="53">
        <v>2.2896963663514125</v>
      </c>
      <c r="D761" s="284">
        <v>4.1504539559014342</v>
      </c>
      <c r="E761" s="760" t="s">
        <v>83</v>
      </c>
      <c r="F761" s="284">
        <v>2.1418227756116126</v>
      </c>
      <c r="G761" s="53">
        <v>6.148404886603176</v>
      </c>
      <c r="H761" s="284">
        <v>4.7</v>
      </c>
      <c r="I761" s="599">
        <v>4.99</v>
      </c>
    </row>
    <row r="762" spans="1:9" hidden="1" outlineLevel="1">
      <c r="A762" s="759" t="s">
        <v>267</v>
      </c>
      <c r="B762" s="597">
        <v>4.1666666666666741</v>
      </c>
      <c r="C762" s="53">
        <v>2.4402390438246879</v>
      </c>
      <c r="D762" s="284">
        <v>4.3534762833008278</v>
      </c>
      <c r="E762" s="760" t="s">
        <v>83</v>
      </c>
      <c r="F762" s="284">
        <v>1.7903105574433198</v>
      </c>
      <c r="G762" s="53">
        <v>6.4446866549929149</v>
      </c>
      <c r="H762" s="284">
        <v>4.5999999999999996</v>
      </c>
      <c r="I762" s="599">
        <v>5.1100000000000003</v>
      </c>
    </row>
    <row r="763" spans="1:9" hidden="1" outlineLevel="1">
      <c r="A763" s="759" t="s">
        <v>268</v>
      </c>
      <c r="B763" s="597">
        <v>4.3187660668380534</v>
      </c>
      <c r="C763" s="53">
        <v>2.6420737786640114</v>
      </c>
      <c r="D763" s="284">
        <v>4.8732943469785628</v>
      </c>
      <c r="E763" s="760" t="s">
        <v>83</v>
      </c>
      <c r="F763" s="284">
        <v>1.8067474888873614</v>
      </c>
      <c r="G763" s="53">
        <v>4.0148088643626734</v>
      </c>
      <c r="H763" s="284">
        <v>4.5999999999999996</v>
      </c>
      <c r="I763" s="599">
        <v>5.1100000000000003</v>
      </c>
    </row>
    <row r="764" spans="1:9" hidden="1" outlineLevel="1">
      <c r="A764" s="759" t="s">
        <v>269</v>
      </c>
      <c r="B764" s="597">
        <v>4.1453428863869046</v>
      </c>
      <c r="C764" s="53">
        <v>2.6892430278884438</v>
      </c>
      <c r="D764" s="284">
        <v>3.8709677419354938</v>
      </c>
      <c r="E764" s="760" t="s">
        <v>83</v>
      </c>
      <c r="F764" s="284">
        <v>2.1219207248492022</v>
      </c>
      <c r="G764" s="53">
        <v>3.5399858009663498</v>
      </c>
      <c r="H764" s="284">
        <v>4.7</v>
      </c>
      <c r="I764" s="599">
        <v>5.09</v>
      </c>
    </row>
    <row r="765" spans="1:9" hidden="1" outlineLevel="1">
      <c r="A765" s="759" t="s">
        <v>499</v>
      </c>
      <c r="B765" s="597">
        <v>3.8187372708757605</v>
      </c>
      <c r="C765" s="53">
        <v>2.8358208955223896</v>
      </c>
      <c r="D765" s="284">
        <v>3.7108125399871961</v>
      </c>
      <c r="E765" s="760" t="s">
        <v>83</v>
      </c>
      <c r="F765" s="284">
        <v>2.2141906308317028</v>
      </c>
      <c r="G765" s="53">
        <v>5.2055026183506214</v>
      </c>
      <c r="H765" s="284">
        <v>4.7</v>
      </c>
      <c r="I765" s="599">
        <v>4.88</v>
      </c>
    </row>
    <row r="766" spans="1:9" hidden="1" outlineLevel="1">
      <c r="A766" s="759" t="s">
        <v>904</v>
      </c>
      <c r="B766" s="597">
        <v>2.0623742454728422</v>
      </c>
      <c r="C766" s="53">
        <v>2.9309488325881761</v>
      </c>
      <c r="D766" s="284">
        <v>0.88161209068009505</v>
      </c>
      <c r="E766" s="760" t="s">
        <v>83</v>
      </c>
      <c r="F766" s="284">
        <v>4.1422048619069507</v>
      </c>
      <c r="G766" s="53">
        <v>4.3138122318783223</v>
      </c>
      <c r="H766" s="284">
        <v>4.5</v>
      </c>
      <c r="I766" s="599">
        <v>4.72</v>
      </c>
    </row>
    <row r="767" spans="1:9" hidden="1" outlineLevel="1">
      <c r="A767" s="759" t="s">
        <v>501</v>
      </c>
      <c r="B767" s="597">
        <v>1.3052208835341528</v>
      </c>
      <c r="C767" s="53">
        <v>2.7187345526445972</v>
      </c>
      <c r="D767" s="284">
        <v>-1.1214953271028061</v>
      </c>
      <c r="E767" s="760" t="s">
        <v>83</v>
      </c>
      <c r="F767" s="284">
        <v>2.8669060581489658</v>
      </c>
      <c r="G767" s="53">
        <v>4.0541753922531232</v>
      </c>
      <c r="H767" s="284">
        <v>4.4000000000000004</v>
      </c>
      <c r="I767" s="599">
        <v>4.7300000000000004</v>
      </c>
    </row>
    <row r="768" spans="1:9" hidden="1" outlineLevel="1">
      <c r="A768" s="759" t="s">
        <v>502</v>
      </c>
      <c r="B768" s="597">
        <v>1.9736842105263275</v>
      </c>
      <c r="C768" s="53">
        <v>2.6198714780029553</v>
      </c>
      <c r="D768" s="284">
        <v>0.81915563957153381</v>
      </c>
      <c r="E768" s="760" t="s">
        <v>83</v>
      </c>
      <c r="F768" s="284">
        <v>1.753558950826517</v>
      </c>
      <c r="G768" s="53">
        <v>3.5614503082493698</v>
      </c>
      <c r="H768" s="284">
        <v>4.5</v>
      </c>
      <c r="I768" s="599">
        <v>4.5999999999999996</v>
      </c>
    </row>
    <row r="769" spans="1:9" hidden="1" outlineLevel="1">
      <c r="A769" s="759" t="s">
        <v>503</v>
      </c>
      <c r="B769" s="597">
        <v>2.5406504065040636</v>
      </c>
      <c r="C769" s="53">
        <v>2.57298367144978</v>
      </c>
      <c r="D769" s="284">
        <v>0.93984962406015171</v>
      </c>
      <c r="E769" s="760" t="s">
        <v>83</v>
      </c>
      <c r="F769" s="284">
        <v>2.2475918288619612</v>
      </c>
      <c r="G769" s="53">
        <v>5.1602884273133309</v>
      </c>
      <c r="H769" s="284">
        <v>4.4000000000000004</v>
      </c>
      <c r="I769" s="599">
        <v>4.5599999999999996</v>
      </c>
    </row>
    <row r="770" spans="1:9" hidden="1" outlineLevel="1">
      <c r="A770" s="759" t="s">
        <v>504</v>
      </c>
      <c r="B770" s="597">
        <v>2.1</v>
      </c>
      <c r="C770" s="53">
        <v>2.7</v>
      </c>
      <c r="D770" s="53">
        <v>0.2</v>
      </c>
      <c r="E770" s="761" t="s">
        <v>83</v>
      </c>
      <c r="F770" s="284">
        <v>1.8036105344357178</v>
      </c>
      <c r="G770" s="53">
        <v>1.5079181710124567</v>
      </c>
      <c r="H770" s="284">
        <v>4.5999999999999996</v>
      </c>
      <c r="I770" s="599">
        <v>4.76</v>
      </c>
    </row>
    <row r="771" spans="1:9" hidden="1" outlineLevel="1">
      <c r="A771" s="759" t="s">
        <v>505</v>
      </c>
      <c r="B771" s="597">
        <v>2.4</v>
      </c>
      <c r="C771" s="53">
        <v>2.7</v>
      </c>
      <c r="D771" s="53">
        <v>2.6</v>
      </c>
      <c r="E771" s="760" t="s">
        <v>83</v>
      </c>
      <c r="F771" s="284">
        <v>2.8210354245985725</v>
      </c>
      <c r="G771" s="53">
        <v>2.7753583690625305</v>
      </c>
      <c r="H771" s="284">
        <v>4.5</v>
      </c>
      <c r="I771" s="599">
        <v>4.72</v>
      </c>
    </row>
    <row r="772" spans="1:9" hidden="1" outlineLevel="1">
      <c r="A772" s="759" t="s">
        <v>506</v>
      </c>
      <c r="B772" s="597">
        <v>2.8</v>
      </c>
      <c r="C772" s="53">
        <v>2.5</v>
      </c>
      <c r="D772" s="53">
        <v>3.2</v>
      </c>
      <c r="E772" s="760" t="s">
        <v>83</v>
      </c>
      <c r="F772" s="284">
        <v>2.6253219836775532</v>
      </c>
      <c r="G772" s="53">
        <v>3.365465307538229</v>
      </c>
      <c r="H772" s="284">
        <v>4.4000000000000004</v>
      </c>
      <c r="I772" s="599">
        <v>4.5599999999999996</v>
      </c>
    </row>
    <row r="773" spans="1:9" hidden="1" outlineLevel="1">
      <c r="A773" s="759" t="s">
        <v>537</v>
      </c>
      <c r="B773" s="597">
        <v>2.6</v>
      </c>
      <c r="C773" s="53">
        <v>2.2999999999999998</v>
      </c>
      <c r="D773" s="53">
        <v>3.2</v>
      </c>
      <c r="E773" s="760" t="s">
        <v>83</v>
      </c>
      <c r="F773" s="284">
        <v>2.9811785921006972</v>
      </c>
      <c r="G773" s="53">
        <v>2.1821842980631168</v>
      </c>
      <c r="H773" s="284">
        <v>4.5</v>
      </c>
      <c r="I773" s="599">
        <v>4.6900000000000004</v>
      </c>
    </row>
    <row r="774" spans="1:9" hidden="1" outlineLevel="1">
      <c r="A774" s="759" t="s">
        <v>279</v>
      </c>
      <c r="B774" s="597">
        <v>2.7</v>
      </c>
      <c r="C774" s="53">
        <v>2.2000000000000002</v>
      </c>
      <c r="D774" s="53">
        <v>3.7</v>
      </c>
      <c r="E774" s="760" t="s">
        <v>83</v>
      </c>
      <c r="F774" s="284">
        <v>3.1173876814467816</v>
      </c>
      <c r="G774" s="53">
        <v>4.1369528056692584</v>
      </c>
      <c r="H774" s="284">
        <v>4.4000000000000004</v>
      </c>
      <c r="I774" s="599">
        <v>4.75</v>
      </c>
    </row>
    <row r="775" spans="1:9" hidden="1" outlineLevel="1">
      <c r="A775" s="759" t="s">
        <v>280</v>
      </c>
      <c r="B775" s="597">
        <v>2.7</v>
      </c>
      <c r="C775" s="53">
        <v>2.2000000000000002</v>
      </c>
      <c r="D775" s="53">
        <v>3.2</v>
      </c>
      <c r="E775" s="760" t="s">
        <v>83</v>
      </c>
      <c r="F775" s="284">
        <v>2.7377018901225236</v>
      </c>
      <c r="G775" s="53">
        <v>3.0156251748877816</v>
      </c>
      <c r="H775" s="284">
        <v>4.5999999999999996</v>
      </c>
      <c r="I775" s="599">
        <v>5.0999999999999996</v>
      </c>
    </row>
    <row r="776" spans="1:9" hidden="1" outlineLevel="1">
      <c r="A776" s="759" t="s">
        <v>281</v>
      </c>
      <c r="B776" s="597">
        <v>2.4</v>
      </c>
      <c r="C776" s="53">
        <v>2.2000000000000002</v>
      </c>
      <c r="D776" s="53">
        <v>4</v>
      </c>
      <c r="E776" s="760" t="s">
        <v>83</v>
      </c>
      <c r="F776" s="284">
        <v>2.7015591158794594</v>
      </c>
      <c r="G776" s="53">
        <v>2.7357749419116173</v>
      </c>
      <c r="H776" s="284">
        <v>4.7</v>
      </c>
      <c r="I776" s="599">
        <v>5</v>
      </c>
    </row>
    <row r="777" spans="1:9" hidden="1" outlineLevel="1">
      <c r="A777" s="759" t="s">
        <v>507</v>
      </c>
      <c r="B777" s="597">
        <v>2</v>
      </c>
      <c r="C777" s="53">
        <v>2.1</v>
      </c>
      <c r="D777" s="53">
        <v>2.2999999999999998</v>
      </c>
      <c r="E777" s="760" t="s">
        <v>83</v>
      </c>
      <c r="F777" s="284">
        <v>2.4614488190586092</v>
      </c>
      <c r="G777" s="53">
        <v>2.5957756979299695</v>
      </c>
      <c r="H777" s="284">
        <v>4.5999999999999996</v>
      </c>
      <c r="I777" s="599">
        <v>4.68</v>
      </c>
    </row>
    <row r="778" spans="1:9" hidden="1" outlineLevel="1">
      <c r="A778" s="759" t="s">
        <v>905</v>
      </c>
      <c r="B778" s="597">
        <v>2.8</v>
      </c>
      <c r="C778" s="53">
        <v>2.1</v>
      </c>
      <c r="D778" s="53">
        <v>4.4000000000000004</v>
      </c>
      <c r="E778" s="760" t="s">
        <v>83</v>
      </c>
      <c r="F778" s="284">
        <v>3.1077448453344481</v>
      </c>
      <c r="G778" s="53">
        <v>4.2113075309137882</v>
      </c>
      <c r="H778" s="284">
        <v>4.7</v>
      </c>
      <c r="I778" s="599">
        <v>4.5199999999999996</v>
      </c>
    </row>
    <row r="779" spans="1:9" hidden="1" outlineLevel="1">
      <c r="A779" s="759" t="s">
        <v>418</v>
      </c>
      <c r="B779" s="597">
        <v>3.5</v>
      </c>
      <c r="C779" s="53">
        <v>2.2000000000000002</v>
      </c>
      <c r="D779" s="53">
        <v>6.2</v>
      </c>
      <c r="E779" s="760" t="s">
        <v>83</v>
      </c>
      <c r="F779" s="284">
        <v>2.4809209145676636</v>
      </c>
      <c r="G779" s="53">
        <v>4.4406896666908002</v>
      </c>
      <c r="H779" s="284">
        <v>4.7</v>
      </c>
      <c r="I779" s="599">
        <v>4.53</v>
      </c>
    </row>
    <row r="780" spans="1:9" hidden="1" outlineLevel="1">
      <c r="A780" s="759" t="s">
        <v>419</v>
      </c>
      <c r="B780" s="597">
        <v>4.3</v>
      </c>
      <c r="C780" s="53">
        <v>2.2999999999999998</v>
      </c>
      <c r="D780" s="53">
        <v>7.6</v>
      </c>
      <c r="E780" s="760" t="s">
        <v>83</v>
      </c>
      <c r="F780" s="284">
        <v>3.0100526410731687</v>
      </c>
      <c r="G780" s="53">
        <v>5.3513003937226244</v>
      </c>
      <c r="H780" s="284">
        <v>4.7</v>
      </c>
      <c r="I780" s="599">
        <v>4.1500000000000004</v>
      </c>
    </row>
    <row r="781" spans="1:9" hidden="1" outlineLevel="1">
      <c r="A781" s="759" t="s">
        <v>420</v>
      </c>
      <c r="B781" s="597">
        <v>4.0999999999999996</v>
      </c>
      <c r="C781" s="53">
        <v>2.4</v>
      </c>
      <c r="D781" s="53">
        <v>6.5</v>
      </c>
      <c r="E781" s="760" t="s">
        <v>83</v>
      </c>
      <c r="F781" s="284">
        <v>2.1084285417268811</v>
      </c>
      <c r="G781" s="53">
        <v>3.0754826681661518</v>
      </c>
      <c r="H781" s="284">
        <v>5</v>
      </c>
      <c r="I781" s="599">
        <v>4.0999999999999996</v>
      </c>
    </row>
    <row r="782" spans="1:9" hidden="1" outlineLevel="1">
      <c r="A782" s="759" t="s">
        <v>421</v>
      </c>
      <c r="B782" s="597">
        <v>4.3</v>
      </c>
      <c r="C782" s="53">
        <v>2.5</v>
      </c>
      <c r="D782" s="53">
        <v>7.7</v>
      </c>
      <c r="E782" s="760" t="s">
        <v>83</v>
      </c>
      <c r="F782" s="284">
        <v>2.1384168494025468</v>
      </c>
      <c r="G782" s="53">
        <v>3.4972878399798235</v>
      </c>
      <c r="H782" s="284">
        <v>5</v>
      </c>
      <c r="I782" s="599">
        <v>3.74</v>
      </c>
    </row>
    <row r="783" spans="1:9" hidden="1" outlineLevel="1">
      <c r="A783" s="759" t="s">
        <v>422</v>
      </c>
      <c r="B783" s="597">
        <v>4</v>
      </c>
      <c r="C783" s="53">
        <v>2.2999999999999998</v>
      </c>
      <c r="D783" s="53">
        <v>6.8</v>
      </c>
      <c r="E783" s="760" t="s">
        <v>83</v>
      </c>
      <c r="F783" s="284">
        <v>0.82147094011331134</v>
      </c>
      <c r="G783" s="53">
        <v>2.0500497545079766</v>
      </c>
      <c r="H783" s="284">
        <v>4.9000000000000004</v>
      </c>
      <c r="I783" s="599">
        <v>3.74</v>
      </c>
    </row>
    <row r="784" spans="1:9" hidden="1" outlineLevel="1">
      <c r="A784" s="759" t="s">
        <v>423</v>
      </c>
      <c r="B784" s="597">
        <v>4</v>
      </c>
      <c r="C784" s="53">
        <v>2.4</v>
      </c>
      <c r="D784" s="53">
        <v>6.9</v>
      </c>
      <c r="E784" s="760" t="s">
        <v>83</v>
      </c>
      <c r="F784" s="284">
        <v>0.37262306923102617</v>
      </c>
      <c r="G784" s="53">
        <v>1.39994316874823</v>
      </c>
      <c r="H784" s="284">
        <v>5.0999999999999996</v>
      </c>
      <c r="I784" s="599">
        <v>3.51</v>
      </c>
    </row>
    <row r="785" spans="1:9" hidden="1" outlineLevel="1">
      <c r="A785" s="759" t="s">
        <v>424</v>
      </c>
      <c r="B785" s="597">
        <v>3.9</v>
      </c>
      <c r="C785" s="53">
        <v>2.2999999999999998</v>
      </c>
      <c r="D785" s="53">
        <v>6.4</v>
      </c>
      <c r="E785" s="760" t="s">
        <v>83</v>
      </c>
      <c r="F785" s="284">
        <v>-1.258802834477768</v>
      </c>
      <c r="G785" s="53">
        <v>2.3598643418237586</v>
      </c>
      <c r="H785" s="284">
        <v>5</v>
      </c>
      <c r="I785" s="599">
        <v>3.68</v>
      </c>
    </row>
    <row r="786" spans="1:9" hidden="1" outlineLevel="1">
      <c r="A786" s="759" t="s">
        <v>291</v>
      </c>
      <c r="B786" s="597">
        <v>4.2</v>
      </c>
      <c r="C786" s="53">
        <v>2.2999999999999998</v>
      </c>
      <c r="D786" s="53">
        <v>7.2</v>
      </c>
      <c r="E786" s="760" t="s">
        <v>83</v>
      </c>
      <c r="F786" s="284">
        <v>-1.7767691528582819</v>
      </c>
      <c r="G786" s="53">
        <v>1.3561726272352193</v>
      </c>
      <c r="H786" s="284">
        <v>5.4</v>
      </c>
      <c r="I786" s="599">
        <v>3.87</v>
      </c>
    </row>
    <row r="787" spans="1:9" hidden="1" outlineLevel="1">
      <c r="A787" s="759" t="s">
        <v>239</v>
      </c>
      <c r="B787" s="597">
        <v>5</v>
      </c>
      <c r="C787" s="53">
        <v>2.4</v>
      </c>
      <c r="D787" s="53">
        <v>9.1</v>
      </c>
      <c r="E787" s="760" t="s">
        <v>83</v>
      </c>
      <c r="F787" s="284">
        <v>-2.0490002197319335</v>
      </c>
      <c r="G787" s="53">
        <v>2.5907988341676846</v>
      </c>
      <c r="H787" s="284">
        <v>5.6</v>
      </c>
      <c r="I787" s="599">
        <v>4.0999999999999996</v>
      </c>
    </row>
    <row r="788" spans="1:9" hidden="1" outlineLevel="1">
      <c r="A788" s="759" t="s">
        <v>240</v>
      </c>
      <c r="B788" s="597">
        <v>5.6</v>
      </c>
      <c r="C788" s="53">
        <v>2.5</v>
      </c>
      <c r="D788" s="284">
        <v>9.8000000000000007</v>
      </c>
      <c r="E788" s="760" t="s">
        <v>83</v>
      </c>
      <c r="F788" s="284">
        <v>-2.5254505279644013</v>
      </c>
      <c r="G788" s="53">
        <v>1.6142368448073707</v>
      </c>
      <c r="H788" s="284">
        <v>5.8</v>
      </c>
      <c r="I788" s="599">
        <v>4.01</v>
      </c>
    </row>
    <row r="789" spans="1:9" hidden="1" outlineLevel="1">
      <c r="A789" s="759" t="s">
        <v>334</v>
      </c>
      <c r="B789" s="597">
        <v>5.4</v>
      </c>
      <c r="C789" s="53">
        <v>2.5</v>
      </c>
      <c r="D789" s="284">
        <v>9.6999999999999993</v>
      </c>
      <c r="E789" s="760" t="s">
        <v>83</v>
      </c>
      <c r="F789" s="284">
        <v>-4.1600320854334409</v>
      </c>
      <c r="G789" s="53">
        <v>0.80365656985870171</v>
      </c>
      <c r="H789" s="284">
        <v>6.1</v>
      </c>
      <c r="I789" s="599">
        <v>3.89</v>
      </c>
    </row>
    <row r="790" spans="1:9" hidden="1" outlineLevel="1">
      <c r="A790" s="759" t="s">
        <v>906</v>
      </c>
      <c r="B790" s="597">
        <v>4.9000000000000004</v>
      </c>
      <c r="C790" s="53">
        <v>2.5</v>
      </c>
      <c r="D790" s="284">
        <v>8.6999999999999993</v>
      </c>
      <c r="E790" s="760" t="s">
        <v>83</v>
      </c>
      <c r="F790" s="284">
        <v>-8.5744126778000584</v>
      </c>
      <c r="G790" s="53">
        <v>-1.7563117453347932</v>
      </c>
      <c r="H790" s="284">
        <v>6.1</v>
      </c>
      <c r="I790" s="599">
        <v>3.69</v>
      </c>
    </row>
    <row r="791" spans="1:9" hidden="1" outlineLevel="1">
      <c r="A791" s="759" t="s">
        <v>336</v>
      </c>
      <c r="B791" s="597">
        <v>3.7</v>
      </c>
      <c r="C791" s="53">
        <v>2.2000000000000002</v>
      </c>
      <c r="D791" s="284">
        <v>5.0999999999999996</v>
      </c>
      <c r="E791" s="760" t="s">
        <v>83</v>
      </c>
      <c r="F791" s="284">
        <v>-7.2012506368058782</v>
      </c>
      <c r="G791" s="53">
        <v>-5.2545449214949969</v>
      </c>
      <c r="H791" s="284">
        <v>6.5</v>
      </c>
      <c r="I791" s="599">
        <v>3.81</v>
      </c>
    </row>
    <row r="792" spans="1:9" hidden="1" outlineLevel="1">
      <c r="A792" s="759" t="s">
        <v>337</v>
      </c>
      <c r="B792" s="597">
        <v>1.7</v>
      </c>
      <c r="C792" s="53">
        <v>2</v>
      </c>
      <c r="D792" s="284">
        <v>0.2</v>
      </c>
      <c r="E792" s="760" t="s">
        <v>83</v>
      </c>
      <c r="F792" s="284">
        <v>-8.7742479841438019</v>
      </c>
      <c r="G792" s="53">
        <v>-9.0156858616696525</v>
      </c>
      <c r="H792" s="284">
        <v>6.8</v>
      </c>
      <c r="I792" s="599">
        <v>3.53</v>
      </c>
    </row>
    <row r="793" spans="1:9" hidden="1" outlineLevel="1">
      <c r="A793" s="759" t="s">
        <v>338</v>
      </c>
      <c r="B793" s="597">
        <v>0.1</v>
      </c>
      <c r="C793" s="53">
        <v>1.8</v>
      </c>
      <c r="D793" s="284">
        <v>-1.2</v>
      </c>
      <c r="E793" s="760" t="s">
        <v>83</v>
      </c>
      <c r="F793" s="284">
        <v>-11.268554128790287</v>
      </c>
      <c r="G793" s="53">
        <v>-11.122939705944667</v>
      </c>
      <c r="H793" s="284">
        <v>7.3</v>
      </c>
      <c r="I793" s="599">
        <v>2.42</v>
      </c>
    </row>
    <row r="794" spans="1:9" hidden="1" outlineLevel="1">
      <c r="A794" s="759" t="s">
        <v>339</v>
      </c>
      <c r="B794" s="597">
        <v>0</v>
      </c>
      <c r="C794" s="53">
        <v>1.7</v>
      </c>
      <c r="D794" s="284">
        <v>-1.2687427912341454</v>
      </c>
      <c r="E794" s="760" t="s">
        <v>83</v>
      </c>
      <c r="F794" s="284">
        <v>-12.917272853104222</v>
      </c>
      <c r="G794" s="53">
        <v>-9.4831309435172155</v>
      </c>
      <c r="H794" s="284">
        <v>7.8</v>
      </c>
      <c r="I794" s="599">
        <v>2.52</v>
      </c>
    </row>
    <row r="795" spans="1:9" hidden="1" outlineLevel="1">
      <c r="A795" s="759" t="s">
        <v>425</v>
      </c>
      <c r="B795" s="597">
        <v>0.2</v>
      </c>
      <c r="C795" s="53">
        <v>1.8</v>
      </c>
      <c r="D795" s="284">
        <v>-1.8380241240666173</v>
      </c>
      <c r="E795" s="760" t="s">
        <v>83</v>
      </c>
      <c r="F795" s="284">
        <v>-13.185048568300516</v>
      </c>
      <c r="G795" s="53">
        <v>-8.5468597222036138</v>
      </c>
      <c r="H795" s="284">
        <v>8.3000000000000007</v>
      </c>
      <c r="I795" s="599">
        <v>2.87</v>
      </c>
    </row>
    <row r="796" spans="1:9" hidden="1" outlineLevel="1">
      <c r="A796" s="759" t="s">
        <v>426</v>
      </c>
      <c r="B796" s="597">
        <v>-0.4</v>
      </c>
      <c r="C796" s="53">
        <v>1.8</v>
      </c>
      <c r="D796" s="284">
        <v>-3.4168564920273314</v>
      </c>
      <c r="E796" s="760" t="s">
        <v>83</v>
      </c>
      <c r="F796" s="284">
        <v>-14.270179145226503</v>
      </c>
      <c r="G796" s="53">
        <v>-10.270144760440692</v>
      </c>
      <c r="H796" s="284">
        <v>8.6999999999999993</v>
      </c>
      <c r="I796" s="599">
        <v>2.82</v>
      </c>
    </row>
    <row r="797" spans="1:9" hidden="1" outlineLevel="1">
      <c r="A797" s="759" t="s">
        <v>427</v>
      </c>
      <c r="B797" s="597">
        <v>-0.7</v>
      </c>
      <c r="C797" s="53">
        <v>1.9</v>
      </c>
      <c r="D797" s="284">
        <v>-3.0681818181818254</v>
      </c>
      <c r="E797" s="760" t="s">
        <v>83</v>
      </c>
      <c r="F797" s="284">
        <v>-14.285930942301606</v>
      </c>
      <c r="G797" s="53">
        <v>-10.475078710006802</v>
      </c>
      <c r="H797" s="284">
        <v>8.9</v>
      </c>
      <c r="I797" s="599">
        <v>2.93</v>
      </c>
    </row>
    <row r="798" spans="1:9" hidden="1" outlineLevel="1">
      <c r="A798" s="759" t="s">
        <v>14</v>
      </c>
      <c r="B798" s="597">
        <v>-1.3</v>
      </c>
      <c r="C798" s="53">
        <v>1.8</v>
      </c>
      <c r="D798" s="284">
        <v>-4.479283314669658</v>
      </c>
      <c r="E798" s="760" t="s">
        <v>83</v>
      </c>
      <c r="F798" s="284">
        <v>-14.714624931993026</v>
      </c>
      <c r="G798" s="53">
        <v>-10.201393159312111</v>
      </c>
      <c r="H798" s="284">
        <v>9.4</v>
      </c>
      <c r="I798" s="599">
        <v>3.29</v>
      </c>
    </row>
    <row r="799" spans="1:9" hidden="1" outlineLevel="1">
      <c r="A799" s="759" t="s">
        <v>15</v>
      </c>
      <c r="B799" s="597">
        <v>-1.4</v>
      </c>
      <c r="C799" s="53">
        <v>1.7</v>
      </c>
      <c r="D799" s="284">
        <v>-4.0331491712707219</v>
      </c>
      <c r="E799" s="760" t="s">
        <v>83</v>
      </c>
      <c r="F799" s="284">
        <v>-14.830555569717696</v>
      </c>
      <c r="G799" s="53">
        <v>-9.0752395502095684</v>
      </c>
      <c r="H799" s="284">
        <v>9.5</v>
      </c>
      <c r="I799" s="599">
        <v>3.72</v>
      </c>
    </row>
    <row r="800" spans="1:9" hidden="1" outlineLevel="1">
      <c r="A800" s="759" t="s">
        <v>16</v>
      </c>
      <c r="B800" s="597">
        <v>-2.1</v>
      </c>
      <c r="C800" s="53">
        <v>1.5</v>
      </c>
      <c r="D800" s="284">
        <v>-6.4340239912759056</v>
      </c>
      <c r="E800" s="760" t="s">
        <v>83</v>
      </c>
      <c r="F800" s="284">
        <v>-13.588109534253245</v>
      </c>
      <c r="G800" s="53">
        <v>-8.6524347437615727</v>
      </c>
      <c r="H800" s="284">
        <v>9.5</v>
      </c>
      <c r="I800" s="599">
        <v>3.56</v>
      </c>
    </row>
    <row r="801" spans="1:9" hidden="1" outlineLevel="1">
      <c r="A801" s="759" t="s">
        <v>428</v>
      </c>
      <c r="B801" s="597">
        <v>-1.5</v>
      </c>
      <c r="C801" s="53">
        <v>1.4</v>
      </c>
      <c r="D801" s="284">
        <v>-4.602739726027405</v>
      </c>
      <c r="E801" s="760" t="s">
        <v>83</v>
      </c>
      <c r="F801" s="284">
        <v>-11.289813840335539</v>
      </c>
      <c r="G801" s="53">
        <v>-5.9036654714624941</v>
      </c>
      <c r="H801" s="284">
        <v>9.6</v>
      </c>
      <c r="I801" s="599">
        <v>3.59</v>
      </c>
    </row>
    <row r="802" spans="1:9" hidden="1" outlineLevel="1">
      <c r="A802" s="759" t="s">
        <v>615</v>
      </c>
      <c r="B802" s="597">
        <v>-1.3</v>
      </c>
      <c r="C802" s="53">
        <v>1.5</v>
      </c>
      <c r="D802" s="284">
        <v>-4.9369171695008207</v>
      </c>
      <c r="E802" s="760" t="s">
        <v>83</v>
      </c>
      <c r="F802" s="284">
        <v>-6.8296925970488971</v>
      </c>
      <c r="G802" s="53">
        <v>-6.4779942771494792</v>
      </c>
      <c r="H802" s="284">
        <v>9.8000000000000007</v>
      </c>
      <c r="I802" s="599">
        <v>3.4</v>
      </c>
    </row>
    <row r="803" spans="1:9" hidden="1" outlineLevel="1">
      <c r="A803" s="759" t="s">
        <v>430</v>
      </c>
      <c r="B803" s="597">
        <v>-0.2</v>
      </c>
      <c r="C803" s="53">
        <v>1.7</v>
      </c>
      <c r="D803" s="284">
        <v>-1.8612521150592309</v>
      </c>
      <c r="E803" s="760" t="s">
        <v>83</v>
      </c>
      <c r="F803" s="284">
        <v>-7.4096958123743946</v>
      </c>
      <c r="G803" s="53">
        <v>-2.1390554849163412</v>
      </c>
      <c r="H803" s="284">
        <v>10</v>
      </c>
      <c r="I803" s="599">
        <v>3.39</v>
      </c>
    </row>
    <row r="804" spans="1:9" hidden="1" outlineLevel="1">
      <c r="A804" s="759" t="s">
        <v>431</v>
      </c>
      <c r="B804" s="597">
        <v>1.8</v>
      </c>
      <c r="C804" s="53">
        <v>1.7</v>
      </c>
      <c r="D804" s="284">
        <v>2.1399652978600248</v>
      </c>
      <c r="E804" s="760" t="s">
        <v>83</v>
      </c>
      <c r="F804" s="284">
        <v>-5.9672922883618584</v>
      </c>
      <c r="G804" s="53">
        <v>1.888031379445998</v>
      </c>
      <c r="H804" s="284">
        <v>9.9</v>
      </c>
      <c r="I804" s="599">
        <v>3.4</v>
      </c>
    </row>
    <row r="805" spans="1:9" hidden="1" outlineLevel="1">
      <c r="A805" s="759" t="s">
        <v>432</v>
      </c>
      <c r="B805" s="597">
        <v>2.7</v>
      </c>
      <c r="C805" s="53">
        <v>1.8</v>
      </c>
      <c r="D805" s="284">
        <v>4.4784914555097366</v>
      </c>
      <c r="E805" s="760" t="s">
        <v>83</v>
      </c>
      <c r="F805" s="284">
        <v>-2.9257813986705905</v>
      </c>
      <c r="G805" s="53">
        <v>5.2563361480748805</v>
      </c>
      <c r="H805" s="284">
        <v>9.9</v>
      </c>
      <c r="I805" s="599">
        <v>3.59</v>
      </c>
    </row>
    <row r="806" spans="1:9" hidden="1" outlineLevel="1">
      <c r="A806" s="759" t="s">
        <v>433</v>
      </c>
      <c r="B806" s="597">
        <v>2.6</v>
      </c>
      <c r="C806" s="53">
        <v>1.6</v>
      </c>
      <c r="D806" s="284">
        <v>4.7897196261682318</v>
      </c>
      <c r="E806" s="760" t="s">
        <v>83</v>
      </c>
      <c r="F806" s="284">
        <v>0.34099095493478337</v>
      </c>
      <c r="G806" s="53">
        <v>3.8402655605546565</v>
      </c>
      <c r="H806" s="284">
        <v>9.6999999999999993</v>
      </c>
      <c r="I806" s="599">
        <v>3.73</v>
      </c>
    </row>
    <row r="807" spans="1:9" hidden="1" outlineLevel="1">
      <c r="A807" s="759" t="s">
        <v>434</v>
      </c>
      <c r="B807" s="597">
        <v>2.1</v>
      </c>
      <c r="C807" s="53">
        <v>1.3</v>
      </c>
      <c r="D807" s="284">
        <v>4.4470450555880614</v>
      </c>
      <c r="E807" s="760" t="s">
        <v>83</v>
      </c>
      <c r="F807" s="284">
        <v>1.0634824653572128</v>
      </c>
      <c r="G807" s="53">
        <v>4.1208002577697078</v>
      </c>
      <c r="H807" s="284">
        <v>9.8000000000000007</v>
      </c>
      <c r="I807" s="599">
        <v>3.69</v>
      </c>
    </row>
    <row r="808" spans="1:9" hidden="1" outlineLevel="1">
      <c r="A808" s="759" t="s">
        <v>435</v>
      </c>
      <c r="B808" s="597">
        <v>2.2999999999999998</v>
      </c>
      <c r="C808" s="53">
        <v>1.1000000000000001</v>
      </c>
      <c r="D808" s="284">
        <v>6.0731132075471761</v>
      </c>
      <c r="E808" s="760" t="s">
        <v>83</v>
      </c>
      <c r="F808" s="284">
        <v>3.338481269268212</v>
      </c>
      <c r="G808" s="53">
        <v>8.1164282718682266</v>
      </c>
      <c r="H808" s="284">
        <v>9.8000000000000007</v>
      </c>
      <c r="I808" s="599">
        <v>3.73</v>
      </c>
    </row>
    <row r="809" spans="1:9" hidden="1" outlineLevel="1">
      <c r="A809" s="759" t="s">
        <v>436</v>
      </c>
      <c r="B809" s="597">
        <v>2.2000000000000002</v>
      </c>
      <c r="C809" s="53">
        <v>0.9</v>
      </c>
      <c r="D809" s="284">
        <v>5.3341148886283607</v>
      </c>
      <c r="E809" s="760" t="s">
        <v>83</v>
      </c>
      <c r="F809" s="284">
        <v>4.6345609198819027</v>
      </c>
      <c r="G809" s="53">
        <v>8.7105809529184341</v>
      </c>
      <c r="H809" s="284">
        <v>9.9</v>
      </c>
      <c r="I809" s="599">
        <v>3.85</v>
      </c>
    </row>
    <row r="810" spans="1:9" hidden="1" outlineLevel="1">
      <c r="A810" s="759" t="s">
        <v>21</v>
      </c>
      <c r="B810" s="597">
        <v>2</v>
      </c>
      <c r="C810" s="53">
        <v>0.9</v>
      </c>
      <c r="D810" s="284">
        <v>4.9824150058616734</v>
      </c>
      <c r="E810" s="760" t="s">
        <v>83</v>
      </c>
      <c r="F810" s="284">
        <v>7.1980473566102265</v>
      </c>
      <c r="G810" s="53">
        <v>6.9170712989063965</v>
      </c>
      <c r="H810" s="284">
        <v>9.6</v>
      </c>
      <c r="I810" s="599">
        <v>3.42</v>
      </c>
    </row>
    <row r="811" spans="1:9" hidden="1" outlineLevel="1">
      <c r="A811" s="759" t="s">
        <v>22</v>
      </c>
      <c r="B811" s="597">
        <v>1.1000000000000001</v>
      </c>
      <c r="C811" s="53">
        <v>0.9</v>
      </c>
      <c r="D811" s="284">
        <v>2.648244099021313</v>
      </c>
      <c r="E811" s="760" t="s">
        <v>83</v>
      </c>
      <c r="F811" s="284">
        <v>7.7471592711739312</v>
      </c>
      <c r="G811" s="53">
        <v>5.1713544411798207</v>
      </c>
      <c r="H811" s="284">
        <v>9.4</v>
      </c>
      <c r="I811" s="599">
        <v>3.2</v>
      </c>
    </row>
    <row r="812" spans="1:9" hidden="1" outlineLevel="1">
      <c r="A812" s="759" t="s">
        <v>437</v>
      </c>
      <c r="B812" s="597">
        <v>1.2</v>
      </c>
      <c r="C812" s="53">
        <v>0.9</v>
      </c>
      <c r="D812" s="284">
        <v>4.0209790209790208</v>
      </c>
      <c r="E812" s="760" t="s">
        <v>83</v>
      </c>
      <c r="F812" s="284">
        <v>7.5291319800982137</v>
      </c>
      <c r="G812" s="53">
        <v>5.6215394826471865</v>
      </c>
      <c r="H812" s="284">
        <v>9.5</v>
      </c>
      <c r="I812" s="599">
        <v>3.01</v>
      </c>
    </row>
    <row r="813" spans="1:9" hidden="1" outlineLevel="1">
      <c r="A813" s="759" t="s">
        <v>438</v>
      </c>
      <c r="B813" s="597">
        <v>1.1000000000000001</v>
      </c>
      <c r="C813" s="53">
        <v>0.9</v>
      </c>
      <c r="D813" s="284">
        <v>3.2165422171166025</v>
      </c>
      <c r="E813" s="760" t="s">
        <v>83</v>
      </c>
      <c r="F813" s="284">
        <v>6.7737340026801984</v>
      </c>
      <c r="G813" s="53">
        <v>4.2332140985623434</v>
      </c>
      <c r="H813" s="284">
        <v>9.6</v>
      </c>
      <c r="I813" s="599">
        <v>2.69</v>
      </c>
    </row>
    <row r="814" spans="1:9" hidden="1" outlineLevel="1">
      <c r="A814" s="759" t="s">
        <v>648</v>
      </c>
      <c r="B814" s="597">
        <v>1.1000000000000001</v>
      </c>
      <c r="C814" s="53">
        <v>0.8</v>
      </c>
      <c r="D814" s="284">
        <v>3.9815349105597031</v>
      </c>
      <c r="E814" s="760" t="s">
        <v>83</v>
      </c>
      <c r="F814" s="284">
        <v>6.3455802737350187</v>
      </c>
      <c r="G814" s="53">
        <v>7.6522747604020003</v>
      </c>
      <c r="H814" s="284">
        <v>9.5</v>
      </c>
      <c r="I814" s="599">
        <v>2.65</v>
      </c>
    </row>
    <row r="815" spans="1:9" hidden="1" outlineLevel="1">
      <c r="A815" s="759" t="s">
        <v>440</v>
      </c>
      <c r="B815" s="597">
        <v>1.2</v>
      </c>
      <c r="C815" s="53">
        <v>0.6</v>
      </c>
      <c r="D815" s="284">
        <v>4.022988505747116</v>
      </c>
      <c r="E815" s="760" t="s">
        <v>83</v>
      </c>
      <c r="F815" s="284">
        <v>6.0016531750377577</v>
      </c>
      <c r="G815" s="53">
        <v>7.9280211567207104</v>
      </c>
      <c r="H815" s="284">
        <v>9.5</v>
      </c>
      <c r="I815" s="599">
        <v>2.54</v>
      </c>
    </row>
    <row r="816" spans="1:9" hidden="1" outlineLevel="1">
      <c r="A816" s="759" t="s">
        <v>441</v>
      </c>
      <c r="B816" s="330">
        <v>1.1000000000000001</v>
      </c>
      <c r="C816" s="284">
        <v>0.8</v>
      </c>
      <c r="D816" s="284">
        <v>3.2842582106455298</v>
      </c>
      <c r="E816" s="760" t="s">
        <v>83</v>
      </c>
      <c r="F816" s="284">
        <v>6.1407873690608294</v>
      </c>
      <c r="G816" s="53">
        <v>7.4013928359514036</v>
      </c>
      <c r="H816" s="284">
        <v>9.8000000000000007</v>
      </c>
      <c r="I816" s="599">
        <v>2.76</v>
      </c>
    </row>
    <row r="817" spans="1:9" hidden="1" outlineLevel="1">
      <c r="A817" s="759" t="s">
        <v>442</v>
      </c>
      <c r="B817" s="330">
        <v>1.5</v>
      </c>
      <c r="C817" s="284">
        <v>0.8</v>
      </c>
      <c r="D817" s="284">
        <v>4.0045121263395433</v>
      </c>
      <c r="E817" s="760" t="s">
        <v>83</v>
      </c>
      <c r="F817" s="284">
        <v>7.0160528691865842</v>
      </c>
      <c r="G817" s="53">
        <v>7.76436285402895</v>
      </c>
      <c r="H817" s="284">
        <v>9.4</v>
      </c>
      <c r="I817" s="599">
        <v>3.29</v>
      </c>
    </row>
    <row r="818" spans="1:9" hidden="1" outlineLevel="1">
      <c r="A818" s="759" t="s">
        <v>650</v>
      </c>
      <c r="B818" s="330">
        <v>1.6</v>
      </c>
      <c r="C818" s="284">
        <v>1</v>
      </c>
      <c r="D818" s="284">
        <v>3.6252091466815406</v>
      </c>
      <c r="E818" s="760" t="s">
        <v>83</v>
      </c>
      <c r="F818" s="284">
        <v>5.7501378929950331</v>
      </c>
      <c r="G818" s="53">
        <v>7.0474944747643375</v>
      </c>
      <c r="H818" s="284">
        <v>9.1</v>
      </c>
      <c r="I818" s="599">
        <v>3.39</v>
      </c>
    </row>
    <row r="819" spans="1:9" hidden="1" outlineLevel="1">
      <c r="A819" s="759" t="s">
        <v>653</v>
      </c>
      <c r="B819" s="330">
        <v>2.1</v>
      </c>
      <c r="C819" s="284">
        <v>1.1000000000000001</v>
      </c>
      <c r="D819" s="284">
        <v>5.4433221099887907</v>
      </c>
      <c r="E819" s="760" t="s">
        <v>83</v>
      </c>
      <c r="F819" s="284">
        <v>5.162268563544159</v>
      </c>
      <c r="G819" s="53">
        <v>7.740998936583221</v>
      </c>
      <c r="H819" s="284">
        <v>9</v>
      </c>
      <c r="I819" s="599">
        <v>3.58</v>
      </c>
    </row>
    <row r="820" spans="1:9" hidden="1" outlineLevel="1">
      <c r="A820" s="759" t="s">
        <v>654</v>
      </c>
      <c r="B820" s="330">
        <v>2.7</v>
      </c>
      <c r="C820" s="284">
        <v>1.2</v>
      </c>
      <c r="D820" s="284">
        <v>5.4718034617532219</v>
      </c>
      <c r="E820" s="760" t="s">
        <v>83</v>
      </c>
      <c r="F820" s="284">
        <v>5.3141987634557797</v>
      </c>
      <c r="G820" s="53">
        <v>6.45538453073633</v>
      </c>
      <c r="H820" s="284">
        <v>8.9</v>
      </c>
      <c r="I820" s="599">
        <v>3.41</v>
      </c>
    </row>
    <row r="821" spans="1:9" hidden="1" outlineLevel="1">
      <c r="A821" s="759" t="s">
        <v>655</v>
      </c>
      <c r="B821" s="330">
        <v>3.2</v>
      </c>
      <c r="C821" s="284">
        <v>1.3</v>
      </c>
      <c r="D821" s="284">
        <v>6.3163778647288948</v>
      </c>
      <c r="E821" s="760" t="s">
        <v>83</v>
      </c>
      <c r="F821" s="284">
        <v>4.5128183159705682</v>
      </c>
      <c r="G821" s="284">
        <v>5.9311961573455418</v>
      </c>
      <c r="H821" s="284">
        <v>9</v>
      </c>
      <c r="I821" s="599">
        <v>3.46</v>
      </c>
    </row>
    <row r="822" spans="1:9" hidden="1" outlineLevel="1">
      <c r="A822" s="759" t="s">
        <v>656</v>
      </c>
      <c r="B822" s="330">
        <v>3.6</v>
      </c>
      <c r="C822" s="284">
        <v>1.5</v>
      </c>
      <c r="D822" s="284">
        <v>6.61064425770308</v>
      </c>
      <c r="E822" s="760" t="s">
        <v>83</v>
      </c>
      <c r="F822" s="284">
        <v>3.4397263702344194</v>
      </c>
      <c r="G822" s="284">
        <v>6.9855529389678539</v>
      </c>
      <c r="H822" s="284">
        <v>9</v>
      </c>
      <c r="I822" s="599">
        <v>3.17</v>
      </c>
    </row>
    <row r="823" spans="1:9" hidden="1" outlineLevel="1">
      <c r="A823" s="759" t="s">
        <v>657</v>
      </c>
      <c r="B823" s="330">
        <v>3.6</v>
      </c>
      <c r="C823" s="284">
        <v>1.6</v>
      </c>
      <c r="D823" s="284">
        <v>6.8462401795735151</v>
      </c>
      <c r="E823" s="760" t="s">
        <v>83</v>
      </c>
      <c r="F823" s="284">
        <v>3.463893240885807</v>
      </c>
      <c r="G823" s="284">
        <v>7.5072680455187335</v>
      </c>
      <c r="H823" s="284">
        <v>9.1</v>
      </c>
      <c r="I823" s="599">
        <v>3</v>
      </c>
    </row>
    <row r="824" spans="1:9" hidden="1" outlineLevel="1">
      <c r="A824" s="759" t="s">
        <v>717</v>
      </c>
      <c r="B824" s="330">
        <v>3.6</v>
      </c>
      <c r="C824" s="284">
        <v>1.8</v>
      </c>
      <c r="D824" s="284">
        <v>7.1668533034714432</v>
      </c>
      <c r="E824" s="760" t="s">
        <v>83</v>
      </c>
      <c r="F824" s="284">
        <v>3.6959244161648641</v>
      </c>
      <c r="G824" s="284">
        <v>7.4704612916828506</v>
      </c>
      <c r="H824" s="284">
        <v>9.1</v>
      </c>
      <c r="I824" s="599">
        <v>3</v>
      </c>
    </row>
    <row r="825" spans="1:9" hidden="1" outlineLevel="1">
      <c r="A825" s="759" t="s">
        <v>658</v>
      </c>
      <c r="B825" s="330">
        <v>3.8</v>
      </c>
      <c r="C825" s="284">
        <v>1.9</v>
      </c>
      <c r="D825" s="284">
        <v>6.6147859922178975</v>
      </c>
      <c r="E825" s="760" t="s">
        <v>83</v>
      </c>
      <c r="F825" s="284">
        <v>3.7305280372085692</v>
      </c>
      <c r="G825" s="284">
        <v>6.8531552602242751</v>
      </c>
      <c r="H825" s="284">
        <v>9.1</v>
      </c>
      <c r="I825" s="599">
        <v>2.2999999999999998</v>
      </c>
    </row>
    <row r="826" spans="1:9" hidden="1" outlineLevel="1">
      <c r="A826" s="759" t="s">
        <v>724</v>
      </c>
      <c r="B826" s="330">
        <v>3.9</v>
      </c>
      <c r="C826" s="284">
        <v>2</v>
      </c>
      <c r="D826" s="284">
        <v>7.198228128460693</v>
      </c>
      <c r="E826" s="760" t="s">
        <v>83</v>
      </c>
      <c r="F826" s="284">
        <v>3.5946985347868887</v>
      </c>
      <c r="G826" s="284">
        <v>7.2025227371156353</v>
      </c>
      <c r="H826" s="284">
        <v>9</v>
      </c>
      <c r="I826" s="751">
        <v>1.98</v>
      </c>
    </row>
    <row r="827" spans="1:9" hidden="1" outlineLevel="1">
      <c r="A827" s="759" t="s">
        <v>652</v>
      </c>
      <c r="B827" s="330">
        <v>3.5</v>
      </c>
      <c r="C827" s="284">
        <v>2.1</v>
      </c>
      <c r="D827" s="284">
        <v>6.0439560439560447</v>
      </c>
      <c r="E827" s="760" t="s">
        <v>83</v>
      </c>
      <c r="F827" s="284">
        <v>4.1444986603230705</v>
      </c>
      <c r="G827" s="284">
        <v>6.1750918872849336</v>
      </c>
      <c r="H827" s="284">
        <v>8.9</v>
      </c>
      <c r="I827" s="599">
        <v>2.15</v>
      </c>
    </row>
    <row r="828" spans="1:9" hidden="1" outlineLevel="1">
      <c r="A828" s="759" t="s">
        <v>651</v>
      </c>
      <c r="B828" s="330">
        <v>3.4</v>
      </c>
      <c r="C828" s="284">
        <v>2.2000000000000002</v>
      </c>
      <c r="D828" s="284">
        <v>5.7471264367816133</v>
      </c>
      <c r="E828" s="760" t="s">
        <v>83</v>
      </c>
      <c r="F828" s="284">
        <v>3.7610960365170643</v>
      </c>
      <c r="G828" s="284">
        <v>5.6819833941755382</v>
      </c>
      <c r="H828" s="284">
        <v>8.6999999999999993</v>
      </c>
      <c r="I828" s="599">
        <v>2.0099999999999998</v>
      </c>
    </row>
    <row r="829" spans="1:9" hidden="1" outlineLevel="1">
      <c r="A829" s="759" t="s">
        <v>660</v>
      </c>
      <c r="B829" s="330">
        <v>3</v>
      </c>
      <c r="C829" s="284">
        <v>2.2000000000000002</v>
      </c>
      <c r="D829" s="284">
        <v>4.7180043383947767</v>
      </c>
      <c r="E829" s="760" t="s">
        <v>83</v>
      </c>
      <c r="F829" s="284">
        <v>3.3123572259816436</v>
      </c>
      <c r="G829" s="284">
        <v>5.3375117880231082</v>
      </c>
      <c r="H829" s="284">
        <v>8.5</v>
      </c>
      <c r="I829" s="751">
        <v>1.98</v>
      </c>
    </row>
    <row r="830" spans="1:9" hidden="1" outlineLevel="1">
      <c r="A830" s="759" t="s">
        <v>738</v>
      </c>
      <c r="B830" s="330">
        <v>2.9</v>
      </c>
      <c r="C830" s="284">
        <v>2</v>
      </c>
      <c r="D830" s="284">
        <v>4.1980624327233595</v>
      </c>
      <c r="E830" s="760" t="s">
        <v>83</v>
      </c>
      <c r="F830" s="284">
        <v>4.0924662885568175</v>
      </c>
      <c r="G830" s="284">
        <v>5.4811763962331783</v>
      </c>
      <c r="H830" s="284">
        <v>8.3000000000000007</v>
      </c>
      <c r="I830" s="599">
        <v>1.97</v>
      </c>
    </row>
    <row r="831" spans="1:9" collapsed="1">
      <c r="A831" s="759" t="s">
        <v>744</v>
      </c>
      <c r="B831" s="330">
        <v>2.9</v>
      </c>
      <c r="C831" s="284">
        <v>2.2000000000000002</v>
      </c>
      <c r="D831" s="284">
        <v>3.3528472591804137</v>
      </c>
      <c r="E831" s="760" t="s">
        <v>83</v>
      </c>
      <c r="F831" s="284">
        <v>4.9758142674189099</v>
      </c>
      <c r="G831" s="284">
        <v>5.6708810519774167</v>
      </c>
      <c r="H831" s="284">
        <v>8.3000000000000007</v>
      </c>
      <c r="I831" s="599">
        <v>1.97</v>
      </c>
    </row>
    <row r="832" spans="1:9">
      <c r="A832" s="759" t="s">
        <v>745</v>
      </c>
      <c r="B832" s="330">
        <v>2.7</v>
      </c>
      <c r="C832" s="284">
        <v>2.2999999999999998</v>
      </c>
      <c r="D832" s="284">
        <v>2.805717310746414</v>
      </c>
      <c r="E832" s="760" t="s">
        <v>83</v>
      </c>
      <c r="F832" s="284">
        <v>3.6327678517716455</v>
      </c>
      <c r="G832" s="284">
        <v>4.9720901385156058</v>
      </c>
      <c r="H832" s="284">
        <v>8.1999999999999993</v>
      </c>
      <c r="I832" s="599">
        <v>2.17</v>
      </c>
    </row>
    <row r="833" spans="1:9">
      <c r="A833" s="759" t="s">
        <v>746</v>
      </c>
      <c r="B833" s="330">
        <v>2.2999999999999998</v>
      </c>
      <c r="C833" s="284">
        <v>2.2999999999999998</v>
      </c>
      <c r="D833" s="284">
        <v>1.8927444794952786</v>
      </c>
      <c r="E833" s="760" t="s">
        <v>83</v>
      </c>
      <c r="F833" s="284">
        <v>4.9228655070425065</v>
      </c>
      <c r="G833" s="284">
        <v>4.2318257438000551</v>
      </c>
      <c r="H833" s="284">
        <v>8.1</v>
      </c>
      <c r="I833" s="599">
        <v>2.0499999999999998</v>
      </c>
    </row>
    <row r="834" spans="1:9">
      <c r="A834" s="759" t="s">
        <v>747</v>
      </c>
      <c r="B834" s="330">
        <v>1.7</v>
      </c>
      <c r="C834" s="284">
        <v>2.2999999999999998</v>
      </c>
      <c r="D834" s="284">
        <v>0.78822911192852896</v>
      </c>
      <c r="E834" s="760" t="s">
        <v>83</v>
      </c>
      <c r="F834" s="284">
        <v>4.5848750845476571</v>
      </c>
      <c r="G834" s="284">
        <v>4.1595057828974769</v>
      </c>
      <c r="H834" s="284">
        <v>8.1999999999999993</v>
      </c>
      <c r="I834" s="599">
        <v>1.8</v>
      </c>
    </row>
    <row r="835" spans="1:9">
      <c r="A835" s="759" t="s">
        <v>748</v>
      </c>
      <c r="B835" s="330">
        <v>1.7</v>
      </c>
      <c r="C835" s="284">
        <v>2.2000000000000002</v>
      </c>
      <c r="D835" s="284">
        <v>0.8</v>
      </c>
      <c r="E835" s="760" t="s">
        <v>83</v>
      </c>
      <c r="F835" s="284">
        <v>4.4734219411820098</v>
      </c>
      <c r="G835" s="284">
        <v>3.1809191210557142</v>
      </c>
      <c r="H835" s="284">
        <v>8.1999999999999993</v>
      </c>
      <c r="I835" s="599">
        <v>1.62</v>
      </c>
    </row>
    <row r="836" spans="1:9">
      <c r="A836" s="759" t="s">
        <v>749</v>
      </c>
      <c r="B836" s="330">
        <v>1.4</v>
      </c>
      <c r="C836" s="284">
        <v>2.1</v>
      </c>
      <c r="D836" s="284">
        <v>0.5</v>
      </c>
      <c r="E836" s="760" t="s">
        <v>83</v>
      </c>
      <c r="F836" s="284">
        <v>4.0181629889269432</v>
      </c>
      <c r="G836" s="284">
        <v>3.5013617689147347</v>
      </c>
      <c r="H836" s="284">
        <v>8.3000000000000007</v>
      </c>
      <c r="I836" s="751">
        <v>1.53</v>
      </c>
    </row>
    <row r="837" spans="1:9">
      <c r="A837" s="759" t="s">
        <v>750</v>
      </c>
      <c r="B837" s="330">
        <v>1.7</v>
      </c>
      <c r="C837" s="284">
        <v>1.9</v>
      </c>
      <c r="D837" s="284">
        <v>2</v>
      </c>
      <c r="E837" s="760" t="s">
        <v>83</v>
      </c>
      <c r="F837" s="284">
        <v>2.741666507741769</v>
      </c>
      <c r="G837" s="284">
        <v>4.2503464817400305</v>
      </c>
      <c r="H837" s="284">
        <v>8.1</v>
      </c>
      <c r="I837" s="751">
        <v>1.68</v>
      </c>
    </row>
    <row r="838" spans="1:9">
      <c r="A838" s="759" t="s">
        <v>763</v>
      </c>
      <c r="B838" s="330">
        <v>2</v>
      </c>
      <c r="C838" s="284">
        <v>1.9</v>
      </c>
      <c r="D838" s="284">
        <v>2.2000000000000002</v>
      </c>
      <c r="E838" s="760" t="s">
        <v>83</v>
      </c>
      <c r="F838" s="284">
        <v>2.8059956031679212</v>
      </c>
      <c r="G838" s="284">
        <v>4.2055402235581907</v>
      </c>
      <c r="H838" s="284">
        <v>7.8</v>
      </c>
      <c r="I838" s="751">
        <v>1.72</v>
      </c>
    </row>
    <row r="839" spans="1:9">
      <c r="A839" s="759" t="s">
        <v>752</v>
      </c>
      <c r="B839" s="330">
        <v>2.2000000000000002</v>
      </c>
      <c r="C839" s="284">
        <v>2</v>
      </c>
      <c r="D839" s="284">
        <v>2.3316062176165886</v>
      </c>
      <c r="E839" s="760" t="s">
        <v>83</v>
      </c>
      <c r="F839" s="284">
        <v>1.9789885169802179</v>
      </c>
      <c r="G839" s="284">
        <v>3.3493459092676536</v>
      </c>
      <c r="H839" s="284">
        <v>7.9</v>
      </c>
      <c r="I839" s="751">
        <v>1.75</v>
      </c>
    </row>
    <row r="840" spans="1:9">
      <c r="A840" s="759" t="s">
        <v>753</v>
      </c>
      <c r="B840" s="330">
        <v>1.8</v>
      </c>
      <c r="C840" s="284">
        <v>1.9</v>
      </c>
      <c r="D840" s="284">
        <v>1.5</v>
      </c>
      <c r="E840" s="760" t="s">
        <v>83</v>
      </c>
      <c r="F840" s="284">
        <v>3.0434040796380346</v>
      </c>
      <c r="G840" s="284">
        <v>3.4482586118920633</v>
      </c>
      <c r="H840" s="284">
        <v>7.8</v>
      </c>
      <c r="I840" s="751">
        <v>1.65</v>
      </c>
    </row>
    <row r="841" spans="1:9">
      <c r="A841" s="762" t="s">
        <v>743</v>
      </c>
      <c r="B841" s="545">
        <v>1.7</v>
      </c>
      <c r="C841" s="482">
        <v>1.9</v>
      </c>
      <c r="D841" s="482">
        <v>1.3</v>
      </c>
      <c r="E841" s="763" t="s">
        <v>83</v>
      </c>
      <c r="F841" s="482">
        <v>2.3102275808840389</v>
      </c>
      <c r="G841" s="482">
        <v>3.6640715008902758</v>
      </c>
      <c r="H841" s="482">
        <v>7.8</v>
      </c>
      <c r="I841" s="756">
        <v>1.72</v>
      </c>
    </row>
    <row r="842" spans="1:9">
      <c r="A842" s="759" t="s">
        <v>772</v>
      </c>
      <c r="B842" s="330" t="s">
        <v>241</v>
      </c>
      <c r="C842" s="284" t="s">
        <v>241</v>
      </c>
      <c r="D842" s="284" t="s">
        <v>241</v>
      </c>
      <c r="E842" s="760" t="s">
        <v>83</v>
      </c>
      <c r="F842" s="284" t="s">
        <v>241</v>
      </c>
      <c r="G842" s="284" t="s">
        <v>241</v>
      </c>
      <c r="H842" s="284">
        <v>7.9</v>
      </c>
      <c r="I842" s="751">
        <v>1.91</v>
      </c>
    </row>
    <row r="843" spans="1:9">
      <c r="A843" s="764"/>
      <c r="B843" s="284"/>
      <c r="C843" s="284"/>
      <c r="D843" s="284"/>
      <c r="E843" s="760"/>
      <c r="F843" s="284"/>
      <c r="G843" s="284"/>
      <c r="H843" s="284"/>
      <c r="I843" s="751"/>
    </row>
    <row r="844" spans="1:9" ht="12" customHeight="1">
      <c r="A844" s="765" t="s">
        <v>929</v>
      </c>
      <c r="B844" s="766"/>
      <c r="C844" s="766"/>
      <c r="D844" s="766"/>
      <c r="E844" s="767"/>
      <c r="F844" s="284"/>
      <c r="G844" s="740"/>
      <c r="H844" s="740"/>
      <c r="I844" s="740"/>
    </row>
    <row r="845" spans="1:9" ht="12" customHeight="1">
      <c r="A845" s="770" t="s">
        <v>930</v>
      </c>
      <c r="B845" s="770"/>
      <c r="C845" s="770"/>
      <c r="D845" s="770"/>
      <c r="E845" s="769"/>
      <c r="F845" s="734"/>
      <c r="I845" s="773"/>
    </row>
    <row r="846" spans="1:9" ht="12" customHeight="1">
      <c r="A846" s="770" t="s">
        <v>931</v>
      </c>
      <c r="B846" s="770"/>
      <c r="C846" s="770"/>
      <c r="D846" s="770"/>
      <c r="E846" s="769"/>
      <c r="F846" s="734"/>
      <c r="I846" s="773"/>
    </row>
    <row r="847" spans="1:9" ht="12" customHeight="1">
      <c r="A847" s="770" t="s">
        <v>932</v>
      </c>
      <c r="B847" s="770"/>
      <c r="C847" s="770"/>
      <c r="D847" s="770"/>
      <c r="E847" s="769"/>
      <c r="F847" s="734"/>
      <c r="I847" s="773"/>
    </row>
    <row r="848" spans="1:9" ht="12" customHeight="1">
      <c r="A848" s="770" t="s">
        <v>933</v>
      </c>
      <c r="B848" s="770"/>
      <c r="C848" s="770"/>
      <c r="D848" s="770"/>
      <c r="E848" s="769"/>
      <c r="I848" s="740"/>
    </row>
    <row r="849" spans="1:6" ht="12" customHeight="1">
      <c r="A849" s="770" t="s">
        <v>934</v>
      </c>
      <c r="B849" s="770"/>
      <c r="C849" s="770"/>
      <c r="D849" s="770"/>
      <c r="E849" s="767"/>
    </row>
    <row r="850" spans="1:6">
      <c r="A850" s="770"/>
      <c r="B850" s="770"/>
      <c r="C850" s="770"/>
      <c r="D850" s="770"/>
      <c r="E850" s="767"/>
      <c r="F850" s="754"/>
    </row>
  </sheetData>
  <mergeCells count="10">
    <mergeCell ref="B516:D516"/>
    <mergeCell ref="E516:H516"/>
    <mergeCell ref="B686:D686"/>
    <mergeCell ref="E686:H686"/>
    <mergeCell ref="B7:D7"/>
    <mergeCell ref="E7:H7"/>
    <mergeCell ref="B176:D176"/>
    <mergeCell ref="E176:H176"/>
    <mergeCell ref="B346:D346"/>
    <mergeCell ref="E346:H346"/>
  </mergeCells>
  <pageMargins left="0.31496062992125984" right="0.31496062992125984" top="0.55118110236220474" bottom="0.5511811023622047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V313"/>
  <sheetViews>
    <sheetView topLeftCell="A303" workbookViewId="0">
      <selection activeCell="E311" sqref="E311"/>
    </sheetView>
  </sheetViews>
  <sheetFormatPr defaultRowHeight="14.25" outlineLevelRow="2"/>
  <cols>
    <col min="1" max="1" width="5.125" style="71" customWidth="1"/>
    <col min="2" max="2" width="5" style="71" customWidth="1"/>
    <col min="3" max="3" width="9.25" style="71" customWidth="1"/>
    <col min="4" max="5" width="11.125" style="71" customWidth="1"/>
    <col min="6" max="6" width="11.875" style="71" customWidth="1"/>
    <col min="7" max="7" width="10" style="71" customWidth="1"/>
    <col min="8" max="8" width="11.875" style="71" customWidth="1"/>
    <col min="9" max="10" width="12" style="71" customWidth="1"/>
    <col min="11" max="11" width="12.5" style="71" customWidth="1"/>
    <col min="12" max="12" width="9.75" style="71" customWidth="1"/>
    <col min="13" max="13" width="11" style="71" customWidth="1"/>
    <col min="14" max="14" width="9.75" style="71" customWidth="1"/>
    <col min="15" max="15" width="12.375" style="71" customWidth="1"/>
    <col min="16" max="16" width="11.875" style="71" customWidth="1"/>
    <col min="17" max="18" width="8.875" style="71" customWidth="1"/>
    <col min="19" max="16384" width="9" style="71"/>
  </cols>
  <sheetData>
    <row r="1" spans="1:13" s="76" customFormat="1" ht="15">
      <c r="A1" s="76" t="s">
        <v>301</v>
      </c>
    </row>
    <row r="2" spans="1:13" s="76" customFormat="1" ht="15.75">
      <c r="A2" s="50" t="s">
        <v>384</v>
      </c>
    </row>
    <row r="3" spans="1:13" ht="15">
      <c r="A3" s="76"/>
    </row>
    <row r="4" spans="1:13" ht="15">
      <c r="A4" s="562" t="s">
        <v>725</v>
      </c>
    </row>
    <row r="6" spans="1:13">
      <c r="A6" s="783"/>
      <c r="B6" s="784"/>
      <c r="C6" s="795" t="s">
        <v>98</v>
      </c>
      <c r="D6" s="796"/>
      <c r="E6" s="796"/>
      <c r="F6" s="796"/>
      <c r="G6" s="796"/>
      <c r="H6" s="797"/>
      <c r="I6" s="795" t="s">
        <v>99</v>
      </c>
      <c r="J6" s="796"/>
      <c r="K6" s="796"/>
      <c r="L6" s="797"/>
      <c r="M6" s="802" t="s">
        <v>100</v>
      </c>
    </row>
    <row r="7" spans="1:13" ht="21" customHeight="1">
      <c r="A7" s="783"/>
      <c r="B7" s="784"/>
      <c r="C7" s="798" t="s">
        <v>101</v>
      </c>
      <c r="D7" s="799" t="s">
        <v>102</v>
      </c>
      <c r="E7" s="800"/>
      <c r="F7" s="788"/>
      <c r="G7" s="799" t="s">
        <v>103</v>
      </c>
      <c r="H7" s="788"/>
      <c r="I7" s="798" t="s">
        <v>101</v>
      </c>
      <c r="J7" s="799" t="s">
        <v>102</v>
      </c>
      <c r="K7" s="800"/>
      <c r="L7" s="788"/>
      <c r="M7" s="802"/>
    </row>
    <row r="8" spans="1:13" ht="25.5">
      <c r="A8" s="785"/>
      <c r="B8" s="786"/>
      <c r="C8" s="789"/>
      <c r="D8" s="455" t="s">
        <v>67</v>
      </c>
      <c r="E8" s="455" t="s">
        <v>104</v>
      </c>
      <c r="F8" s="456" t="s">
        <v>45</v>
      </c>
      <c r="G8" s="456" t="s">
        <v>46</v>
      </c>
      <c r="H8" s="496" t="s">
        <v>47</v>
      </c>
      <c r="I8" s="789"/>
      <c r="J8" s="456" t="s">
        <v>67</v>
      </c>
      <c r="K8" s="456" t="s">
        <v>104</v>
      </c>
      <c r="L8" s="456" t="s">
        <v>45</v>
      </c>
      <c r="M8" s="803"/>
    </row>
    <row r="9" spans="1:13" s="96" customFormat="1">
      <c r="A9" s="255"/>
      <c r="B9" s="134"/>
      <c r="C9" s="133">
        <v>1</v>
      </c>
      <c r="D9" s="494">
        <v>2</v>
      </c>
      <c r="E9" s="494">
        <v>3</v>
      </c>
      <c r="F9" s="494">
        <v>4</v>
      </c>
      <c r="G9" s="494">
        <v>5</v>
      </c>
      <c r="H9" s="494">
        <v>6</v>
      </c>
      <c r="I9" s="494">
        <v>7</v>
      </c>
      <c r="J9" s="494">
        <v>8</v>
      </c>
      <c r="K9" s="494">
        <v>9</v>
      </c>
      <c r="L9" s="494">
        <v>10</v>
      </c>
      <c r="M9" s="133">
        <v>11</v>
      </c>
    </row>
    <row r="10" spans="1:13" ht="14.25" hidden="1" customHeight="1" outlineLevel="2">
      <c r="A10" s="40">
        <v>2005</v>
      </c>
      <c r="B10" s="66" t="s">
        <v>49</v>
      </c>
      <c r="C10" s="68">
        <v>0.61319200921106731</v>
      </c>
      <c r="D10" s="68">
        <v>2.3924082536615212</v>
      </c>
      <c r="E10" s="68">
        <v>2.6392212780892863</v>
      </c>
      <c r="F10" s="68">
        <v>1.9126659705456299</v>
      </c>
      <c r="G10" s="68">
        <v>1.7451552052199366</v>
      </c>
      <c r="H10" s="68">
        <v>1.1345359677543492</v>
      </c>
      <c r="I10" s="68">
        <v>1.6072984885207939</v>
      </c>
      <c r="J10" s="68">
        <v>3.681223039541571</v>
      </c>
      <c r="K10" s="68">
        <v>2.1103561387066541</v>
      </c>
      <c r="L10" s="68">
        <v>3</v>
      </c>
      <c r="M10" s="68">
        <v>4.1870295919321912</v>
      </c>
    </row>
    <row r="11" spans="1:13" ht="14.25" hidden="1" customHeight="1" outlineLevel="2">
      <c r="A11" s="40">
        <v>2005</v>
      </c>
      <c r="B11" s="66" t="s">
        <v>50</v>
      </c>
      <c r="C11" s="68">
        <v>0.57338112997250101</v>
      </c>
      <c r="D11" s="68">
        <v>1.8193456892551012</v>
      </c>
      <c r="E11" s="68">
        <v>2.1665561219207041</v>
      </c>
      <c r="F11" s="68">
        <v>2.2114773178838694</v>
      </c>
      <c r="G11" s="68">
        <v>1.4534272813861684</v>
      </c>
      <c r="H11" s="68">
        <v>1.0278478003760136</v>
      </c>
      <c r="I11" s="68">
        <v>0.99593472533695138</v>
      </c>
      <c r="J11" s="68">
        <v>2.3405945180104104</v>
      </c>
      <c r="K11" s="68">
        <v>1.65</v>
      </c>
      <c r="L11" s="68">
        <v>1.4051311329170382</v>
      </c>
      <c r="M11" s="68">
        <v>2.3926991344116546</v>
      </c>
    </row>
    <row r="12" spans="1:13" ht="14.25" hidden="1" customHeight="1" outlineLevel="2">
      <c r="A12" s="40">
        <v>2005</v>
      </c>
      <c r="B12" s="66" t="s">
        <v>51</v>
      </c>
      <c r="C12" s="68">
        <v>0.44234143939077991</v>
      </c>
      <c r="D12" s="68">
        <v>1.7112520407909009</v>
      </c>
      <c r="E12" s="68">
        <v>1.1577257430997874</v>
      </c>
      <c r="F12" s="68">
        <v>2.1391128310005483</v>
      </c>
      <c r="G12" s="68">
        <v>1.1033392006167249</v>
      </c>
      <c r="H12" s="68">
        <v>0.90937166327397712</v>
      </c>
      <c r="I12" s="68">
        <v>0.75901384495984747</v>
      </c>
      <c r="J12" s="68">
        <v>2.3365764102572637</v>
      </c>
      <c r="K12" s="68">
        <v>1.2430691386457853</v>
      </c>
      <c r="L12" s="130" t="s">
        <v>83</v>
      </c>
      <c r="M12" s="68">
        <v>2.8525087794432546</v>
      </c>
    </row>
    <row r="13" spans="1:13" ht="14.25" hidden="1" customHeight="1" outlineLevel="2">
      <c r="A13" s="40">
        <v>2005</v>
      </c>
      <c r="B13" s="66" t="s">
        <v>53</v>
      </c>
      <c r="C13" s="68">
        <v>0.43107559037457988</v>
      </c>
      <c r="D13" s="68">
        <v>1.6898635902636188</v>
      </c>
      <c r="E13" s="68">
        <v>1.0284790734966593</v>
      </c>
      <c r="F13" s="68">
        <v>2.0836118454428294</v>
      </c>
      <c r="G13" s="68">
        <v>1.0694478983017728</v>
      </c>
      <c r="H13" s="68">
        <v>0.94197666638649946</v>
      </c>
      <c r="I13" s="68">
        <v>0.71690680843240195</v>
      </c>
      <c r="J13" s="68">
        <v>2.4843011897254978</v>
      </c>
      <c r="K13" s="68">
        <v>1.618332539299119</v>
      </c>
      <c r="L13" s="68">
        <v>0.7</v>
      </c>
      <c r="M13" s="68">
        <v>2.8654386154337876</v>
      </c>
    </row>
    <row r="14" spans="1:13" ht="14.25" hidden="1" customHeight="1" outlineLevel="2">
      <c r="A14" s="40">
        <v>2005</v>
      </c>
      <c r="B14" s="66" t="s">
        <v>54</v>
      </c>
      <c r="C14" s="68">
        <v>0.42725889451064902</v>
      </c>
      <c r="D14" s="68">
        <v>1.9445673986859047</v>
      </c>
      <c r="E14" s="68">
        <v>1.5870050798722044</v>
      </c>
      <c r="F14" s="68">
        <v>2.3258312039068816</v>
      </c>
      <c r="G14" s="68">
        <v>0.96756275727662022</v>
      </c>
      <c r="H14" s="68">
        <v>0.90280844455810816</v>
      </c>
      <c r="I14" s="68">
        <v>0.75850170482527013</v>
      </c>
      <c r="J14" s="68">
        <v>2.6024133556731162</v>
      </c>
      <c r="K14" s="68">
        <v>1.9418423989923457</v>
      </c>
      <c r="L14" s="68">
        <v>2.3797875177426988</v>
      </c>
      <c r="M14" s="68">
        <v>2.8001999999999998</v>
      </c>
    </row>
    <row r="15" spans="1:13" ht="14.25" hidden="1" customHeight="1" outlineLevel="2">
      <c r="A15" s="40">
        <v>2005</v>
      </c>
      <c r="B15" s="66" t="s">
        <v>55</v>
      </c>
      <c r="C15" s="68">
        <v>0.4303217299607911</v>
      </c>
      <c r="D15" s="68">
        <v>2.0205291958796558</v>
      </c>
      <c r="E15" s="68">
        <v>1.5397527631578949</v>
      </c>
      <c r="F15" s="68">
        <v>2.0464015910250786</v>
      </c>
      <c r="G15" s="68">
        <v>0.95007594546290186</v>
      </c>
      <c r="H15" s="68">
        <v>0.93502991183183926</v>
      </c>
      <c r="I15" s="68">
        <v>0.89028671318673391</v>
      </c>
      <c r="J15" s="68">
        <v>2.5737391298824805</v>
      </c>
      <c r="K15" s="130" t="s">
        <v>83</v>
      </c>
      <c r="L15" s="68">
        <v>1.4055404671374254</v>
      </c>
      <c r="M15" s="68">
        <v>2.8</v>
      </c>
    </row>
    <row r="16" spans="1:13" ht="14.25" hidden="1" customHeight="1" outlineLevel="2">
      <c r="A16" s="40">
        <v>2005</v>
      </c>
      <c r="B16" s="66" t="s">
        <v>57</v>
      </c>
      <c r="C16" s="68">
        <v>0.42021685162924927</v>
      </c>
      <c r="D16" s="68">
        <v>1.9474505823791681</v>
      </c>
      <c r="E16" s="68">
        <v>1.5333718397997496</v>
      </c>
      <c r="F16" s="68">
        <v>2.1364860831708317</v>
      </c>
      <c r="G16" s="68">
        <v>0.92242280901905993</v>
      </c>
      <c r="H16" s="68">
        <v>0.96450614880889596</v>
      </c>
      <c r="I16" s="68">
        <v>0.69287234457383617</v>
      </c>
      <c r="J16" s="68">
        <v>2.4280744294318772</v>
      </c>
      <c r="K16" s="130" t="s">
        <v>83</v>
      </c>
      <c r="L16" s="68">
        <v>1.8212718482707329</v>
      </c>
      <c r="M16" s="68">
        <v>2.7989000000000002</v>
      </c>
    </row>
    <row r="17" spans="1:13" ht="14.25" hidden="1" customHeight="1" outlineLevel="2">
      <c r="A17" s="40">
        <v>2005</v>
      </c>
      <c r="B17" s="66" t="s">
        <v>58</v>
      </c>
      <c r="C17" s="68">
        <v>0.42597077588252569</v>
      </c>
      <c r="D17" s="68">
        <v>2.0041006754799562</v>
      </c>
      <c r="E17" s="68">
        <v>1.5172542743538768</v>
      </c>
      <c r="F17" s="68">
        <v>2.1357640824624462</v>
      </c>
      <c r="G17" s="68">
        <v>0.9277322944341998</v>
      </c>
      <c r="H17" s="68">
        <v>0.98501063864572314</v>
      </c>
      <c r="I17" s="68">
        <v>0.70905465565170012</v>
      </c>
      <c r="J17" s="68">
        <v>2.5296728334475422</v>
      </c>
      <c r="K17" s="130" t="s">
        <v>83</v>
      </c>
      <c r="L17" s="68">
        <v>1.7105405405405407</v>
      </c>
      <c r="M17" s="130" t="s">
        <v>83</v>
      </c>
    </row>
    <row r="18" spans="1:13" ht="14.25" hidden="1" customHeight="1" outlineLevel="2">
      <c r="A18" s="40">
        <v>2005</v>
      </c>
      <c r="B18" s="66" t="s">
        <v>350</v>
      </c>
      <c r="C18" s="68">
        <v>0.41794866267546665</v>
      </c>
      <c r="D18" s="68">
        <v>1.9962044964412935</v>
      </c>
      <c r="E18" s="68">
        <v>1.5393050080775443</v>
      </c>
      <c r="F18" s="68">
        <v>2.0759282052282177</v>
      </c>
      <c r="G18" s="68">
        <v>0.92551458968134637</v>
      </c>
      <c r="H18" s="68">
        <v>1.0134555516058343</v>
      </c>
      <c r="I18" s="68">
        <v>0.71711448854894067</v>
      </c>
      <c r="J18" s="68">
        <v>2.463545368463683</v>
      </c>
      <c r="K18" s="68">
        <v>1.4</v>
      </c>
      <c r="L18" s="68">
        <v>2</v>
      </c>
      <c r="M18" s="130" t="s">
        <v>83</v>
      </c>
    </row>
    <row r="19" spans="1:13" ht="14.25" hidden="1" customHeight="1" outlineLevel="2">
      <c r="A19" s="40">
        <v>2005</v>
      </c>
      <c r="B19" s="66" t="s">
        <v>61</v>
      </c>
      <c r="C19" s="68">
        <v>0.42050684854318721</v>
      </c>
      <c r="D19" s="68">
        <v>1.92727645643617</v>
      </c>
      <c r="E19" s="68">
        <v>1.73644389993146</v>
      </c>
      <c r="F19" s="68">
        <v>1.5455476827231363</v>
      </c>
      <c r="G19" s="68">
        <v>0.93242260767291318</v>
      </c>
      <c r="H19" s="68">
        <v>1.0376179747120269</v>
      </c>
      <c r="I19" s="68">
        <v>0.81469311830296587</v>
      </c>
      <c r="J19" s="68">
        <v>2.4966967834061542</v>
      </c>
      <c r="K19" s="130" t="s">
        <v>83</v>
      </c>
      <c r="L19" s="68">
        <v>1.3509274447949529</v>
      </c>
      <c r="M19" s="130" t="s">
        <v>83</v>
      </c>
    </row>
    <row r="20" spans="1:13" ht="14.25" hidden="1" customHeight="1" outlineLevel="2">
      <c r="A20" s="40">
        <v>2005</v>
      </c>
      <c r="B20" s="66" t="s">
        <v>62</v>
      </c>
      <c r="C20" s="68">
        <v>0.41818011788768855</v>
      </c>
      <c r="D20" s="68">
        <v>1.9136811331497019</v>
      </c>
      <c r="E20" s="68">
        <v>1.6999610049539986</v>
      </c>
      <c r="F20" s="68">
        <v>1.2595045360221451</v>
      </c>
      <c r="G20" s="68">
        <v>0.93356213805745558</v>
      </c>
      <c r="H20" s="68">
        <v>1.0608339814135361</v>
      </c>
      <c r="I20" s="68">
        <v>0.81091937769841571</v>
      </c>
      <c r="J20" s="68">
        <v>2.5692715358618377</v>
      </c>
      <c r="K20" s="130" t="s">
        <v>83</v>
      </c>
      <c r="L20" s="68">
        <v>1.5664546703860196</v>
      </c>
      <c r="M20" s="130" t="s">
        <v>83</v>
      </c>
    </row>
    <row r="21" spans="1:13" s="96" customFormat="1" ht="14.25" hidden="1" customHeight="1" outlineLevel="2">
      <c r="A21" s="40">
        <v>2005</v>
      </c>
      <c r="B21" s="66" t="s">
        <v>63</v>
      </c>
      <c r="C21" s="68">
        <v>0.40985893899362558</v>
      </c>
      <c r="D21" s="68">
        <v>1.91</v>
      </c>
      <c r="E21" s="130" t="s">
        <v>83</v>
      </c>
      <c r="F21" s="68">
        <v>1.7900460591406575</v>
      </c>
      <c r="G21" s="68">
        <v>0.95819763634647226</v>
      </c>
      <c r="H21" s="68">
        <v>1.1000521588783101</v>
      </c>
      <c r="I21" s="68">
        <v>0.64300711917407627</v>
      </c>
      <c r="J21" s="68">
        <v>2.5531962988335222</v>
      </c>
      <c r="K21" s="130">
        <v>0.99</v>
      </c>
      <c r="L21" s="68">
        <v>0.67</v>
      </c>
      <c r="M21" s="130" t="s">
        <v>83</v>
      </c>
    </row>
    <row r="22" spans="1:13" ht="14.25" hidden="1" customHeight="1" outlineLevel="2" collapsed="1">
      <c r="A22" s="40">
        <v>2006</v>
      </c>
      <c r="B22" s="66" t="s">
        <v>49</v>
      </c>
      <c r="C22" s="68">
        <v>0.53968238575478844</v>
      </c>
      <c r="D22" s="68">
        <v>1.8272651525289112</v>
      </c>
      <c r="E22" s="68">
        <v>2.0779277793696274</v>
      </c>
      <c r="F22" s="68">
        <v>0.96373795962612152</v>
      </c>
      <c r="G22" s="68">
        <v>0.96277324537211884</v>
      </c>
      <c r="H22" s="68">
        <v>1.1289260254845284</v>
      </c>
      <c r="I22" s="68">
        <v>1.2336685674538737</v>
      </c>
      <c r="J22" s="68">
        <v>2.7284169272827561</v>
      </c>
      <c r="K22" s="68">
        <v>2.0499999999999998</v>
      </c>
      <c r="L22" s="68">
        <v>2.0611370831659301</v>
      </c>
      <c r="M22" s="68">
        <v>2.91</v>
      </c>
    </row>
    <row r="23" spans="1:13" ht="14.25" hidden="1" customHeight="1" outlineLevel="2">
      <c r="A23" s="40">
        <v>2006</v>
      </c>
      <c r="B23" s="66" t="s">
        <v>50</v>
      </c>
      <c r="C23" s="68">
        <v>0.38060087260749398</v>
      </c>
      <c r="D23" s="68">
        <v>1.7922662417777979</v>
      </c>
      <c r="E23" s="68">
        <v>2.3313641600498207</v>
      </c>
      <c r="F23" s="68">
        <v>0.8696898610400986</v>
      </c>
      <c r="G23" s="68">
        <v>0.96413124780143222</v>
      </c>
      <c r="H23" s="68">
        <v>1.1719549752949345</v>
      </c>
      <c r="I23" s="68">
        <v>0.6994653404246608</v>
      </c>
      <c r="J23" s="68">
        <v>2.5829585727272728</v>
      </c>
      <c r="K23" s="130" t="s">
        <v>83</v>
      </c>
      <c r="L23" s="68">
        <v>1.3803222877893782</v>
      </c>
      <c r="M23" s="68">
        <v>2.91</v>
      </c>
    </row>
    <row r="24" spans="1:13" ht="14.25" hidden="1" customHeight="1" outlineLevel="2">
      <c r="A24" s="40">
        <v>2006</v>
      </c>
      <c r="B24" s="66" t="s">
        <v>51</v>
      </c>
      <c r="C24" s="68">
        <v>0.44099391618141293</v>
      </c>
      <c r="D24" s="68">
        <v>2.0176992295468739</v>
      </c>
      <c r="E24" s="68">
        <v>2.286961553985873</v>
      </c>
      <c r="F24" s="68">
        <v>1.810012563259557</v>
      </c>
      <c r="G24" s="68">
        <v>1.0398189917531395</v>
      </c>
      <c r="H24" s="68">
        <v>1.2190969137009016</v>
      </c>
      <c r="I24" s="68">
        <v>0.86835001351120866</v>
      </c>
      <c r="J24" s="68">
        <v>3.1566468162404</v>
      </c>
      <c r="K24" s="68">
        <v>3.8669000000000002</v>
      </c>
      <c r="L24" s="68">
        <v>3.8274633410990817</v>
      </c>
      <c r="M24" s="68">
        <v>3.41</v>
      </c>
    </row>
    <row r="25" spans="1:13" ht="14.25" hidden="1" customHeight="1" outlineLevel="2">
      <c r="A25" s="40">
        <v>2006</v>
      </c>
      <c r="B25" s="66" t="s">
        <v>53</v>
      </c>
      <c r="C25" s="68">
        <v>0.42385857903135693</v>
      </c>
      <c r="D25" s="68">
        <v>2.1825582425237062</v>
      </c>
      <c r="E25" s="68">
        <v>2.3993408528694813</v>
      </c>
      <c r="F25" s="68">
        <v>1.6090787126101838</v>
      </c>
      <c r="G25" s="68">
        <v>1.0475816973252365</v>
      </c>
      <c r="H25" s="68">
        <v>1.2513555916901158</v>
      </c>
      <c r="I25" s="68">
        <v>0.94915973016371924</v>
      </c>
      <c r="J25" s="68">
        <v>3.1589391984990365</v>
      </c>
      <c r="K25" s="68">
        <v>1.6329092024539875</v>
      </c>
      <c r="L25" s="68">
        <v>0.94230000000000003</v>
      </c>
      <c r="M25" s="68">
        <v>3.41</v>
      </c>
    </row>
    <row r="26" spans="1:13" ht="14.25" hidden="1" customHeight="1" outlineLevel="2">
      <c r="A26" s="40">
        <v>2006</v>
      </c>
      <c r="B26" s="66" t="s">
        <v>54</v>
      </c>
      <c r="C26" s="68">
        <v>0.45050041434376803</v>
      </c>
      <c r="D26" s="68">
        <v>2.567222952478494</v>
      </c>
      <c r="E26" s="68">
        <v>2.030110796514295</v>
      </c>
      <c r="F26" s="68">
        <v>1.4670085283630003</v>
      </c>
      <c r="G26" s="68">
        <v>1.0579457233044605</v>
      </c>
      <c r="H26" s="68">
        <v>1.2790592842849564</v>
      </c>
      <c r="I26" s="68">
        <v>1.0476347135448705</v>
      </c>
      <c r="J26" s="68">
        <v>3.1507498208156024</v>
      </c>
      <c r="K26" s="68">
        <v>2.446765635738831</v>
      </c>
      <c r="L26" s="68">
        <v>1.4245887864366449</v>
      </c>
      <c r="M26" s="130" t="s">
        <v>83</v>
      </c>
    </row>
    <row r="27" spans="1:13" ht="14.25" hidden="1" customHeight="1" outlineLevel="2">
      <c r="A27" s="40">
        <v>2006</v>
      </c>
      <c r="B27" s="66" t="s">
        <v>55</v>
      </c>
      <c r="C27" s="68">
        <v>0.51006970878778601</v>
      </c>
      <c r="D27" s="68">
        <v>3.2329433667672682</v>
      </c>
      <c r="E27" s="68">
        <v>3.0557968539694698</v>
      </c>
      <c r="F27" s="68">
        <v>2.354917459077436</v>
      </c>
      <c r="G27" s="68">
        <v>1.0679627322097838</v>
      </c>
      <c r="H27" s="68">
        <v>1.2982624432296617</v>
      </c>
      <c r="I27" s="68">
        <v>1.6210222809771837</v>
      </c>
      <c r="J27" s="68">
        <v>3.9497679143797031</v>
      </c>
      <c r="K27" s="68">
        <v>4.0497378960194954</v>
      </c>
      <c r="L27" s="68">
        <v>1.5428998763523953</v>
      </c>
      <c r="M27" s="68">
        <v>1.8</v>
      </c>
    </row>
    <row r="28" spans="1:13" ht="14.25" hidden="1" customHeight="1" outlineLevel="2">
      <c r="A28" s="40">
        <v>2006</v>
      </c>
      <c r="B28" s="66" t="s">
        <v>57</v>
      </c>
      <c r="C28" s="68">
        <v>0.49783039228987974</v>
      </c>
      <c r="D28" s="68">
        <v>3.196640057012857</v>
      </c>
      <c r="E28" s="68">
        <v>3.4325425725551324</v>
      </c>
      <c r="F28" s="68">
        <v>2.1360217491566589</v>
      </c>
      <c r="G28" s="68">
        <v>1.4332877832211859</v>
      </c>
      <c r="H28" s="68">
        <v>1.5909130963410283</v>
      </c>
      <c r="I28" s="68">
        <v>1.0963720879182279</v>
      </c>
      <c r="J28" s="68">
        <v>3.6579604158438239</v>
      </c>
      <c r="K28" s="68">
        <v>4.907</v>
      </c>
      <c r="L28" s="68">
        <v>3.5235240239250776</v>
      </c>
      <c r="M28" s="130" t="s">
        <v>83</v>
      </c>
    </row>
    <row r="29" spans="1:13" ht="14.25" hidden="1" customHeight="1" outlineLevel="2">
      <c r="A29" s="40">
        <v>2006</v>
      </c>
      <c r="B29" s="66" t="s">
        <v>58</v>
      </c>
      <c r="C29" s="68">
        <v>0.50827264341333189</v>
      </c>
      <c r="D29" s="68">
        <v>3.5831159516336877</v>
      </c>
      <c r="E29" s="68">
        <v>3.8886897110391794</v>
      </c>
      <c r="F29" s="68">
        <v>3.8899175638861725</v>
      </c>
      <c r="G29" s="68">
        <v>1.4541732819913893</v>
      </c>
      <c r="H29" s="68">
        <v>1.7493923397275251</v>
      </c>
      <c r="I29" s="68">
        <v>1.0514018048183131</v>
      </c>
      <c r="J29" s="68">
        <v>3.8998110685464842</v>
      </c>
      <c r="K29" s="130" t="s">
        <v>83</v>
      </c>
      <c r="L29" s="68">
        <v>1.9883879699248119</v>
      </c>
      <c r="M29" s="130" t="s">
        <v>83</v>
      </c>
    </row>
    <row r="30" spans="1:13" ht="14.25" hidden="1" customHeight="1" outlineLevel="2">
      <c r="A30" s="40">
        <v>2006</v>
      </c>
      <c r="B30" s="66" t="s">
        <v>350</v>
      </c>
      <c r="C30" s="68">
        <v>0.53654976109631425</v>
      </c>
      <c r="D30" s="68">
        <v>3.8502814756592678</v>
      </c>
      <c r="E30" s="68">
        <v>3.9447268902470638</v>
      </c>
      <c r="F30" s="68">
        <v>3.8615153674800644</v>
      </c>
      <c r="G30" s="68">
        <v>1.4589398842842238</v>
      </c>
      <c r="H30" s="68">
        <v>1.8897471751522121</v>
      </c>
      <c r="I30" s="68">
        <v>1.9845957158297627</v>
      </c>
      <c r="J30" s="68">
        <v>4.4066528626430639</v>
      </c>
      <c r="K30" s="68">
        <v>2.5644094782955</v>
      </c>
      <c r="L30" s="68">
        <v>8.4029353835678613</v>
      </c>
      <c r="M30" s="130" t="s">
        <v>83</v>
      </c>
    </row>
    <row r="31" spans="1:13" ht="14.25" hidden="1" customHeight="1" outlineLevel="2">
      <c r="A31" s="40">
        <v>2006</v>
      </c>
      <c r="B31" s="66" t="s">
        <v>61</v>
      </c>
      <c r="C31" s="68">
        <v>0.50705437974766643</v>
      </c>
      <c r="D31" s="68">
        <v>3.9155078530866381</v>
      </c>
      <c r="E31" s="68">
        <v>3.9387574652712356</v>
      </c>
      <c r="F31" s="68">
        <v>4.0401901005855168</v>
      </c>
      <c r="G31" s="68">
        <v>1.5221704569084182</v>
      </c>
      <c r="H31" s="68">
        <v>1.9090440357568856</v>
      </c>
      <c r="I31" s="68">
        <v>1.4687677690370089</v>
      </c>
      <c r="J31" s="68">
        <v>4.4224974159911854</v>
      </c>
      <c r="K31" s="68">
        <v>2.3934524886877826</v>
      </c>
      <c r="L31" s="68">
        <v>1.9790531980591091</v>
      </c>
      <c r="M31" s="130" t="s">
        <v>83</v>
      </c>
    </row>
    <row r="32" spans="1:13" ht="14.25" hidden="1" customHeight="1" outlineLevel="2">
      <c r="A32" s="40">
        <v>2006</v>
      </c>
      <c r="B32" s="66" t="s">
        <v>62</v>
      </c>
      <c r="C32" s="68">
        <v>0.49600066952022498</v>
      </c>
      <c r="D32" s="68">
        <v>3.8273999799903224</v>
      </c>
      <c r="E32" s="68">
        <v>3.9930775659951889</v>
      </c>
      <c r="F32" s="68">
        <v>3.7432254371979887</v>
      </c>
      <c r="G32" s="68">
        <v>1.5381768746997109</v>
      </c>
      <c r="H32" s="68">
        <v>1.9334450690041236</v>
      </c>
      <c r="I32" s="68">
        <v>1.3034696868736366</v>
      </c>
      <c r="J32" s="68">
        <v>4.3368299636483263</v>
      </c>
      <c r="K32" s="68">
        <v>4.3818809778733794</v>
      </c>
      <c r="L32" s="68">
        <v>2.4155964106709784</v>
      </c>
      <c r="M32" s="130" t="s">
        <v>83</v>
      </c>
    </row>
    <row r="33" spans="1:13" s="96" customFormat="1" ht="14.25" hidden="1" customHeight="1" outlineLevel="2">
      <c r="A33" s="40">
        <v>2006</v>
      </c>
      <c r="B33" s="66" t="s">
        <v>63</v>
      </c>
      <c r="C33" s="68">
        <v>0.50346760199728802</v>
      </c>
      <c r="D33" s="68">
        <v>3.9196056564477573</v>
      </c>
      <c r="E33" s="68">
        <v>3.9751207010657628</v>
      </c>
      <c r="F33" s="68">
        <v>3.6135218661354931</v>
      </c>
      <c r="G33" s="68">
        <v>1.55</v>
      </c>
      <c r="H33" s="68">
        <v>1.9669291860206113</v>
      </c>
      <c r="I33" s="68">
        <v>1.3196647562239494</v>
      </c>
      <c r="J33" s="68">
        <v>4.3928465156763679</v>
      </c>
      <c r="K33" s="68">
        <v>3.2785506018798438</v>
      </c>
      <c r="L33" s="68">
        <v>2.6211868965517242</v>
      </c>
      <c r="M33" s="130" t="s">
        <v>83</v>
      </c>
    </row>
    <row r="34" spans="1:13" ht="14.25" hidden="1" customHeight="1" outlineLevel="1" collapsed="1">
      <c r="A34" s="40">
        <v>2007</v>
      </c>
      <c r="B34" s="66" t="s">
        <v>49</v>
      </c>
      <c r="C34" s="68">
        <v>0.51273933659469195</v>
      </c>
      <c r="D34" s="68">
        <v>3.5802414274847894</v>
      </c>
      <c r="E34" s="68">
        <v>3.6701101235434046</v>
      </c>
      <c r="F34" s="68">
        <v>3.3732245682121706</v>
      </c>
      <c r="G34" s="68">
        <v>1.460417635139394</v>
      </c>
      <c r="H34" s="68">
        <v>1.9343080854713901</v>
      </c>
      <c r="I34" s="68">
        <v>1.4214097788569473</v>
      </c>
      <c r="J34" s="68">
        <v>3.7311087307785016</v>
      </c>
      <c r="K34" s="68">
        <v>3.2285111294311628</v>
      </c>
      <c r="L34" s="68">
        <v>1.9770131016042782</v>
      </c>
      <c r="M34" s="130" t="s">
        <v>83</v>
      </c>
    </row>
    <row r="35" spans="1:13" ht="14.25" hidden="1" customHeight="1" outlineLevel="1">
      <c r="A35" s="40">
        <v>2007</v>
      </c>
      <c r="B35" s="66" t="s">
        <v>50</v>
      </c>
      <c r="C35" s="68">
        <v>0.57590343028831747</v>
      </c>
      <c r="D35" s="68">
        <v>3.9254946001439239</v>
      </c>
      <c r="E35" s="68">
        <v>3.4767382489938883</v>
      </c>
      <c r="F35" s="68">
        <v>2.2651563981249154</v>
      </c>
      <c r="G35" s="68">
        <v>1.4707113195873041</v>
      </c>
      <c r="H35" s="68">
        <v>1.9791939754923096</v>
      </c>
      <c r="I35" s="68">
        <v>1.9380694759258992</v>
      </c>
      <c r="J35" s="68">
        <v>4.5169846139962759</v>
      </c>
      <c r="K35" s="68">
        <v>2.8441754448083563</v>
      </c>
      <c r="L35" s="68">
        <v>1.3192263599853962</v>
      </c>
      <c r="M35" s="130" t="s">
        <v>83</v>
      </c>
    </row>
    <row r="36" spans="1:13" ht="14.25" hidden="1" customHeight="1" outlineLevel="1">
      <c r="A36" s="40">
        <v>2007</v>
      </c>
      <c r="B36" s="66" t="s">
        <v>51</v>
      </c>
      <c r="C36" s="68">
        <v>0.53932123059354264</v>
      </c>
      <c r="D36" s="68">
        <v>3.1720777588456301</v>
      </c>
      <c r="E36" s="68">
        <v>2.4681993052993545</v>
      </c>
      <c r="F36" s="68">
        <v>3.2369016421718353</v>
      </c>
      <c r="G36" s="68">
        <v>1.4622242935975709</v>
      </c>
      <c r="H36" s="68">
        <v>1.9803483470043846</v>
      </c>
      <c r="I36" s="68">
        <v>1.1141717287262323</v>
      </c>
      <c r="J36" s="68">
        <v>3.3552521466100407</v>
      </c>
      <c r="K36" s="68">
        <v>2.65625</v>
      </c>
      <c r="L36" s="68">
        <v>1.4950000000000001</v>
      </c>
      <c r="M36" s="68">
        <v>1.8</v>
      </c>
    </row>
    <row r="37" spans="1:13" ht="14.25" hidden="1" customHeight="1" outlineLevel="1">
      <c r="A37" s="40">
        <v>2007</v>
      </c>
      <c r="B37" s="66" t="s">
        <v>53</v>
      </c>
      <c r="C37" s="68">
        <v>0.51431119573873962</v>
      </c>
      <c r="D37" s="68">
        <v>2.86421734061972</v>
      </c>
      <c r="E37" s="68">
        <v>3.2250768273744712</v>
      </c>
      <c r="F37" s="68">
        <v>2.3089832184170813</v>
      </c>
      <c r="G37" s="68">
        <v>1.5607136082204611</v>
      </c>
      <c r="H37" s="68">
        <v>1.9662357912854791</v>
      </c>
      <c r="I37" s="68">
        <v>1.0822765276105557</v>
      </c>
      <c r="J37" s="68">
        <v>3.244427173918814</v>
      </c>
      <c r="K37" s="130" t="s">
        <v>83</v>
      </c>
      <c r="L37" s="68">
        <v>2.9976512063765615</v>
      </c>
      <c r="M37" s="130" t="s">
        <v>83</v>
      </c>
    </row>
    <row r="38" spans="1:13" ht="14.25" hidden="1" customHeight="1" outlineLevel="1">
      <c r="A38" s="40">
        <v>2007</v>
      </c>
      <c r="B38" s="66" t="s">
        <v>54</v>
      </c>
      <c r="C38" s="68">
        <v>0.541383806407433</v>
      </c>
      <c r="D38" s="68">
        <v>3.2343810078486555</v>
      </c>
      <c r="E38" s="68">
        <v>2.7885015497800718</v>
      </c>
      <c r="F38" s="68">
        <v>2.7679310358923308</v>
      </c>
      <c r="G38" s="68">
        <v>1.4658611931792598</v>
      </c>
      <c r="H38" s="68">
        <v>1.9861153341301723</v>
      </c>
      <c r="I38" s="68">
        <v>1.1457709989675307</v>
      </c>
      <c r="J38" s="68">
        <v>3.9103859431527179</v>
      </c>
      <c r="K38" s="68">
        <v>2</v>
      </c>
      <c r="L38" s="68">
        <v>2.6609784933412839</v>
      </c>
      <c r="M38" s="130" t="s">
        <v>83</v>
      </c>
    </row>
    <row r="39" spans="1:13" ht="14.25" hidden="1" customHeight="1" outlineLevel="1">
      <c r="A39" s="40">
        <v>2007</v>
      </c>
      <c r="B39" s="66" t="s">
        <v>55</v>
      </c>
      <c r="C39" s="68">
        <v>0.50895466614393425</v>
      </c>
      <c r="D39" s="68">
        <v>3.4914742087054811</v>
      </c>
      <c r="E39" s="68">
        <v>3.3407093550562146</v>
      </c>
      <c r="F39" s="68">
        <v>2.2393530843916878</v>
      </c>
      <c r="G39" s="68">
        <v>1.2327631517821762</v>
      </c>
      <c r="H39" s="68">
        <v>1.9009805197884904</v>
      </c>
      <c r="I39" s="68">
        <v>2.1214206374954312</v>
      </c>
      <c r="J39" s="68">
        <v>4.0868233007964534</v>
      </c>
      <c r="K39" s="130" t="s">
        <v>83</v>
      </c>
      <c r="L39" s="68">
        <v>1.9054263157894735</v>
      </c>
      <c r="M39" s="130" t="s">
        <v>83</v>
      </c>
    </row>
    <row r="40" spans="1:13" ht="14.25" hidden="1" customHeight="1" outlineLevel="1">
      <c r="A40" s="40">
        <v>2007</v>
      </c>
      <c r="B40" s="66" t="s">
        <v>57</v>
      </c>
      <c r="C40" s="68">
        <v>0.49570312589937637</v>
      </c>
      <c r="D40" s="68">
        <v>3.3285936448403217</v>
      </c>
      <c r="E40" s="68">
        <v>3.5068556739213226</v>
      </c>
      <c r="F40" s="68">
        <v>3.0625018641786022</v>
      </c>
      <c r="G40" s="68">
        <v>1.2341162327687081</v>
      </c>
      <c r="H40" s="68">
        <v>1.9134104779937884</v>
      </c>
      <c r="I40" s="68">
        <v>1.0107495047414086</v>
      </c>
      <c r="J40" s="68">
        <v>3.9258764643319948</v>
      </c>
      <c r="K40" s="68">
        <v>3.7870290675726688</v>
      </c>
      <c r="L40" s="68">
        <v>2.2057608200455578</v>
      </c>
      <c r="M40" s="130" t="s">
        <v>83</v>
      </c>
    </row>
    <row r="41" spans="1:13" ht="14.25" hidden="1" customHeight="1" outlineLevel="1">
      <c r="A41" s="40">
        <v>2007</v>
      </c>
      <c r="B41" s="66" t="s">
        <v>58</v>
      </c>
      <c r="C41" s="68">
        <v>0.48460607620040047</v>
      </c>
      <c r="D41" s="68">
        <v>3.3369680481448851</v>
      </c>
      <c r="E41" s="68">
        <v>3.507388708498274</v>
      </c>
      <c r="F41" s="68">
        <v>2.8118931225198769</v>
      </c>
      <c r="G41" s="68">
        <v>1.2390990284343697</v>
      </c>
      <c r="H41" s="68">
        <v>1.9283883464778377</v>
      </c>
      <c r="I41" s="68">
        <v>1.0120220576900067</v>
      </c>
      <c r="J41" s="68">
        <v>3.8734367600299562</v>
      </c>
      <c r="K41" s="68">
        <v>3.8650212765957446</v>
      </c>
      <c r="L41" s="68">
        <v>2.8089391551071876</v>
      </c>
      <c r="M41" s="68">
        <v>4.1500000000000004</v>
      </c>
    </row>
    <row r="42" spans="1:13" ht="14.25" hidden="1" customHeight="1" outlineLevel="1">
      <c r="A42" s="40">
        <v>2007</v>
      </c>
      <c r="B42" s="66" t="s">
        <v>350</v>
      </c>
      <c r="C42" s="68">
        <v>0.46984871549825458</v>
      </c>
      <c r="D42" s="68">
        <v>3.4479686262096036</v>
      </c>
      <c r="E42" s="68">
        <v>3.4991895320113535</v>
      </c>
      <c r="F42" s="68">
        <v>2.6987050004488964</v>
      </c>
      <c r="G42" s="68">
        <v>1.3275639999097295</v>
      </c>
      <c r="H42" s="68">
        <v>1.9640862392315115</v>
      </c>
      <c r="I42" s="68">
        <v>0.88400104341512542</v>
      </c>
      <c r="J42" s="68">
        <v>3.9250880866698257</v>
      </c>
      <c r="K42" s="68">
        <v>3.4973816568047336</v>
      </c>
      <c r="L42" s="68">
        <v>2.7672154603358425</v>
      </c>
      <c r="M42" s="130" t="s">
        <v>83</v>
      </c>
    </row>
    <row r="43" spans="1:13" ht="14.25" hidden="1" customHeight="1" outlineLevel="1">
      <c r="A43" s="40">
        <v>2007</v>
      </c>
      <c r="B43" s="66" t="s">
        <v>61</v>
      </c>
      <c r="C43" s="68">
        <v>0.47004945899071598</v>
      </c>
      <c r="D43" s="68">
        <v>3.3591656758975188</v>
      </c>
      <c r="E43" s="68">
        <v>3.5710669979373706</v>
      </c>
      <c r="F43" s="68">
        <v>2.5204121446558476</v>
      </c>
      <c r="G43" s="68">
        <v>1.3282954220828189</v>
      </c>
      <c r="H43" s="68">
        <v>1.9744406072537641</v>
      </c>
      <c r="I43" s="68">
        <v>0.76201760258933882</v>
      </c>
      <c r="J43" s="68">
        <v>3.866240213459665</v>
      </c>
      <c r="K43" s="68">
        <v>3.5991653354632591</v>
      </c>
      <c r="L43" s="68">
        <v>2</v>
      </c>
      <c r="M43" s="130" t="s">
        <v>83</v>
      </c>
    </row>
    <row r="44" spans="1:13" ht="14.25" hidden="1" customHeight="1" outlineLevel="1">
      <c r="A44" s="40">
        <v>2007</v>
      </c>
      <c r="B44" s="66" t="s">
        <v>62</v>
      </c>
      <c r="C44" s="68">
        <v>0.44372638772783701</v>
      </c>
      <c r="D44" s="68">
        <v>3.3881065681584581</v>
      </c>
      <c r="E44" s="68">
        <v>3.7083940976246086</v>
      </c>
      <c r="F44" s="68">
        <v>2.746128674950576</v>
      </c>
      <c r="G44" s="68">
        <v>1.4165626042118784</v>
      </c>
      <c r="H44" s="68">
        <v>1.9982920689669024</v>
      </c>
      <c r="I44" s="68">
        <v>0.88539038682655258</v>
      </c>
      <c r="J44" s="68">
        <v>3.91407563721787</v>
      </c>
      <c r="K44" s="68">
        <v>4.3456526186579367</v>
      </c>
      <c r="L44" s="68">
        <v>4.5723077721990997</v>
      </c>
      <c r="M44" s="68">
        <v>2.3950999999999998</v>
      </c>
    </row>
    <row r="45" spans="1:13" s="96" customFormat="1" collapsed="1">
      <c r="A45" s="40">
        <v>2007</v>
      </c>
      <c r="B45" s="66" t="s">
        <v>63</v>
      </c>
      <c r="C45" s="68">
        <v>0.46759655462145622</v>
      </c>
      <c r="D45" s="68">
        <v>3.2771201491776796</v>
      </c>
      <c r="E45" s="68">
        <v>3.5772172414670429</v>
      </c>
      <c r="F45" s="68">
        <v>2.2013127350502559</v>
      </c>
      <c r="G45" s="68">
        <v>1.44</v>
      </c>
      <c r="H45" s="68">
        <v>2.0534470810836547</v>
      </c>
      <c r="I45" s="68">
        <v>0.78215831238299793</v>
      </c>
      <c r="J45" s="68">
        <v>3.5954440244309525</v>
      </c>
      <c r="K45" s="68">
        <v>3.7928336079077432</v>
      </c>
      <c r="L45" s="68">
        <v>2.29782547985657</v>
      </c>
      <c r="M45" s="130" t="s">
        <v>83</v>
      </c>
    </row>
    <row r="46" spans="1:13" ht="14.25" hidden="1" customHeight="1" outlineLevel="1">
      <c r="A46" s="40">
        <v>2008</v>
      </c>
      <c r="B46" s="66" t="s">
        <v>49</v>
      </c>
      <c r="C46" s="68">
        <v>0.46105771169485649</v>
      </c>
      <c r="D46" s="68">
        <v>3.49</v>
      </c>
      <c r="E46" s="68">
        <v>3.8868841614116358</v>
      </c>
      <c r="F46" s="68">
        <v>2.2208318252136037</v>
      </c>
      <c r="G46" s="68">
        <v>1.46</v>
      </c>
      <c r="H46" s="68">
        <v>2.1071254583968364</v>
      </c>
      <c r="I46" s="68">
        <v>1.0688890247831693</v>
      </c>
      <c r="J46" s="68">
        <v>3.9131005502848417</v>
      </c>
      <c r="K46" s="68">
        <v>3.6</v>
      </c>
      <c r="L46" s="68">
        <v>1.9998999999999996</v>
      </c>
      <c r="M46" s="130" t="s">
        <v>83</v>
      </c>
    </row>
    <row r="47" spans="1:13" ht="14.25" hidden="1" customHeight="1" outlineLevel="1">
      <c r="A47" s="40">
        <v>2008</v>
      </c>
      <c r="B47" s="66" t="s">
        <v>50</v>
      </c>
      <c r="C47" s="68">
        <v>0.4560842953914816</v>
      </c>
      <c r="D47" s="68">
        <v>3.4407829740815115</v>
      </c>
      <c r="E47" s="68">
        <v>3.5751252826996702</v>
      </c>
      <c r="F47" s="68">
        <v>2.2318079158244055</v>
      </c>
      <c r="G47" s="68">
        <v>1.4395668414940694</v>
      </c>
      <c r="H47" s="68">
        <v>2.1245758525172422</v>
      </c>
      <c r="I47" s="68">
        <v>0.84294211199025981</v>
      </c>
      <c r="J47" s="68">
        <v>3.6876419901105999</v>
      </c>
      <c r="K47" s="68">
        <v>3</v>
      </c>
      <c r="L47" s="68">
        <v>1.7840058910162002</v>
      </c>
      <c r="M47" s="130" t="s">
        <v>83</v>
      </c>
    </row>
    <row r="48" spans="1:13" ht="14.25" hidden="1" customHeight="1" outlineLevel="1" collapsed="1">
      <c r="A48" s="40">
        <v>2008</v>
      </c>
      <c r="B48" s="66" t="s">
        <v>51</v>
      </c>
      <c r="C48" s="68">
        <v>0.47414205162976425</v>
      </c>
      <c r="D48" s="68">
        <v>3.411042231865606</v>
      </c>
      <c r="E48" s="68">
        <v>3.733320553778948</v>
      </c>
      <c r="F48" s="68">
        <v>2.2795085294643389</v>
      </c>
      <c r="G48" s="68">
        <v>1.4505232218083481</v>
      </c>
      <c r="H48" s="68">
        <v>2.13</v>
      </c>
      <c r="I48" s="68">
        <v>0.83058490921357753</v>
      </c>
      <c r="J48" s="68">
        <v>3.6441318020596496</v>
      </c>
      <c r="K48" s="68">
        <v>1.7001000000000002</v>
      </c>
      <c r="L48" s="68">
        <v>1.3457999999999999</v>
      </c>
      <c r="M48" s="130" t="s">
        <v>83</v>
      </c>
    </row>
    <row r="49" spans="1:13" ht="14.25" hidden="1" customHeight="1" outlineLevel="1" collapsed="1">
      <c r="A49" s="40">
        <v>2008</v>
      </c>
      <c r="B49" s="66" t="s">
        <v>53</v>
      </c>
      <c r="C49" s="68">
        <v>0.49186999656686997</v>
      </c>
      <c r="D49" s="68">
        <v>3.4735016679383084</v>
      </c>
      <c r="E49" s="68">
        <v>3.7127088249225664</v>
      </c>
      <c r="F49" s="68">
        <v>0.53768820399306494</v>
      </c>
      <c r="G49" s="68">
        <v>1.4471234108906796</v>
      </c>
      <c r="H49" s="68">
        <v>2.1211935529952202</v>
      </c>
      <c r="I49" s="68">
        <v>0.77407868464786578</v>
      </c>
      <c r="J49" s="68">
        <v>3.7764466709926645</v>
      </c>
      <c r="K49" s="68">
        <v>3.0239726256983244</v>
      </c>
      <c r="L49" s="68">
        <v>4.3494958102542247</v>
      </c>
      <c r="M49" s="130" t="s">
        <v>83</v>
      </c>
    </row>
    <row r="50" spans="1:13" ht="14.25" hidden="1" customHeight="1" outlineLevel="1">
      <c r="A50" s="40">
        <v>2008</v>
      </c>
      <c r="B50" s="66" t="s">
        <v>54</v>
      </c>
      <c r="C50" s="68">
        <v>0.50347152885984714</v>
      </c>
      <c r="D50" s="68">
        <v>3.4776286542443509</v>
      </c>
      <c r="E50" s="68">
        <v>3.9770407723690915</v>
      </c>
      <c r="F50" s="68">
        <v>1.1606915951705734</v>
      </c>
      <c r="G50" s="68">
        <v>1.4530772749099288</v>
      </c>
      <c r="H50" s="68">
        <v>2.1315225602731132</v>
      </c>
      <c r="I50" s="68">
        <v>0.92108088180354619</v>
      </c>
      <c r="J50" s="68">
        <v>3.8443977508787257</v>
      </c>
      <c r="K50" s="68">
        <v>3.4179512195121955</v>
      </c>
      <c r="L50" s="68">
        <v>1.9943237704918031</v>
      </c>
      <c r="M50" s="130" t="s">
        <v>83</v>
      </c>
    </row>
    <row r="51" spans="1:13" ht="14.25" hidden="1" customHeight="1" outlineLevel="1">
      <c r="A51" s="40">
        <v>2008</v>
      </c>
      <c r="B51" s="66" t="s">
        <v>55</v>
      </c>
      <c r="C51" s="68">
        <v>0.52694713723226982</v>
      </c>
      <c r="D51" s="68">
        <v>3.5037896613749835</v>
      </c>
      <c r="E51" s="68">
        <v>4.0522214743480562</v>
      </c>
      <c r="F51" s="68">
        <v>2.0446847469958906</v>
      </c>
      <c r="G51" s="68">
        <v>1.4496632870331971</v>
      </c>
      <c r="H51" s="68">
        <v>2.1421724387696401</v>
      </c>
      <c r="I51" s="68">
        <v>1.4564587683375732</v>
      </c>
      <c r="J51" s="68">
        <v>3.8644789188557733</v>
      </c>
      <c r="K51" s="68">
        <v>4.4184680851063831</v>
      </c>
      <c r="L51" s="68">
        <v>4.5915323916469655</v>
      </c>
      <c r="M51" s="130" t="s">
        <v>83</v>
      </c>
    </row>
    <row r="52" spans="1:13" ht="14.25" hidden="1" customHeight="1" outlineLevel="1" collapsed="1">
      <c r="A52" s="40">
        <v>2008</v>
      </c>
      <c r="B52" s="66" t="s">
        <v>57</v>
      </c>
      <c r="C52" s="68">
        <v>0.53466052496574656</v>
      </c>
      <c r="D52" s="68">
        <v>3.4961490030504381</v>
      </c>
      <c r="E52" s="68">
        <v>4.077700366756968</v>
      </c>
      <c r="F52" s="68">
        <v>2.0209380450711043</v>
      </c>
      <c r="G52" s="68">
        <v>1.4510777605949119</v>
      </c>
      <c r="H52" s="68">
        <v>2.1628368559486346</v>
      </c>
      <c r="I52" s="68">
        <v>1.3321879707092488</v>
      </c>
      <c r="J52" s="68">
        <v>3.8505522839265729</v>
      </c>
      <c r="K52" s="68">
        <v>3.9653982195845701</v>
      </c>
      <c r="L52" s="68">
        <v>4.2438217968279206</v>
      </c>
      <c r="M52" s="130" t="s">
        <v>83</v>
      </c>
    </row>
    <row r="53" spans="1:13" ht="14.25" hidden="1" customHeight="1" outlineLevel="1" collapsed="1">
      <c r="A53" s="40">
        <v>2008</v>
      </c>
      <c r="B53" s="66" t="s">
        <v>58</v>
      </c>
      <c r="C53" s="68">
        <v>0.51273058817758566</v>
      </c>
      <c r="D53" s="68">
        <v>3.6577767137233281</v>
      </c>
      <c r="E53" s="68">
        <v>4.4544173341413407</v>
      </c>
      <c r="F53" s="68">
        <v>0.71684239663502713</v>
      </c>
      <c r="G53" s="68">
        <v>2.0099999999999998</v>
      </c>
      <c r="H53" s="68">
        <v>2.2924800059696588</v>
      </c>
      <c r="I53" s="68">
        <v>0.89197827806608709</v>
      </c>
      <c r="J53" s="68">
        <v>3.8593452529769618</v>
      </c>
      <c r="K53" s="68">
        <v>4.1911602048942846</v>
      </c>
      <c r="L53" s="68">
        <v>1.3745901281085153</v>
      </c>
      <c r="M53" s="130" t="s">
        <v>83</v>
      </c>
    </row>
    <row r="54" spans="1:13" ht="14.25" hidden="1" customHeight="1" outlineLevel="1" collapsed="1">
      <c r="A54" s="40">
        <v>2008</v>
      </c>
      <c r="B54" s="66" t="s">
        <v>350</v>
      </c>
      <c r="C54" s="68">
        <v>0.51289829629317585</v>
      </c>
      <c r="D54" s="68">
        <v>3.6105199386327893</v>
      </c>
      <c r="E54" s="68">
        <v>4.4638211550572899</v>
      </c>
      <c r="F54" s="68">
        <v>1.2059682121380944</v>
      </c>
      <c r="G54" s="68">
        <v>2.12</v>
      </c>
      <c r="H54" s="68">
        <v>2.5264202305624592</v>
      </c>
      <c r="I54" s="68">
        <v>0.79881658537663913</v>
      </c>
      <c r="J54" s="68">
        <v>3.7568501505586593</v>
      </c>
      <c r="K54" s="68">
        <v>5.1538664192567385</v>
      </c>
      <c r="L54" s="68">
        <v>1.8964055537920088</v>
      </c>
      <c r="M54" s="130" t="s">
        <v>83</v>
      </c>
    </row>
    <row r="55" spans="1:13" ht="14.25" hidden="1" customHeight="1" outlineLevel="1" collapsed="1">
      <c r="A55" s="40">
        <v>2008</v>
      </c>
      <c r="B55" s="66" t="s">
        <v>61</v>
      </c>
      <c r="C55" s="68">
        <v>0.53016753756976331</v>
      </c>
      <c r="D55" s="68">
        <v>3.6359424683336576</v>
      </c>
      <c r="E55" s="68">
        <v>3.9937333891609605</v>
      </c>
      <c r="F55" s="68">
        <v>1.2033870456459179</v>
      </c>
      <c r="G55" s="68">
        <v>2.1727302040461405</v>
      </c>
      <c r="H55" s="68">
        <v>2.5774901563272712</v>
      </c>
      <c r="I55" s="68">
        <v>0.93506826818981836</v>
      </c>
      <c r="J55" s="68">
        <v>3.5822511743984986</v>
      </c>
      <c r="K55" s="68">
        <v>4.0162198994743452</v>
      </c>
      <c r="L55" s="68">
        <v>2</v>
      </c>
      <c r="M55" s="130" t="s">
        <v>83</v>
      </c>
    </row>
    <row r="56" spans="1:13" ht="14.25" hidden="1" customHeight="1" outlineLevel="1">
      <c r="A56" s="40">
        <v>2008</v>
      </c>
      <c r="B56" s="66" t="s">
        <v>62</v>
      </c>
      <c r="C56" s="68">
        <v>0.64259088003765774</v>
      </c>
      <c r="D56" s="68">
        <v>3.3597883933808128</v>
      </c>
      <c r="E56" s="68">
        <v>3.9584221957099386</v>
      </c>
      <c r="F56" s="68">
        <v>3.3450755351050949</v>
      </c>
      <c r="G56" s="68">
        <v>2.1800000000000002</v>
      </c>
      <c r="H56" s="68">
        <v>2.6592990629166273</v>
      </c>
      <c r="I56" s="68">
        <v>0.79685340912286995</v>
      </c>
      <c r="J56" s="68">
        <v>2.9594065488261294</v>
      </c>
      <c r="K56" s="68">
        <v>4.176207007895667</v>
      </c>
      <c r="L56" s="68">
        <v>2.2953712479935797</v>
      </c>
      <c r="M56" s="130" t="s">
        <v>83</v>
      </c>
    </row>
    <row r="57" spans="1:13" collapsed="1">
      <c r="A57" s="40">
        <v>2008</v>
      </c>
      <c r="B57" s="66" t="s">
        <v>63</v>
      </c>
      <c r="C57" s="68">
        <v>0.57565970010094381</v>
      </c>
      <c r="D57" s="68">
        <v>3.1215621550521342</v>
      </c>
      <c r="E57" s="68">
        <v>4.3734976539885908</v>
      </c>
      <c r="F57" s="68">
        <v>2.4879248647610801</v>
      </c>
      <c r="G57" s="68">
        <v>1.7</v>
      </c>
      <c r="H57" s="68">
        <v>2.6277595632686248</v>
      </c>
      <c r="I57" s="68">
        <v>0.46686734123252555</v>
      </c>
      <c r="J57" s="68">
        <v>2.1447074270597888</v>
      </c>
      <c r="K57" s="68">
        <v>4.0430127829560583</v>
      </c>
      <c r="L57" s="68">
        <v>2.0392107748819313</v>
      </c>
      <c r="M57" s="130" t="s">
        <v>83</v>
      </c>
    </row>
    <row r="58" spans="1:13" ht="14.25" hidden="1" customHeight="1" outlineLevel="1">
      <c r="A58" s="40">
        <v>2009</v>
      </c>
      <c r="B58" s="66" t="s">
        <v>49</v>
      </c>
      <c r="C58" s="340">
        <v>0.53359999999999996</v>
      </c>
      <c r="D58" s="340">
        <v>2.0648</v>
      </c>
      <c r="E58" s="340">
        <v>3.6890000000000001</v>
      </c>
      <c r="F58" s="340">
        <v>3.6105999999999998</v>
      </c>
      <c r="G58" s="340">
        <v>1.7282</v>
      </c>
      <c r="H58" s="340">
        <v>2.492</v>
      </c>
      <c r="I58" s="340">
        <v>0.41289999999999999</v>
      </c>
      <c r="J58" s="340">
        <v>1.6079000000000001</v>
      </c>
      <c r="K58" s="340">
        <v>3.0526</v>
      </c>
      <c r="L58" s="340">
        <v>3.3079999999999998</v>
      </c>
      <c r="M58" s="130" t="s">
        <v>83</v>
      </c>
    </row>
    <row r="59" spans="1:13" ht="14.25" hidden="1" customHeight="1" outlineLevel="1" collapsed="1">
      <c r="A59" s="40">
        <v>2009</v>
      </c>
      <c r="B59" s="66" t="s">
        <v>50</v>
      </c>
      <c r="C59" s="340">
        <v>0.49199999999999999</v>
      </c>
      <c r="D59" s="340">
        <v>1.8868</v>
      </c>
      <c r="E59" s="340">
        <v>3.5668000000000002</v>
      </c>
      <c r="F59" s="340">
        <v>3.5247000000000002</v>
      </c>
      <c r="G59" s="340">
        <v>1.5047999999999999</v>
      </c>
      <c r="H59" s="340">
        <v>2.1034999999999999</v>
      </c>
      <c r="I59" s="340">
        <v>0.40600000000000003</v>
      </c>
      <c r="J59" s="340">
        <v>1.2825</v>
      </c>
      <c r="K59" s="340">
        <v>1.4607000000000001</v>
      </c>
      <c r="L59" s="340">
        <v>1.982</v>
      </c>
      <c r="M59" s="271" t="s">
        <v>83</v>
      </c>
    </row>
    <row r="60" spans="1:13" ht="14.25" hidden="1" customHeight="1" outlineLevel="1" collapsed="1">
      <c r="A60" s="40">
        <v>2009</v>
      </c>
      <c r="B60" s="66" t="s">
        <v>51</v>
      </c>
      <c r="C60" s="340">
        <v>0.43619999999999998</v>
      </c>
      <c r="D60" s="340">
        <v>1.5209999999999999</v>
      </c>
      <c r="E60" s="340">
        <v>2.9333999999999998</v>
      </c>
      <c r="F60" s="340">
        <v>3.2248999999999999</v>
      </c>
      <c r="G60" s="340">
        <v>1.2990999999999999</v>
      </c>
      <c r="H60" s="340">
        <v>1.7661</v>
      </c>
      <c r="I60" s="340">
        <v>0.38400000000000001</v>
      </c>
      <c r="J60" s="340">
        <v>1.0638000000000001</v>
      </c>
      <c r="K60" s="340">
        <v>2.4811999999999999</v>
      </c>
      <c r="L60" s="340">
        <v>2.6354000000000002</v>
      </c>
      <c r="M60" s="271" t="s">
        <v>83</v>
      </c>
    </row>
    <row r="61" spans="1:13" ht="14.25" hidden="1" customHeight="1" outlineLevel="1" collapsed="1">
      <c r="A61" s="40">
        <v>2009</v>
      </c>
      <c r="B61" s="66" t="s">
        <v>53</v>
      </c>
      <c r="C61" s="340">
        <v>0.37430000000000002</v>
      </c>
      <c r="D61" s="340">
        <v>1.2859</v>
      </c>
      <c r="E61" s="340">
        <v>2.7246999999999999</v>
      </c>
      <c r="F61" s="340">
        <v>2.5017</v>
      </c>
      <c r="G61" s="340">
        <v>1.0475000000000001</v>
      </c>
      <c r="H61" s="340">
        <v>1.5689</v>
      </c>
      <c r="I61" s="340">
        <v>0.1764</v>
      </c>
      <c r="J61" s="340">
        <v>0.79590000000000005</v>
      </c>
      <c r="K61" s="340">
        <v>1.5722</v>
      </c>
      <c r="L61" s="340">
        <v>1.0768</v>
      </c>
      <c r="M61" s="271" t="s">
        <v>83</v>
      </c>
    </row>
    <row r="62" spans="1:13" ht="14.25" hidden="1" customHeight="1" outlineLevel="1" collapsed="1">
      <c r="A62" s="40">
        <v>2009</v>
      </c>
      <c r="B62" s="66" t="s">
        <v>54</v>
      </c>
      <c r="C62" s="340">
        <v>0.35289999999999999</v>
      </c>
      <c r="D62" s="340">
        <v>1.2444</v>
      </c>
      <c r="E62" s="340">
        <v>2.5703999999999998</v>
      </c>
      <c r="F62" s="340">
        <v>2.9851999999999999</v>
      </c>
      <c r="G62" s="340">
        <v>1.0504</v>
      </c>
      <c r="H62" s="340">
        <v>1.5729</v>
      </c>
      <c r="I62" s="340">
        <v>0.28349999999999997</v>
      </c>
      <c r="J62" s="340">
        <v>0.80289999999999995</v>
      </c>
      <c r="K62" s="340">
        <v>1.7662</v>
      </c>
      <c r="L62" s="340">
        <v>2.7071999999999998</v>
      </c>
      <c r="M62" s="271" t="s">
        <v>83</v>
      </c>
    </row>
    <row r="63" spans="1:13" ht="14.25" hidden="1" customHeight="1" outlineLevel="1" collapsed="1">
      <c r="A63" s="40">
        <v>2009</v>
      </c>
      <c r="B63" s="66" t="s">
        <v>55</v>
      </c>
      <c r="C63" s="340">
        <v>0.34339999999999998</v>
      </c>
      <c r="D63" s="340">
        <v>1.2685999999999999</v>
      </c>
      <c r="E63" s="340">
        <v>2.5501999999999998</v>
      </c>
      <c r="F63" s="340">
        <v>2.6629999999999998</v>
      </c>
      <c r="G63" s="340">
        <v>0.97919999999999996</v>
      </c>
      <c r="H63" s="340">
        <v>1.5711999999999999</v>
      </c>
      <c r="I63" s="340">
        <v>0.1502</v>
      </c>
      <c r="J63" s="340">
        <v>0.70620000000000005</v>
      </c>
      <c r="K63" s="340">
        <v>2.3538999999999999</v>
      </c>
      <c r="L63" s="340">
        <v>2.5903999999999998</v>
      </c>
      <c r="M63" s="271" t="s">
        <v>83</v>
      </c>
    </row>
    <row r="64" spans="1:13" ht="14.25" hidden="1" customHeight="1" outlineLevel="1" collapsed="1">
      <c r="A64" s="40">
        <v>2009</v>
      </c>
      <c r="B64" s="66" t="s">
        <v>57</v>
      </c>
      <c r="C64" s="340">
        <v>0.34139999999999998</v>
      </c>
      <c r="D64" s="340">
        <v>1.1394</v>
      </c>
      <c r="E64" s="340">
        <v>2.4278</v>
      </c>
      <c r="F64" s="340">
        <v>2.3001</v>
      </c>
      <c r="G64" s="340">
        <v>0.80989999999999995</v>
      </c>
      <c r="H64" s="340">
        <v>1.5624</v>
      </c>
      <c r="I64" s="340">
        <v>0.13239999999999999</v>
      </c>
      <c r="J64" s="340">
        <v>0.5403</v>
      </c>
      <c r="K64" s="340">
        <v>1.0645</v>
      </c>
      <c r="L64" s="340">
        <v>2.5552999999999999</v>
      </c>
      <c r="M64" s="271" t="s">
        <v>83</v>
      </c>
    </row>
    <row r="65" spans="1:13" ht="14.25" hidden="1" customHeight="1" outlineLevel="1" collapsed="1">
      <c r="A65" s="40">
        <v>2009</v>
      </c>
      <c r="B65" s="66" t="s">
        <v>58</v>
      </c>
      <c r="C65" s="340">
        <v>0.3276</v>
      </c>
      <c r="D65" s="340">
        <v>1.2357</v>
      </c>
      <c r="E65" s="340">
        <v>2.4914000000000001</v>
      </c>
      <c r="F65" s="340">
        <v>2.5512999999999999</v>
      </c>
      <c r="G65" s="340">
        <v>0.67449999999999999</v>
      </c>
      <c r="H65" s="340">
        <v>1.5636000000000001</v>
      </c>
      <c r="I65" s="340">
        <v>0.1439</v>
      </c>
      <c r="J65" s="340">
        <v>0.4844</v>
      </c>
      <c r="K65" s="340">
        <v>1.0745</v>
      </c>
      <c r="L65" s="340">
        <v>2.3182</v>
      </c>
      <c r="M65" s="271" t="s">
        <v>83</v>
      </c>
    </row>
    <row r="66" spans="1:13" ht="14.25" hidden="1" customHeight="1" outlineLevel="1" collapsed="1">
      <c r="A66" s="40">
        <v>2009</v>
      </c>
      <c r="B66" s="66" t="s">
        <v>350</v>
      </c>
      <c r="C66" s="340">
        <v>0.30830000000000002</v>
      </c>
      <c r="D66" s="340">
        <v>1.3607</v>
      </c>
      <c r="E66" s="340">
        <v>2.7416</v>
      </c>
      <c r="F66" s="340">
        <v>2.9253</v>
      </c>
      <c r="G66" s="340">
        <v>0.61639999999999995</v>
      </c>
      <c r="H66" s="340">
        <v>1.5387</v>
      </c>
      <c r="I66" s="340">
        <v>0.1336</v>
      </c>
      <c r="J66" s="340">
        <v>0.52729999999999999</v>
      </c>
      <c r="K66" s="340">
        <v>1.0825</v>
      </c>
      <c r="L66" s="340">
        <v>3.0106999999999999</v>
      </c>
      <c r="M66" s="271" t="s">
        <v>83</v>
      </c>
    </row>
    <row r="67" spans="1:13" ht="14.25" hidden="1" customHeight="1" outlineLevel="1" collapsed="1">
      <c r="A67" s="40">
        <v>2009</v>
      </c>
      <c r="B67" s="66" t="s">
        <v>61</v>
      </c>
      <c r="C67" s="340">
        <v>0.30620000000000003</v>
      </c>
      <c r="D67" s="340">
        <v>1.3047</v>
      </c>
      <c r="E67" s="340">
        <v>2.6029</v>
      </c>
      <c r="F67" s="340">
        <v>3.1065</v>
      </c>
      <c r="G67" s="340">
        <v>0.58630000000000004</v>
      </c>
      <c r="H67" s="340">
        <v>1.5405</v>
      </c>
      <c r="I67" s="340">
        <v>0.11890000000000001</v>
      </c>
      <c r="J67" s="340">
        <v>0.41360000000000002</v>
      </c>
      <c r="K67" s="340">
        <v>1.6947000000000001</v>
      </c>
      <c r="L67" s="340">
        <v>3.0617000000000001</v>
      </c>
      <c r="M67" s="271" t="s">
        <v>83</v>
      </c>
    </row>
    <row r="68" spans="1:13" ht="14.25" hidden="1" customHeight="1" outlineLevel="1" collapsed="1">
      <c r="A68" s="40">
        <v>2009</v>
      </c>
      <c r="B68" s="66" t="s">
        <v>62</v>
      </c>
      <c r="C68" s="340">
        <v>0.32279999999999998</v>
      </c>
      <c r="D68" s="340">
        <v>1.6395</v>
      </c>
      <c r="E68" s="340">
        <v>2.585</v>
      </c>
      <c r="F68" s="340">
        <v>2.8826999999999998</v>
      </c>
      <c r="G68" s="340">
        <v>0.626</v>
      </c>
      <c r="H68" s="340">
        <v>1.5479000000000001</v>
      </c>
      <c r="I68" s="340">
        <v>0.1195</v>
      </c>
      <c r="J68" s="340">
        <v>0.45619999999999999</v>
      </c>
      <c r="K68" s="340">
        <v>1.6797</v>
      </c>
      <c r="L68" s="340">
        <v>2.8047</v>
      </c>
      <c r="M68" s="271" t="s">
        <v>83</v>
      </c>
    </row>
    <row r="69" spans="1:13" collapsed="1">
      <c r="A69" s="40">
        <v>2009</v>
      </c>
      <c r="B69" s="66" t="s">
        <v>63</v>
      </c>
      <c r="C69" s="130">
        <v>0.33639999999999998</v>
      </c>
      <c r="D69" s="130">
        <v>1.875</v>
      </c>
      <c r="E69" s="130">
        <v>2.4658000000000002</v>
      </c>
      <c r="F69" s="130">
        <v>3.1082999999999998</v>
      </c>
      <c r="G69" s="130">
        <v>0.71220000000000006</v>
      </c>
      <c r="H69" s="130">
        <v>1.5519000000000001</v>
      </c>
      <c r="I69" s="130">
        <v>0.11550000000000001</v>
      </c>
      <c r="J69" s="130">
        <v>0.48330000000000001</v>
      </c>
      <c r="K69" s="130">
        <v>1.77</v>
      </c>
      <c r="L69" s="130">
        <v>2.9605999999999999</v>
      </c>
      <c r="M69" s="271" t="s">
        <v>83</v>
      </c>
    </row>
    <row r="70" spans="1:13" ht="14.25" hidden="1" customHeight="1" outlineLevel="1">
      <c r="A70" s="384">
        <v>2010</v>
      </c>
      <c r="B70" s="66" t="s">
        <v>49</v>
      </c>
      <c r="C70" s="340">
        <v>0.38250000000000001</v>
      </c>
      <c r="D70" s="340">
        <v>1.9738</v>
      </c>
      <c r="E70" s="340">
        <v>2.5377999999999998</v>
      </c>
      <c r="F70" s="340">
        <v>3.0316999999999998</v>
      </c>
      <c r="G70" s="340">
        <v>0.71130000000000004</v>
      </c>
      <c r="H70" s="340">
        <v>1.5423</v>
      </c>
      <c r="I70" s="340">
        <v>0.11609999999999999</v>
      </c>
      <c r="J70" s="340">
        <v>0.44369999999999998</v>
      </c>
      <c r="K70" s="340">
        <v>2.0344000000000002</v>
      </c>
      <c r="L70" s="340">
        <v>2.883</v>
      </c>
      <c r="M70" s="271" t="s">
        <v>83</v>
      </c>
    </row>
    <row r="71" spans="1:13" ht="14.25" hidden="1" customHeight="1" outlineLevel="1" collapsed="1">
      <c r="A71" s="384">
        <v>2010</v>
      </c>
      <c r="B71" s="389" t="s">
        <v>50</v>
      </c>
      <c r="C71" s="340">
        <v>0.38119999999999998</v>
      </c>
      <c r="D71" s="340">
        <v>1.6789000000000001</v>
      </c>
      <c r="E71" s="340">
        <v>2.4729999999999999</v>
      </c>
      <c r="F71" s="340">
        <v>2.8218999999999999</v>
      </c>
      <c r="G71" s="340">
        <v>0.73040000000000005</v>
      </c>
      <c r="H71" s="340">
        <v>1.5476000000000001</v>
      </c>
      <c r="I71" s="340">
        <v>0.1191</v>
      </c>
      <c r="J71" s="340">
        <v>0.44009999999999999</v>
      </c>
      <c r="K71" s="340">
        <v>2.0859999999999999</v>
      </c>
      <c r="L71" s="340">
        <v>1.5969</v>
      </c>
      <c r="M71" s="271" t="s">
        <v>83</v>
      </c>
    </row>
    <row r="72" spans="1:13" ht="14.25" hidden="1" customHeight="1" outlineLevel="1" collapsed="1">
      <c r="A72" s="384">
        <v>2010</v>
      </c>
      <c r="B72" s="389" t="s">
        <v>51</v>
      </c>
      <c r="C72" s="340">
        <v>0.376</v>
      </c>
      <c r="D72" s="340">
        <v>1.5505</v>
      </c>
      <c r="E72" s="340">
        <v>2.3451</v>
      </c>
      <c r="F72" s="340">
        <v>2.4561999999999999</v>
      </c>
      <c r="G72" s="340">
        <v>0.69210000000000005</v>
      </c>
      <c r="H72" s="340">
        <v>1.5093000000000001</v>
      </c>
      <c r="I72" s="340">
        <v>0.1149</v>
      </c>
      <c r="J72" s="340">
        <v>0.50209999999999999</v>
      </c>
      <c r="K72" s="340">
        <v>1.8348</v>
      </c>
      <c r="L72" s="340">
        <v>2.5169999999999999</v>
      </c>
      <c r="M72" s="271" t="s">
        <v>83</v>
      </c>
    </row>
    <row r="73" spans="1:13" ht="14.25" hidden="1" customHeight="1" outlineLevel="1" collapsed="1">
      <c r="A73" s="384">
        <v>2010</v>
      </c>
      <c r="B73" s="389" t="s">
        <v>53</v>
      </c>
      <c r="C73" s="340">
        <v>0.37280000000000002</v>
      </c>
      <c r="D73" s="340">
        <v>1.7275</v>
      </c>
      <c r="E73" s="340">
        <v>2.2484000000000002</v>
      </c>
      <c r="F73" s="340">
        <v>1.9589000000000001</v>
      </c>
      <c r="G73" s="340">
        <v>0.71199999999999997</v>
      </c>
      <c r="H73" s="340">
        <v>1.5165999999999999</v>
      </c>
      <c r="I73" s="340">
        <v>0.11219999999999999</v>
      </c>
      <c r="J73" s="340">
        <v>0.46589999999999998</v>
      </c>
      <c r="K73" s="340">
        <v>2.7263000000000002</v>
      </c>
      <c r="L73" s="340">
        <v>2.2683</v>
      </c>
      <c r="M73" s="271" t="s">
        <v>83</v>
      </c>
    </row>
    <row r="74" spans="1:13" ht="14.25" hidden="1" customHeight="1" outlineLevel="1">
      <c r="A74" s="384">
        <v>2010</v>
      </c>
      <c r="B74" s="389" t="s">
        <v>54</v>
      </c>
      <c r="C74" s="340">
        <v>0.3594</v>
      </c>
      <c r="D74" s="340">
        <v>1.4561999999999999</v>
      </c>
      <c r="E74" s="340">
        <v>2.2887</v>
      </c>
      <c r="F74" s="340">
        <v>2.3793000000000002</v>
      </c>
      <c r="G74" s="340">
        <v>0.68930000000000002</v>
      </c>
      <c r="H74" s="340">
        <v>1.5209999999999999</v>
      </c>
      <c r="I74" s="340">
        <v>0.1119</v>
      </c>
      <c r="J74" s="340">
        <v>0.44030000000000002</v>
      </c>
      <c r="K74" s="340">
        <v>1.6819999999999999</v>
      </c>
      <c r="L74" s="340">
        <v>1.7450000000000001</v>
      </c>
      <c r="M74" s="271" t="s">
        <v>83</v>
      </c>
    </row>
    <row r="75" spans="1:13" ht="14.25" hidden="1" customHeight="1" outlineLevel="1" collapsed="1">
      <c r="A75" s="384">
        <v>2010</v>
      </c>
      <c r="B75" s="389" t="s">
        <v>55</v>
      </c>
      <c r="C75" s="340">
        <v>0.36370000000000002</v>
      </c>
      <c r="D75" s="340">
        <v>1.3571</v>
      </c>
      <c r="E75" s="340">
        <v>1.9116</v>
      </c>
      <c r="F75" s="340">
        <v>2.3014000000000001</v>
      </c>
      <c r="G75" s="340">
        <v>0.70830000000000004</v>
      </c>
      <c r="H75" s="340">
        <v>1.5266</v>
      </c>
      <c r="I75" s="340">
        <v>0.1192</v>
      </c>
      <c r="J75" s="340">
        <v>0.44159999999999999</v>
      </c>
      <c r="K75" s="340">
        <v>1.6289</v>
      </c>
      <c r="L75" s="340">
        <v>2.3744000000000001</v>
      </c>
      <c r="M75" s="271" t="s">
        <v>83</v>
      </c>
    </row>
    <row r="76" spans="1:13" ht="14.25" hidden="1" customHeight="1" outlineLevel="1">
      <c r="A76" s="384">
        <v>2010</v>
      </c>
      <c r="B76" s="389" t="s">
        <v>57</v>
      </c>
      <c r="C76" s="340">
        <v>0.35199999999999998</v>
      </c>
      <c r="D76" s="340">
        <v>1.278</v>
      </c>
      <c r="E76" s="340">
        <v>2.1991000000000001</v>
      </c>
      <c r="F76" s="340">
        <v>2.2488999999999999</v>
      </c>
      <c r="G76" s="340">
        <v>0.74509999999999998</v>
      </c>
      <c r="H76" s="340">
        <v>1.5354000000000001</v>
      </c>
      <c r="I76" s="340">
        <v>0.11070000000000001</v>
      </c>
      <c r="J76" s="340">
        <v>0.59109999999999996</v>
      </c>
      <c r="K76" s="340">
        <v>1.7123999999999999</v>
      </c>
      <c r="L76" s="340">
        <v>1.4133</v>
      </c>
      <c r="M76" s="271" t="s">
        <v>83</v>
      </c>
    </row>
    <row r="77" spans="1:13" ht="14.25" hidden="1" customHeight="1" outlineLevel="1" collapsed="1">
      <c r="A77" s="384">
        <v>2010</v>
      </c>
      <c r="B77" s="389" t="s">
        <v>58</v>
      </c>
      <c r="C77" s="340">
        <v>0.33189999999999997</v>
      </c>
      <c r="D77" s="340">
        <v>1.8737999999999999</v>
      </c>
      <c r="E77" s="340">
        <v>2.1436999999999999</v>
      </c>
      <c r="F77" s="340">
        <v>2.3347000000000002</v>
      </c>
      <c r="G77" s="340">
        <v>0.74609999999999999</v>
      </c>
      <c r="H77" s="340">
        <v>1.5376000000000001</v>
      </c>
      <c r="I77" s="340">
        <v>0.1076</v>
      </c>
      <c r="J77" s="340">
        <v>0.60460000000000003</v>
      </c>
      <c r="K77" s="340">
        <v>2.6236000000000002</v>
      </c>
      <c r="L77" s="340">
        <v>3.1511</v>
      </c>
      <c r="M77" s="271" t="s">
        <v>83</v>
      </c>
    </row>
    <row r="78" spans="1:13" ht="14.25" hidden="1" customHeight="1" outlineLevel="1" collapsed="1">
      <c r="A78" s="40">
        <v>2010</v>
      </c>
      <c r="B78" s="66" t="s">
        <v>350</v>
      </c>
      <c r="C78" s="340">
        <v>0.30370000000000003</v>
      </c>
      <c r="D78" s="340">
        <v>1.8502000000000001</v>
      </c>
      <c r="E78" s="340">
        <v>2.3041</v>
      </c>
      <c r="F78" s="340">
        <v>2.0823999999999998</v>
      </c>
      <c r="G78" s="340">
        <v>0.75090000000000001</v>
      </c>
      <c r="H78" s="340">
        <v>1.5344</v>
      </c>
      <c r="I78" s="340">
        <v>0.15140000000000001</v>
      </c>
      <c r="J78" s="340">
        <v>0.61850000000000005</v>
      </c>
      <c r="K78" s="340">
        <v>2.6244000000000001</v>
      </c>
      <c r="L78" s="340">
        <v>3.3168000000000002</v>
      </c>
      <c r="M78" s="271" t="s">
        <v>83</v>
      </c>
    </row>
    <row r="79" spans="1:13" hidden="1" outlineLevel="1" collapsed="1">
      <c r="A79" s="40">
        <v>2010</v>
      </c>
      <c r="B79" s="66" t="s">
        <v>61</v>
      </c>
      <c r="C79" s="340">
        <v>0.34</v>
      </c>
      <c r="D79" s="340">
        <v>2.0124</v>
      </c>
      <c r="E79" s="340">
        <v>2.3816000000000002</v>
      </c>
      <c r="F79" s="340">
        <v>2.1970000000000001</v>
      </c>
      <c r="G79" s="340">
        <v>0.75229999999999997</v>
      </c>
      <c r="H79" s="340">
        <v>1.5316000000000001</v>
      </c>
      <c r="I79" s="340">
        <v>0.16309999999999999</v>
      </c>
      <c r="J79" s="340">
        <v>0.7742</v>
      </c>
      <c r="K79" s="340">
        <v>1.6879</v>
      </c>
      <c r="L79" s="340">
        <v>2.8151000000000002</v>
      </c>
      <c r="M79" s="271" t="s">
        <v>83</v>
      </c>
    </row>
    <row r="80" spans="1:13" hidden="1" outlineLevel="1">
      <c r="A80" s="40">
        <v>2010</v>
      </c>
      <c r="B80" s="66" t="s">
        <v>62</v>
      </c>
      <c r="C80" s="340">
        <v>0.35260000000000002</v>
      </c>
      <c r="D80" s="340">
        <v>2.2090000000000001</v>
      </c>
      <c r="E80" s="340">
        <v>2.3917999999999999</v>
      </c>
      <c r="F80" s="340">
        <v>2.4834999999999998</v>
      </c>
      <c r="G80" s="340">
        <v>0.75849999999999995</v>
      </c>
      <c r="H80" s="340">
        <v>1.5394000000000001</v>
      </c>
      <c r="I80" s="340">
        <v>0.13869999999999999</v>
      </c>
      <c r="J80" s="340">
        <v>0.78149999999999997</v>
      </c>
      <c r="K80" s="340">
        <v>3.1322999999999999</v>
      </c>
      <c r="L80" s="340">
        <v>5.8418999999999999</v>
      </c>
      <c r="M80" s="271" t="s">
        <v>83</v>
      </c>
    </row>
    <row r="81" spans="1:13" collapsed="1">
      <c r="A81" s="40">
        <v>2010</v>
      </c>
      <c r="B81" s="66" t="s">
        <v>63</v>
      </c>
      <c r="C81" s="130">
        <v>0.36549999999999999</v>
      </c>
      <c r="D81" s="130">
        <v>1.9746999999999999</v>
      </c>
      <c r="E81" s="130">
        <v>2.5196000000000001</v>
      </c>
      <c r="F81" s="130">
        <v>2.819</v>
      </c>
      <c r="G81" s="130">
        <v>0.70730000000000004</v>
      </c>
      <c r="H81" s="130">
        <v>1.5182</v>
      </c>
      <c r="I81" s="130">
        <v>0.15459999999999999</v>
      </c>
      <c r="J81" s="130">
        <v>0.75739999999999996</v>
      </c>
      <c r="K81" s="130">
        <v>2.7408000000000001</v>
      </c>
      <c r="L81" s="130">
        <v>3.0482999999999998</v>
      </c>
      <c r="M81" s="271" t="s">
        <v>83</v>
      </c>
    </row>
    <row r="82" spans="1:13" hidden="1" outlineLevel="1">
      <c r="A82" s="40">
        <v>2011</v>
      </c>
      <c r="B82" s="66" t="s">
        <v>49</v>
      </c>
      <c r="C82" s="130">
        <v>0.3826</v>
      </c>
      <c r="D82" s="130">
        <v>2.2542</v>
      </c>
      <c r="E82" s="130">
        <v>2.7214</v>
      </c>
      <c r="F82" s="130">
        <v>2.6732999999999998</v>
      </c>
      <c r="G82" s="130">
        <v>0.72640000000000005</v>
      </c>
      <c r="H82" s="130">
        <v>1.5244</v>
      </c>
      <c r="I82" s="130">
        <v>0.29120000000000001</v>
      </c>
      <c r="J82" s="130">
        <v>0.89039999999999997</v>
      </c>
      <c r="K82" s="130">
        <v>2.2703000000000002</v>
      </c>
      <c r="L82" s="130">
        <v>1.1327</v>
      </c>
      <c r="M82" s="271" t="s">
        <v>83</v>
      </c>
    </row>
    <row r="83" spans="1:13" hidden="1" outlineLevel="1">
      <c r="A83" s="40">
        <v>2011</v>
      </c>
      <c r="B83" s="66" t="s">
        <v>50</v>
      </c>
      <c r="C83" s="130">
        <v>0.38450000000000001</v>
      </c>
      <c r="D83" s="130">
        <v>2.3344999999999998</v>
      </c>
      <c r="E83" s="130">
        <v>2.8016999999999999</v>
      </c>
      <c r="F83" s="130">
        <v>2.8647</v>
      </c>
      <c r="G83" s="130">
        <v>0.77039999999999997</v>
      </c>
      <c r="H83" s="130">
        <v>1.5546</v>
      </c>
      <c r="I83" s="130">
        <v>0.17150000000000001</v>
      </c>
      <c r="J83" s="130">
        <v>0.95179999999999998</v>
      </c>
      <c r="K83" s="130">
        <v>3.0491000000000001</v>
      </c>
      <c r="L83" s="130">
        <v>3.14</v>
      </c>
      <c r="M83" s="271" t="s">
        <v>83</v>
      </c>
    </row>
    <row r="84" spans="1:13" hidden="1" outlineLevel="1" collapsed="1">
      <c r="A84" s="40">
        <v>2011</v>
      </c>
      <c r="B84" s="66" t="s">
        <v>51</v>
      </c>
      <c r="C84" s="130">
        <v>0.40429999999999999</v>
      </c>
      <c r="D84" s="130">
        <v>1.8345</v>
      </c>
      <c r="E84" s="130">
        <v>2.7568000000000001</v>
      </c>
      <c r="F84" s="130">
        <v>2.9224000000000001</v>
      </c>
      <c r="G84" s="130">
        <v>0.84450000000000003</v>
      </c>
      <c r="H84" s="130">
        <v>1.5544</v>
      </c>
      <c r="I84" s="130">
        <v>0.2029</v>
      </c>
      <c r="J84" s="130">
        <v>0.95299999999999996</v>
      </c>
      <c r="K84" s="130">
        <v>1.7344999999999999</v>
      </c>
      <c r="L84" s="130">
        <v>3.0847000000000002</v>
      </c>
      <c r="M84" s="271" t="s">
        <v>83</v>
      </c>
    </row>
    <row r="85" spans="1:13" hidden="1" outlineLevel="1" collapsed="1">
      <c r="A85" s="40">
        <v>2011</v>
      </c>
      <c r="B85" s="66" t="s">
        <v>53</v>
      </c>
      <c r="C85" s="130">
        <v>0.40410000000000001</v>
      </c>
      <c r="D85" s="130">
        <v>1.9633</v>
      </c>
      <c r="E85" s="130">
        <v>2.8071000000000002</v>
      </c>
      <c r="F85" s="130">
        <v>3.1711</v>
      </c>
      <c r="G85" s="130">
        <v>0.91549999999999998</v>
      </c>
      <c r="H85" s="130">
        <v>1.5685</v>
      </c>
      <c r="I85" s="130">
        <v>0.34179999999999999</v>
      </c>
      <c r="J85" s="130">
        <v>1.23</v>
      </c>
      <c r="K85" s="130">
        <v>2.5590999999999999</v>
      </c>
      <c r="L85" s="130">
        <v>3.0758999999999999</v>
      </c>
      <c r="M85" s="271" t="s">
        <v>83</v>
      </c>
    </row>
    <row r="86" spans="1:13" hidden="1" outlineLevel="1" collapsed="1">
      <c r="A86" s="40">
        <v>2011</v>
      </c>
      <c r="B86" s="66" t="s">
        <v>54</v>
      </c>
      <c r="C86" s="130">
        <v>0.4012</v>
      </c>
      <c r="D86" s="130">
        <v>2.1314000000000002</v>
      </c>
      <c r="E86" s="130">
        <v>2.8119999999999998</v>
      </c>
      <c r="F86" s="130">
        <v>2.8331</v>
      </c>
      <c r="G86" s="130">
        <v>0.95399999999999996</v>
      </c>
      <c r="H86" s="130">
        <v>1.5818000000000001</v>
      </c>
      <c r="I86" s="130">
        <v>0.23780000000000001</v>
      </c>
      <c r="J86" s="130">
        <v>1.3002</v>
      </c>
      <c r="K86" s="130">
        <v>2.8075000000000001</v>
      </c>
      <c r="L86" s="130">
        <v>2.7099000000000002</v>
      </c>
      <c r="M86" s="271" t="s">
        <v>83</v>
      </c>
    </row>
    <row r="87" spans="1:13" hidden="1" outlineLevel="1" collapsed="1">
      <c r="A87" s="40">
        <v>2011</v>
      </c>
      <c r="B87" s="66" t="s">
        <v>55</v>
      </c>
      <c r="C87" s="130">
        <v>0.40300000000000002</v>
      </c>
      <c r="D87" s="130">
        <v>2.0175999999999998</v>
      </c>
      <c r="E87" s="130">
        <v>3.0775999999999999</v>
      </c>
      <c r="F87" s="130">
        <v>2.867</v>
      </c>
      <c r="G87" s="130">
        <v>0.99609999999999999</v>
      </c>
      <c r="H87" s="130">
        <v>1.5945</v>
      </c>
      <c r="I87" s="130">
        <v>0.43290000000000001</v>
      </c>
      <c r="J87" s="130">
        <v>1.2892999999999999</v>
      </c>
      <c r="K87" s="130">
        <v>3.0356000000000001</v>
      </c>
      <c r="L87" s="130">
        <v>2.3816000000000002</v>
      </c>
      <c r="M87" s="271" t="s">
        <v>83</v>
      </c>
    </row>
    <row r="88" spans="1:13" hidden="1" outlineLevel="1" collapsed="1">
      <c r="A88" s="40">
        <v>2011</v>
      </c>
      <c r="B88" s="66" t="s">
        <v>57</v>
      </c>
      <c r="C88" s="130">
        <v>0.38690000000000002</v>
      </c>
      <c r="D88" s="130">
        <v>1.9577</v>
      </c>
      <c r="E88" s="130">
        <v>3.1072000000000002</v>
      </c>
      <c r="F88" s="130">
        <v>3.3353999999999999</v>
      </c>
      <c r="G88" s="130">
        <v>1.0542</v>
      </c>
      <c r="H88" s="130">
        <v>1.6315</v>
      </c>
      <c r="I88" s="130">
        <v>0.2447</v>
      </c>
      <c r="J88" s="130">
        <v>1.2858000000000001</v>
      </c>
      <c r="K88" s="130">
        <v>3.0562999999999998</v>
      </c>
      <c r="L88" s="130">
        <v>4.0522</v>
      </c>
      <c r="M88" s="271" t="s">
        <v>83</v>
      </c>
    </row>
    <row r="89" spans="1:13" hidden="1" outlineLevel="1" collapsed="1">
      <c r="A89" s="40">
        <v>2011</v>
      </c>
      <c r="B89" s="66" t="s">
        <v>58</v>
      </c>
      <c r="C89" s="130">
        <v>0.3856</v>
      </c>
      <c r="D89" s="130">
        <v>1.5775999999999999</v>
      </c>
      <c r="E89" s="130">
        <v>3.0379</v>
      </c>
      <c r="F89" s="130">
        <v>3.0629</v>
      </c>
      <c r="G89" s="130">
        <v>1.0738000000000001</v>
      </c>
      <c r="H89" s="130">
        <v>1.6720999999999999</v>
      </c>
      <c r="I89" s="130">
        <v>0.19420000000000001</v>
      </c>
      <c r="J89" s="130">
        <v>1.302</v>
      </c>
      <c r="K89" s="130">
        <v>2.9883000000000002</v>
      </c>
      <c r="L89" s="130">
        <v>5.9298999999999999</v>
      </c>
      <c r="M89" s="271" t="s">
        <v>83</v>
      </c>
    </row>
    <row r="90" spans="1:13" hidden="1" outlineLevel="1" collapsed="1">
      <c r="A90" s="384">
        <v>2011</v>
      </c>
      <c r="B90" s="389" t="s">
        <v>350</v>
      </c>
      <c r="C90" s="130">
        <v>0.38829999999999998</v>
      </c>
      <c r="D90" s="130">
        <v>1.7757000000000001</v>
      </c>
      <c r="E90" s="130">
        <v>3.0230999999999999</v>
      </c>
      <c r="F90" s="130">
        <v>3.0882999999999998</v>
      </c>
      <c r="G90" s="130">
        <v>1.0659000000000001</v>
      </c>
      <c r="H90" s="130">
        <v>1.65</v>
      </c>
      <c r="I90" s="130">
        <v>0.2918</v>
      </c>
      <c r="J90" s="130">
        <v>1.3172999999999999</v>
      </c>
      <c r="K90" s="130">
        <v>2.6206</v>
      </c>
      <c r="L90" s="130">
        <v>3.09</v>
      </c>
      <c r="M90" s="271" t="s">
        <v>83</v>
      </c>
    </row>
    <row r="91" spans="1:13" hidden="1" outlineLevel="1" collapsed="1">
      <c r="A91" s="384">
        <v>2011</v>
      </c>
      <c r="B91" s="389" t="s">
        <v>61</v>
      </c>
      <c r="C91" s="130">
        <v>0.38490000000000002</v>
      </c>
      <c r="D91" s="130">
        <v>1.9967999999999999</v>
      </c>
      <c r="E91" s="130">
        <v>3.1286999999999998</v>
      </c>
      <c r="F91" s="130">
        <v>3.3553999999999999</v>
      </c>
      <c r="G91" s="130">
        <v>1.0387</v>
      </c>
      <c r="H91" s="130">
        <v>1.6507000000000001</v>
      </c>
      <c r="I91" s="130">
        <v>0.22420000000000001</v>
      </c>
      <c r="J91" s="130">
        <v>1.3202</v>
      </c>
      <c r="K91" s="130">
        <v>2.7048000000000001</v>
      </c>
      <c r="L91" s="130">
        <v>3.2197</v>
      </c>
      <c r="M91" s="271" t="s">
        <v>83</v>
      </c>
    </row>
    <row r="92" spans="1:13" hidden="1" outlineLevel="1" collapsed="1">
      <c r="A92" s="384">
        <v>2011</v>
      </c>
      <c r="B92" s="389" t="s">
        <v>62</v>
      </c>
      <c r="C92" s="130">
        <v>0.38819999999999999</v>
      </c>
      <c r="D92" s="130">
        <v>1.883</v>
      </c>
      <c r="E92" s="130">
        <v>2.9434999999999998</v>
      </c>
      <c r="F92" s="130">
        <v>3.4581</v>
      </c>
      <c r="G92" s="130">
        <v>1.0436000000000001</v>
      </c>
      <c r="H92" s="130">
        <v>1.6480999999999999</v>
      </c>
      <c r="I92" s="130">
        <v>0.17560000000000001</v>
      </c>
      <c r="J92" s="130">
        <v>1.1900999999999999</v>
      </c>
      <c r="K92" s="130">
        <v>2.1493000000000002</v>
      </c>
      <c r="L92" s="130">
        <v>3.4552</v>
      </c>
      <c r="M92" s="271" t="s">
        <v>83</v>
      </c>
    </row>
    <row r="93" spans="1:13" collapsed="1">
      <c r="A93" s="614">
        <v>2011</v>
      </c>
      <c r="B93" s="615" t="s">
        <v>63</v>
      </c>
      <c r="C93" s="131">
        <v>0.40660000000000002</v>
      </c>
      <c r="D93" s="131">
        <v>1.9189000000000001</v>
      </c>
      <c r="E93" s="131">
        <v>3.1937000000000002</v>
      </c>
      <c r="F93" s="131">
        <v>3.6861999999999999</v>
      </c>
      <c r="G93" s="131">
        <v>1.0350999999999999</v>
      </c>
      <c r="H93" s="131">
        <v>1.6540999999999999</v>
      </c>
      <c r="I93" s="131">
        <v>0.15110000000000001</v>
      </c>
      <c r="J93" s="131">
        <v>1.0037</v>
      </c>
      <c r="K93" s="131">
        <v>2.4417</v>
      </c>
      <c r="L93" s="131">
        <v>4.3806000000000003</v>
      </c>
      <c r="M93" s="605">
        <v>1.25</v>
      </c>
    </row>
    <row r="94" spans="1:13">
      <c r="A94" s="384">
        <v>2012</v>
      </c>
      <c r="B94" s="389" t="s">
        <v>49</v>
      </c>
      <c r="C94" s="340">
        <v>0.42080000000000001</v>
      </c>
      <c r="D94" s="340">
        <v>2.1642000000000001</v>
      </c>
      <c r="E94" s="340">
        <v>3.4468000000000001</v>
      </c>
      <c r="F94" s="340">
        <v>3.5981000000000001</v>
      </c>
      <c r="G94" s="340">
        <v>1.0777000000000001</v>
      </c>
      <c r="H94" s="340">
        <v>1.6850000000000001</v>
      </c>
      <c r="I94" s="340">
        <v>0.13150000000000001</v>
      </c>
      <c r="J94" s="340">
        <v>0.99719999999999998</v>
      </c>
      <c r="K94" s="340">
        <v>2.3597999999999999</v>
      </c>
      <c r="L94" s="340">
        <v>3.6957</v>
      </c>
      <c r="M94" s="271" t="s">
        <v>83</v>
      </c>
    </row>
    <row r="95" spans="1:13">
      <c r="A95" s="384">
        <v>2012</v>
      </c>
      <c r="B95" s="389" t="s">
        <v>50</v>
      </c>
      <c r="C95" s="340">
        <v>0.42409999999999998</v>
      </c>
      <c r="D95" s="340">
        <v>2.2879999999999998</v>
      </c>
      <c r="E95" s="340">
        <v>3.4771999999999998</v>
      </c>
      <c r="F95" s="340">
        <v>3.5569000000000002</v>
      </c>
      <c r="G95" s="340">
        <v>1.0621</v>
      </c>
      <c r="H95" s="340">
        <v>1.6867000000000001</v>
      </c>
      <c r="I95" s="340">
        <v>0.12720000000000001</v>
      </c>
      <c r="J95" s="340">
        <v>0.8135</v>
      </c>
      <c r="K95" s="340">
        <v>2.0667</v>
      </c>
      <c r="L95" s="340">
        <v>3.3206000000000002</v>
      </c>
      <c r="M95" s="271" t="s">
        <v>83</v>
      </c>
    </row>
    <row r="96" spans="1:13">
      <c r="A96" s="384">
        <v>2012</v>
      </c>
      <c r="B96" s="389" t="s">
        <v>51</v>
      </c>
      <c r="C96" s="340">
        <v>0.4289</v>
      </c>
      <c r="D96" s="340">
        <v>2.2787999999999999</v>
      </c>
      <c r="E96" s="340">
        <v>3.4167000000000001</v>
      </c>
      <c r="F96" s="340">
        <v>3.2313000000000001</v>
      </c>
      <c r="G96" s="340">
        <v>1.0564</v>
      </c>
      <c r="H96" s="340">
        <v>1.7055</v>
      </c>
      <c r="I96" s="340">
        <v>0.11849999999999999</v>
      </c>
      <c r="J96" s="340">
        <v>0.69020000000000004</v>
      </c>
      <c r="K96" s="340">
        <v>2.6053000000000002</v>
      </c>
      <c r="L96" s="340">
        <v>3.8037000000000001</v>
      </c>
      <c r="M96" s="271" t="s">
        <v>83</v>
      </c>
    </row>
    <row r="97" spans="1:18">
      <c r="A97" s="384">
        <v>2012</v>
      </c>
      <c r="B97" s="389" t="s">
        <v>53</v>
      </c>
      <c r="C97" s="340">
        <v>0.45800000000000002</v>
      </c>
      <c r="D97" s="340">
        <v>2.2397999999999998</v>
      </c>
      <c r="E97" s="340">
        <v>3.4723000000000002</v>
      </c>
      <c r="F97" s="340">
        <v>3.2913999999999999</v>
      </c>
      <c r="G97" s="340">
        <v>0.94040000000000001</v>
      </c>
      <c r="H97" s="340">
        <v>1.7376</v>
      </c>
      <c r="I97" s="340">
        <v>0.12</v>
      </c>
      <c r="J97" s="340">
        <v>0.61919999999999997</v>
      </c>
      <c r="K97" s="340">
        <v>2.1720000000000002</v>
      </c>
      <c r="L97" s="340">
        <v>3.4352999999999998</v>
      </c>
      <c r="M97" s="271" t="s">
        <v>83</v>
      </c>
    </row>
    <row r="98" spans="1:18">
      <c r="A98" s="384">
        <v>2012</v>
      </c>
      <c r="B98" s="389" t="s">
        <v>54</v>
      </c>
      <c r="C98" s="340">
        <v>0.45839999999999997</v>
      </c>
      <c r="D98" s="340">
        <v>2.0733000000000001</v>
      </c>
      <c r="E98" s="340">
        <v>3.3136999999999999</v>
      </c>
      <c r="F98" s="340">
        <v>3.52</v>
      </c>
      <c r="G98" s="340">
        <v>0.95240000000000002</v>
      </c>
      <c r="H98" s="340">
        <v>1.7307999999999999</v>
      </c>
      <c r="I98" s="340">
        <v>0.1313</v>
      </c>
      <c r="J98" s="340">
        <v>0.51080000000000003</v>
      </c>
      <c r="K98" s="340">
        <v>2.2785000000000002</v>
      </c>
      <c r="L98" s="340">
        <v>3.1042000000000001</v>
      </c>
      <c r="M98" s="271" t="s">
        <v>83</v>
      </c>
    </row>
    <row r="99" spans="1:18">
      <c r="A99" s="384">
        <v>2012</v>
      </c>
      <c r="B99" s="389" t="s">
        <v>55</v>
      </c>
      <c r="C99" s="340">
        <v>0.45739999999999997</v>
      </c>
      <c r="D99" s="340">
        <v>2.0918999999999999</v>
      </c>
      <c r="E99" s="340">
        <v>2.9390999999999998</v>
      </c>
      <c r="F99" s="340">
        <v>3.2559</v>
      </c>
      <c r="G99" s="340">
        <v>0.93840000000000001</v>
      </c>
      <c r="H99" s="340">
        <v>1.7534000000000001</v>
      </c>
      <c r="I99" s="340">
        <v>0.12130000000000001</v>
      </c>
      <c r="J99" s="340">
        <v>0.54259999999999997</v>
      </c>
      <c r="K99" s="340">
        <v>2.2370000000000001</v>
      </c>
      <c r="L99" s="340">
        <v>2.278</v>
      </c>
      <c r="M99" s="271" t="s">
        <v>83</v>
      </c>
    </row>
    <row r="100" spans="1:18">
      <c r="A100" s="384">
        <v>2012</v>
      </c>
      <c r="B100" s="389" t="s">
        <v>57</v>
      </c>
      <c r="C100" s="340">
        <v>0.44640000000000002</v>
      </c>
      <c r="D100" s="340">
        <v>2.3384</v>
      </c>
      <c r="E100" s="340">
        <v>2.9965999999999999</v>
      </c>
      <c r="F100" s="340">
        <v>3.1236999999999999</v>
      </c>
      <c r="G100" s="340">
        <v>0.90900000000000003</v>
      </c>
      <c r="H100" s="340">
        <v>1.7426999999999999</v>
      </c>
      <c r="I100" s="340">
        <v>9.5699999999999993E-2</v>
      </c>
      <c r="J100" s="340">
        <v>0.56979999999999997</v>
      </c>
      <c r="K100" s="340">
        <v>1.0401</v>
      </c>
      <c r="L100" s="340">
        <v>2.7458</v>
      </c>
      <c r="M100" s="271" t="s">
        <v>83</v>
      </c>
    </row>
    <row r="101" spans="1:18">
      <c r="A101" s="384">
        <v>2012</v>
      </c>
      <c r="B101" s="389" t="s">
        <v>58</v>
      </c>
      <c r="C101" s="340">
        <v>0.44900000000000001</v>
      </c>
      <c r="D101" s="340">
        <v>2.3929999999999998</v>
      </c>
      <c r="E101" s="340">
        <v>2.9091999999999998</v>
      </c>
      <c r="F101" s="340">
        <v>3.3511000000000002</v>
      </c>
      <c r="G101" s="340">
        <v>0.82499999999999996</v>
      </c>
      <c r="H101" s="340">
        <v>1.675</v>
      </c>
      <c r="I101" s="340">
        <v>0.1003</v>
      </c>
      <c r="J101" s="340">
        <v>0.52380000000000004</v>
      </c>
      <c r="K101" s="340">
        <v>1.8983000000000001</v>
      </c>
      <c r="L101" s="340">
        <v>0.53320000000000001</v>
      </c>
      <c r="M101" s="271" t="s">
        <v>83</v>
      </c>
    </row>
    <row r="102" spans="1:18">
      <c r="A102" s="384">
        <v>2012</v>
      </c>
      <c r="B102" s="389" t="s">
        <v>350</v>
      </c>
      <c r="C102" s="340">
        <v>0.41249999999999998</v>
      </c>
      <c r="D102" s="340">
        <v>1.8779999999999999</v>
      </c>
      <c r="E102" s="340">
        <v>2.7976999999999999</v>
      </c>
      <c r="F102" s="340">
        <v>3.1274000000000002</v>
      </c>
      <c r="G102" s="340">
        <v>0.80179999999999996</v>
      </c>
      <c r="H102" s="340">
        <v>1.7124999999999999</v>
      </c>
      <c r="I102" s="340">
        <v>9.0399999999999994E-2</v>
      </c>
      <c r="J102" s="340">
        <v>0.59919999999999995</v>
      </c>
      <c r="K102" s="340">
        <v>2.7555000000000001</v>
      </c>
      <c r="L102" s="340">
        <v>0.65490000000000004</v>
      </c>
      <c r="M102" s="271" t="s">
        <v>83</v>
      </c>
    </row>
    <row r="103" spans="1:18">
      <c r="A103" s="384">
        <v>2012</v>
      </c>
      <c r="B103" s="389" t="s">
        <v>61</v>
      </c>
      <c r="C103" s="340">
        <v>0.41510000000000002</v>
      </c>
      <c r="D103" s="340">
        <v>1.9574</v>
      </c>
      <c r="E103" s="340">
        <v>2.6046</v>
      </c>
      <c r="F103" s="340">
        <v>3.0072999999999999</v>
      </c>
      <c r="G103" s="340">
        <v>0.79410000000000003</v>
      </c>
      <c r="H103" s="340">
        <v>1.7148000000000001</v>
      </c>
      <c r="I103" s="340">
        <v>8.6300000000000002E-2</v>
      </c>
      <c r="J103" s="340">
        <v>0.66320000000000001</v>
      </c>
      <c r="K103" s="340">
        <v>2.7919999999999998</v>
      </c>
      <c r="L103" s="340">
        <v>0.12720000000000001</v>
      </c>
      <c r="M103" s="271" t="s">
        <v>83</v>
      </c>
    </row>
    <row r="104" spans="1:18">
      <c r="A104" s="384">
        <v>2012</v>
      </c>
      <c r="B104" s="389" t="s">
        <v>62</v>
      </c>
      <c r="C104" s="340">
        <v>0.41959999999999997</v>
      </c>
      <c r="D104" s="340">
        <v>1.5415000000000001</v>
      </c>
      <c r="E104" s="340">
        <v>2.6315</v>
      </c>
      <c r="F104" s="340">
        <v>2.9727999999999999</v>
      </c>
      <c r="G104" s="340">
        <v>0.76929999999999998</v>
      </c>
      <c r="H104" s="340">
        <v>1.7141999999999999</v>
      </c>
      <c r="I104" s="340">
        <v>8.8300000000000003E-2</v>
      </c>
      <c r="J104" s="340">
        <v>0.55620000000000003</v>
      </c>
      <c r="K104" s="340">
        <v>3.5095000000000001</v>
      </c>
      <c r="L104" s="340">
        <v>2.8715999999999999</v>
      </c>
      <c r="M104" s="271" t="s">
        <v>83</v>
      </c>
    </row>
    <row r="105" spans="1:18">
      <c r="A105" s="384">
        <v>2012</v>
      </c>
      <c r="B105" s="389" t="s">
        <v>63</v>
      </c>
      <c r="C105" s="340">
        <v>0.42470000000000002</v>
      </c>
      <c r="D105" s="340">
        <v>1.8151999999999999</v>
      </c>
      <c r="E105" s="340">
        <v>2.7877000000000001</v>
      </c>
      <c r="F105" s="340">
        <v>2.9573999999999998</v>
      </c>
      <c r="G105" s="340">
        <v>0.72219999999999995</v>
      </c>
      <c r="H105" s="340">
        <v>1.718</v>
      </c>
      <c r="I105" s="340">
        <v>9.2299999999999993E-2</v>
      </c>
      <c r="J105" s="340">
        <v>0.51529999999999998</v>
      </c>
      <c r="K105" s="340">
        <v>2.9851000000000001</v>
      </c>
      <c r="L105" s="340">
        <v>3.1669</v>
      </c>
      <c r="M105" s="271" t="s">
        <v>83</v>
      </c>
    </row>
    <row r="106" spans="1:18">
      <c r="C106" s="607"/>
      <c r="D106" s="607"/>
      <c r="E106" s="607"/>
      <c r="F106" s="607"/>
      <c r="G106" s="607"/>
      <c r="H106" s="607"/>
      <c r="I106" s="607"/>
      <c r="J106" s="607"/>
      <c r="K106" s="607"/>
      <c r="L106" s="607"/>
      <c r="M106" s="607"/>
      <c r="N106" s="607"/>
      <c r="O106" s="607"/>
    </row>
    <row r="107" spans="1:18" ht="15">
      <c r="A107" s="562" t="s">
        <v>726</v>
      </c>
    </row>
    <row r="109" spans="1:18" ht="19.5" customHeight="1">
      <c r="A109" s="791"/>
      <c r="B109" s="792"/>
      <c r="C109" s="787" t="s">
        <v>526</v>
      </c>
      <c r="D109" s="789" t="s">
        <v>375</v>
      </c>
      <c r="E109" s="467"/>
      <c r="F109" s="801" t="s">
        <v>68</v>
      </c>
      <c r="G109" s="801"/>
      <c r="H109" s="801"/>
      <c r="I109" s="801"/>
      <c r="J109" s="610"/>
      <c r="K109" s="801" t="s">
        <v>475</v>
      </c>
      <c r="L109" s="801"/>
      <c r="M109" s="801"/>
      <c r="N109" s="801"/>
      <c r="O109" s="801"/>
      <c r="P109" s="795" t="s">
        <v>70</v>
      </c>
      <c r="Q109" s="796"/>
      <c r="R109" s="796"/>
    </row>
    <row r="110" spans="1:18" ht="48.75" customHeight="1">
      <c r="A110" s="793"/>
      <c r="B110" s="794"/>
      <c r="C110" s="788"/>
      <c r="D110" s="790"/>
      <c r="E110" s="455" t="s">
        <v>85</v>
      </c>
      <c r="F110" s="455" t="s">
        <v>376</v>
      </c>
      <c r="G110" s="455" t="s">
        <v>377</v>
      </c>
      <c r="H110" s="455" t="s">
        <v>378</v>
      </c>
      <c r="I110" s="455" t="s">
        <v>105</v>
      </c>
      <c r="J110" s="455" t="s">
        <v>85</v>
      </c>
      <c r="K110" s="455" t="s">
        <v>376</v>
      </c>
      <c r="L110" s="455" t="s">
        <v>377</v>
      </c>
      <c r="M110" s="455" t="s">
        <v>379</v>
      </c>
      <c r="N110" s="455" t="s">
        <v>380</v>
      </c>
      <c r="O110" s="455" t="s">
        <v>105</v>
      </c>
      <c r="P110" s="455" t="s">
        <v>376</v>
      </c>
      <c r="Q110" s="455" t="s">
        <v>377</v>
      </c>
      <c r="R110" s="457" t="s">
        <v>378</v>
      </c>
    </row>
    <row r="111" spans="1:18">
      <c r="A111" s="135"/>
      <c r="B111" s="132"/>
      <c r="C111" s="136">
        <v>1</v>
      </c>
      <c r="D111" s="495">
        <v>2</v>
      </c>
      <c r="E111" s="495">
        <v>3</v>
      </c>
      <c r="F111" s="495">
        <v>4</v>
      </c>
      <c r="G111" s="495">
        <v>5</v>
      </c>
      <c r="H111" s="495">
        <v>6</v>
      </c>
      <c r="I111" s="495">
        <v>7</v>
      </c>
      <c r="J111" s="495">
        <v>8</v>
      </c>
      <c r="K111" s="495">
        <v>9</v>
      </c>
      <c r="L111" s="495">
        <v>10</v>
      </c>
      <c r="M111" s="495">
        <v>11</v>
      </c>
      <c r="N111" s="495">
        <v>12</v>
      </c>
      <c r="O111" s="495">
        <v>13</v>
      </c>
      <c r="P111" s="495">
        <v>14</v>
      </c>
      <c r="Q111" s="495">
        <v>15</v>
      </c>
      <c r="R111" s="137">
        <v>16</v>
      </c>
    </row>
    <row r="112" spans="1:18" hidden="1" outlineLevel="1">
      <c r="A112" s="40">
        <v>2005</v>
      </c>
      <c r="B112" s="66" t="s">
        <v>49</v>
      </c>
      <c r="C112" s="67">
        <v>8.9492248559509857</v>
      </c>
      <c r="D112" s="68">
        <v>11.291889750250146</v>
      </c>
      <c r="E112" s="68">
        <v>12.970103877052491</v>
      </c>
      <c r="F112" s="68">
        <v>10.137332318299887</v>
      </c>
      <c r="G112" s="68">
        <v>17.348076980345269</v>
      </c>
      <c r="H112" s="68">
        <v>9.0807892368093466</v>
      </c>
      <c r="I112" s="68">
        <v>13.816905730789076</v>
      </c>
      <c r="J112" s="68">
        <v>7.1529874892686687</v>
      </c>
      <c r="K112" s="68">
        <v>7.1211674986495606</v>
      </c>
      <c r="L112" s="68">
        <v>7.1613045583596788</v>
      </c>
      <c r="M112" s="68">
        <v>7.233404970164476</v>
      </c>
      <c r="N112" s="68">
        <v>7.2140908123716141</v>
      </c>
      <c r="O112" s="68">
        <v>7.3972051596742423</v>
      </c>
      <c r="P112" s="68">
        <v>7.5731528075483325</v>
      </c>
      <c r="Q112" s="68">
        <v>11.255761255779181</v>
      </c>
      <c r="R112" s="68">
        <v>7.3017497670006328</v>
      </c>
    </row>
    <row r="113" spans="1:18" hidden="1" outlineLevel="1">
      <c r="A113" s="40">
        <v>2005</v>
      </c>
      <c r="B113" s="66" t="s">
        <v>50</v>
      </c>
      <c r="C113" s="67">
        <v>8.6824762545151337</v>
      </c>
      <c r="D113" s="68">
        <v>11.100049505778783</v>
      </c>
      <c r="E113" s="68">
        <v>12.356396806501659</v>
      </c>
      <c r="F113" s="68">
        <v>9.9451509202509456</v>
      </c>
      <c r="G113" s="68">
        <v>16.616250419307988</v>
      </c>
      <c r="H113" s="68">
        <v>8.448639660420433</v>
      </c>
      <c r="I113" s="68">
        <v>12.833476412378584</v>
      </c>
      <c r="J113" s="68">
        <v>6.6253169529155507</v>
      </c>
      <c r="K113" s="68">
        <v>6.4318216457526001</v>
      </c>
      <c r="L113" s="68">
        <v>6.635165925874575</v>
      </c>
      <c r="M113" s="68">
        <v>7.113542380810741</v>
      </c>
      <c r="N113" s="68">
        <v>6.6502521162447961</v>
      </c>
      <c r="O113" s="68">
        <v>6.9118331902820636</v>
      </c>
      <c r="P113" s="68">
        <v>6.7803665751181059</v>
      </c>
      <c r="Q113" s="68">
        <v>11.101479535927524</v>
      </c>
      <c r="R113" s="68">
        <v>7.40936958921949</v>
      </c>
    </row>
    <row r="114" spans="1:18" hidden="1" outlineLevel="1">
      <c r="A114" s="40">
        <v>2005</v>
      </c>
      <c r="B114" s="66" t="s">
        <v>51</v>
      </c>
      <c r="C114" s="67">
        <v>8.1785902927836229</v>
      </c>
      <c r="D114" s="68">
        <v>10.990403286691748</v>
      </c>
      <c r="E114" s="68">
        <v>11.438181418829076</v>
      </c>
      <c r="F114" s="68">
        <v>9.2208643666706109</v>
      </c>
      <c r="G114" s="68">
        <v>16.460544607439974</v>
      </c>
      <c r="H114" s="68">
        <v>7.3326125748707938</v>
      </c>
      <c r="I114" s="68">
        <v>11.846501053856198</v>
      </c>
      <c r="J114" s="68">
        <v>6.4771496209220487</v>
      </c>
      <c r="K114" s="68">
        <v>6.2641261631521559</v>
      </c>
      <c r="L114" s="68">
        <v>6.5157191208729506</v>
      </c>
      <c r="M114" s="68">
        <v>7.0007243302921101</v>
      </c>
      <c r="N114" s="68">
        <v>6.0760810427552103</v>
      </c>
      <c r="O114" s="68">
        <v>6.7888645367017793</v>
      </c>
      <c r="P114" s="68">
        <v>5.8678635076610437</v>
      </c>
      <c r="Q114" s="68">
        <v>10.726842574203419</v>
      </c>
      <c r="R114" s="68">
        <v>6.210648665596767</v>
      </c>
    </row>
    <row r="115" spans="1:18" hidden="1" outlineLevel="1">
      <c r="A115" s="40">
        <v>2005</v>
      </c>
      <c r="B115" s="66" t="s">
        <v>53</v>
      </c>
      <c r="C115" s="67">
        <v>7.8914759360435971</v>
      </c>
      <c r="D115" s="68">
        <v>10.799282631371325</v>
      </c>
      <c r="E115" s="68">
        <v>11.282794259404538</v>
      </c>
      <c r="F115" s="68">
        <v>9.1607519843230989</v>
      </c>
      <c r="G115" s="68">
        <v>16.234905787441846</v>
      </c>
      <c r="H115" s="68">
        <v>7.3839532314706426</v>
      </c>
      <c r="I115" s="68">
        <v>11.738667060589515</v>
      </c>
      <c r="J115" s="68">
        <v>6.1746119943154492</v>
      </c>
      <c r="K115" s="68">
        <v>5.8948122821766376</v>
      </c>
      <c r="L115" s="68">
        <v>6.3940213568521802</v>
      </c>
      <c r="M115" s="68">
        <v>6.8866184008660332</v>
      </c>
      <c r="N115" s="68">
        <v>6.0029887491452367</v>
      </c>
      <c r="O115" s="68">
        <v>6.3337657257922588</v>
      </c>
      <c r="P115" s="68">
        <v>5.8697326952082038</v>
      </c>
      <c r="Q115" s="68">
        <v>10.923928204985744</v>
      </c>
      <c r="R115" s="68">
        <v>6.5991514861965914</v>
      </c>
    </row>
    <row r="116" spans="1:18" hidden="1" outlineLevel="1">
      <c r="A116" s="40">
        <v>2005</v>
      </c>
      <c r="B116" s="66" t="s">
        <v>54</v>
      </c>
      <c r="C116" s="67">
        <v>8.0943445219316299</v>
      </c>
      <c r="D116" s="68">
        <v>11.052478514482191</v>
      </c>
      <c r="E116" s="68">
        <v>11.992123902587595</v>
      </c>
      <c r="F116" s="68">
        <v>9.1787323658164226</v>
      </c>
      <c r="G116" s="68">
        <v>17.211906238315347</v>
      </c>
      <c r="H116" s="68">
        <v>7.2070367861639877</v>
      </c>
      <c r="I116" s="68">
        <v>12.519518424930183</v>
      </c>
      <c r="J116" s="68">
        <v>6.1894626401305919</v>
      </c>
      <c r="K116" s="68">
        <v>6.0456366210107992</v>
      </c>
      <c r="L116" s="68">
        <v>6.7909459435747586</v>
      </c>
      <c r="M116" s="68">
        <v>6.4676001165204555</v>
      </c>
      <c r="N116" s="68">
        <v>5.4247539302690058</v>
      </c>
      <c r="O116" s="68">
        <v>6.3573604948425109</v>
      </c>
      <c r="P116" s="68">
        <v>6.8936842661939934</v>
      </c>
      <c r="Q116" s="68">
        <v>10.067848810746741</v>
      </c>
      <c r="R116" s="68">
        <v>6.69285749907956</v>
      </c>
    </row>
    <row r="117" spans="1:18" hidden="1" outlineLevel="1">
      <c r="A117" s="40">
        <v>2005</v>
      </c>
      <c r="B117" s="66" t="s">
        <v>55</v>
      </c>
      <c r="C117" s="67">
        <v>7.2356108394719918</v>
      </c>
      <c r="D117" s="68">
        <v>10.951344986323219</v>
      </c>
      <c r="E117" s="68">
        <v>11.633377820426325</v>
      </c>
      <c r="F117" s="68">
        <v>9.500154834179483</v>
      </c>
      <c r="G117" s="68">
        <v>16.033255461765606</v>
      </c>
      <c r="H117" s="68">
        <v>6.6094134717687201</v>
      </c>
      <c r="I117" s="68">
        <v>12.271365900225884</v>
      </c>
      <c r="J117" s="68">
        <v>5.8255679514562129</v>
      </c>
      <c r="K117" s="68">
        <v>5.6184319269731722</v>
      </c>
      <c r="L117" s="68">
        <v>6.3488601706234862</v>
      </c>
      <c r="M117" s="68">
        <v>6.413650097330736</v>
      </c>
      <c r="N117" s="68">
        <v>4.689355729868808</v>
      </c>
      <c r="O117" s="68">
        <v>5.9933286559096208</v>
      </c>
      <c r="P117" s="68">
        <v>6.9969721772405977</v>
      </c>
      <c r="Q117" s="68">
        <v>10.084827266306846</v>
      </c>
      <c r="R117" s="68">
        <v>5.8080134161217929</v>
      </c>
    </row>
    <row r="118" spans="1:18" hidden="1" outlineLevel="1">
      <c r="A118" s="40">
        <v>2005</v>
      </c>
      <c r="B118" s="66" t="s">
        <v>57</v>
      </c>
      <c r="C118" s="67">
        <v>7.2896663393284538</v>
      </c>
      <c r="D118" s="68">
        <v>10.917904952381486</v>
      </c>
      <c r="E118" s="68">
        <v>10.80982476222003</v>
      </c>
      <c r="F118" s="68">
        <v>9.5895298197551391</v>
      </c>
      <c r="G118" s="68">
        <v>14.695133908547758</v>
      </c>
      <c r="H118" s="68">
        <v>6.6663200909240281</v>
      </c>
      <c r="I118" s="68">
        <v>11.291107606434844</v>
      </c>
      <c r="J118" s="68">
        <v>5.8923349805443044</v>
      </c>
      <c r="K118" s="68">
        <v>5.6802807009443663</v>
      </c>
      <c r="L118" s="68">
        <v>6.29109023650713</v>
      </c>
      <c r="M118" s="68">
        <v>6.4233926237055003</v>
      </c>
      <c r="N118" s="68">
        <v>4.4952700300746802</v>
      </c>
      <c r="O118" s="68">
        <v>6.0736432042620434</v>
      </c>
      <c r="P118" s="68">
        <v>7.8456816031873746</v>
      </c>
      <c r="Q118" s="68">
        <v>9.4999356728484265</v>
      </c>
      <c r="R118" s="68">
        <v>7.0547027588213513</v>
      </c>
    </row>
    <row r="119" spans="1:18" hidden="1" outlineLevel="1">
      <c r="A119" s="40">
        <v>2005</v>
      </c>
      <c r="B119" s="66" t="s">
        <v>58</v>
      </c>
      <c r="C119" s="67">
        <v>7.3051343696989282</v>
      </c>
      <c r="D119" s="68">
        <v>10.944235532058508</v>
      </c>
      <c r="E119" s="68">
        <v>10.30922625967329</v>
      </c>
      <c r="F119" s="68">
        <v>9.5715347249844172</v>
      </c>
      <c r="G119" s="68">
        <v>14.358780778880945</v>
      </c>
      <c r="H119" s="68">
        <v>6.6395586722681319</v>
      </c>
      <c r="I119" s="68">
        <v>11.839878927329913</v>
      </c>
      <c r="J119" s="68">
        <v>5.8292564082838503</v>
      </c>
      <c r="K119" s="68">
        <v>5.435130568997951</v>
      </c>
      <c r="L119" s="68">
        <v>5.8512790309233917</v>
      </c>
      <c r="M119" s="68">
        <v>6.5078984011670613</v>
      </c>
      <c r="N119" s="68">
        <v>4.9965451315940248</v>
      </c>
      <c r="O119" s="68">
        <v>5.9988064906167677</v>
      </c>
      <c r="P119" s="68">
        <v>8.2630002490864634</v>
      </c>
      <c r="Q119" s="68">
        <v>9.166732353648678</v>
      </c>
      <c r="R119" s="68">
        <v>8.2570300615927987</v>
      </c>
    </row>
    <row r="120" spans="1:18" hidden="1" outlineLevel="1">
      <c r="A120" s="40">
        <v>2005</v>
      </c>
      <c r="B120" s="66" t="s">
        <v>350</v>
      </c>
      <c r="C120" s="67">
        <v>7.4105223250312759</v>
      </c>
      <c r="D120" s="68">
        <v>10.831062533726843</v>
      </c>
      <c r="E120" s="68">
        <v>11.295657077386425</v>
      </c>
      <c r="F120" s="68">
        <v>10.886439993978609</v>
      </c>
      <c r="G120" s="68">
        <v>15.306850968370746</v>
      </c>
      <c r="H120" s="68">
        <v>6.3244018580792254</v>
      </c>
      <c r="I120" s="68">
        <v>13.341606697616635</v>
      </c>
      <c r="J120" s="68">
        <v>5.6285154390561303</v>
      </c>
      <c r="K120" s="68">
        <v>5.3248447516515531</v>
      </c>
      <c r="L120" s="68">
        <v>5.5575004709141274</v>
      </c>
      <c r="M120" s="68">
        <v>6.4451904072009301</v>
      </c>
      <c r="N120" s="68">
        <v>4.8498844310752034</v>
      </c>
      <c r="O120" s="68">
        <v>5.8078829982067255</v>
      </c>
      <c r="P120" s="68">
        <v>8.8545273993142146</v>
      </c>
      <c r="Q120" s="68">
        <v>8.1955294357282611</v>
      </c>
      <c r="R120" s="68">
        <v>6.9773460251142287</v>
      </c>
    </row>
    <row r="121" spans="1:18" hidden="1" outlineLevel="1">
      <c r="A121" s="40">
        <v>2005</v>
      </c>
      <c r="B121" s="66" t="s">
        <v>61</v>
      </c>
      <c r="C121" s="67">
        <v>7.4557941398597762</v>
      </c>
      <c r="D121" s="68">
        <v>11.036144547773024</v>
      </c>
      <c r="E121" s="68">
        <v>12.465338971154942</v>
      </c>
      <c r="F121" s="68">
        <v>11.761984974632172</v>
      </c>
      <c r="G121" s="68">
        <v>16.199530822462592</v>
      </c>
      <c r="H121" s="68">
        <v>7.2895679535765039</v>
      </c>
      <c r="I121" s="68">
        <v>13.891301949033551</v>
      </c>
      <c r="J121" s="68">
        <v>5.4943393347787239</v>
      </c>
      <c r="K121" s="68">
        <v>5.1235166310371429</v>
      </c>
      <c r="L121" s="68">
        <v>5.6081062481429322</v>
      </c>
      <c r="M121" s="68">
        <v>6.5936042464014069</v>
      </c>
      <c r="N121" s="68">
        <v>7.943142864075706</v>
      </c>
      <c r="O121" s="68">
        <v>5.6558030582313314</v>
      </c>
      <c r="P121" s="68">
        <v>8.1283032978023879</v>
      </c>
      <c r="Q121" s="68">
        <v>7.7922283566430011</v>
      </c>
      <c r="R121" s="68">
        <v>7.3655546804103986</v>
      </c>
    </row>
    <row r="122" spans="1:18" hidden="1" outlineLevel="1">
      <c r="A122" s="40">
        <v>2005</v>
      </c>
      <c r="B122" s="66" t="s">
        <v>62</v>
      </c>
      <c r="C122" s="67">
        <v>7.3443890327489409</v>
      </c>
      <c r="D122" s="68">
        <v>11.003079902946096</v>
      </c>
      <c r="E122" s="68">
        <v>12.029626707314979</v>
      </c>
      <c r="F122" s="68">
        <v>11.530247945282774</v>
      </c>
      <c r="G122" s="68">
        <v>15.756040088071748</v>
      </c>
      <c r="H122" s="68">
        <v>10.243099814160937</v>
      </c>
      <c r="I122" s="68">
        <v>14.738701100430866</v>
      </c>
      <c r="J122" s="68">
        <v>5.3641874764810193</v>
      </c>
      <c r="K122" s="68">
        <v>4.9807771132677079</v>
      </c>
      <c r="L122" s="68">
        <v>5.6418710712409794</v>
      </c>
      <c r="M122" s="68">
        <v>6.4310092138826782</v>
      </c>
      <c r="N122" s="68">
        <v>6.5434880502164612</v>
      </c>
      <c r="O122" s="68">
        <v>5.5275524287048095</v>
      </c>
      <c r="P122" s="68">
        <v>8.2810490393843494</v>
      </c>
      <c r="Q122" s="68">
        <v>8.6743134698361217</v>
      </c>
      <c r="R122" s="68">
        <v>7.7082796479528035</v>
      </c>
    </row>
    <row r="123" spans="1:18" s="96" customFormat="1" hidden="1" outlineLevel="1">
      <c r="A123" s="40">
        <v>2005</v>
      </c>
      <c r="B123" s="66" t="s">
        <v>63</v>
      </c>
      <c r="C123" s="67">
        <v>7.3770451351756456</v>
      </c>
      <c r="D123" s="68">
        <v>10.929446253052946</v>
      </c>
      <c r="E123" s="68">
        <v>11.891124823977497</v>
      </c>
      <c r="F123" s="68">
        <v>10.675565600697212</v>
      </c>
      <c r="G123" s="68">
        <v>15.764139248432095</v>
      </c>
      <c r="H123" s="68">
        <v>9.09</v>
      </c>
      <c r="I123" s="68">
        <v>13.728719029823365</v>
      </c>
      <c r="J123" s="68">
        <v>5.3233168620503708</v>
      </c>
      <c r="K123" s="68">
        <v>4.9202204128437446</v>
      </c>
      <c r="L123" s="68">
        <v>5.7659620008986066</v>
      </c>
      <c r="M123" s="68">
        <v>6.4589648019310557</v>
      </c>
      <c r="N123" s="68">
        <v>7.9856206311382323</v>
      </c>
      <c r="O123" s="68">
        <v>5.4731170899666575</v>
      </c>
      <c r="P123" s="68">
        <v>8.4931449132689032</v>
      </c>
      <c r="Q123" s="68">
        <v>9.7504056596735449</v>
      </c>
      <c r="R123" s="68">
        <v>7.4037949567883539</v>
      </c>
    </row>
    <row r="124" spans="1:18" hidden="1" outlineLevel="1" collapsed="1">
      <c r="A124" s="40">
        <v>2006</v>
      </c>
      <c r="B124" s="66" t="s">
        <v>49</v>
      </c>
      <c r="C124" s="67">
        <v>7.2920107964971868</v>
      </c>
      <c r="D124" s="68">
        <v>11.517051033054713</v>
      </c>
      <c r="E124" s="68">
        <v>12.716484881547059</v>
      </c>
      <c r="F124" s="68">
        <v>10.886410712818698</v>
      </c>
      <c r="G124" s="68">
        <v>15.391939572297115</v>
      </c>
      <c r="H124" s="68">
        <v>12.571614506096861</v>
      </c>
      <c r="I124" s="68">
        <v>13.320652334420815</v>
      </c>
      <c r="J124" s="68">
        <v>5.4749676913878993</v>
      </c>
      <c r="K124" s="68">
        <v>5.1284349933230784</v>
      </c>
      <c r="L124" s="68">
        <v>5.6070927168094835</v>
      </c>
      <c r="M124" s="68">
        <v>6.7239897560975601</v>
      </c>
      <c r="N124" s="68">
        <v>7.7491682162534428</v>
      </c>
      <c r="O124" s="68">
        <v>5.6327460271776513</v>
      </c>
      <c r="P124" s="68">
        <v>6.1231198611245059</v>
      </c>
      <c r="Q124" s="68">
        <v>6.5844949988492285</v>
      </c>
      <c r="R124" s="68">
        <v>5.1489147412073413</v>
      </c>
    </row>
    <row r="125" spans="1:18" hidden="1" outlineLevel="1">
      <c r="A125" s="40">
        <v>2006</v>
      </c>
      <c r="B125" s="66" t="s">
        <v>50</v>
      </c>
      <c r="C125" s="67">
        <v>7.0372969971597792</v>
      </c>
      <c r="D125" s="68">
        <v>12.61573134068003</v>
      </c>
      <c r="E125" s="68">
        <v>13.55143415887675</v>
      </c>
      <c r="F125" s="68">
        <v>11.210618777834931</v>
      </c>
      <c r="G125" s="68">
        <v>15.550037434688841</v>
      </c>
      <c r="H125" s="68">
        <v>12.683519739864828</v>
      </c>
      <c r="I125" s="68">
        <v>14.717932850381816</v>
      </c>
      <c r="J125" s="68">
        <v>5.430075437538334</v>
      </c>
      <c r="K125" s="68">
        <v>4.8877464147899499</v>
      </c>
      <c r="L125" s="68">
        <v>5.5968228073955837</v>
      </c>
      <c r="M125" s="68">
        <v>7.0664401047852827</v>
      </c>
      <c r="N125" s="68">
        <v>8.0902590995058254</v>
      </c>
      <c r="O125" s="68">
        <v>5.6242314917368859</v>
      </c>
      <c r="P125" s="68">
        <v>6.0636770331926275</v>
      </c>
      <c r="Q125" s="68">
        <v>6.9042248056596378</v>
      </c>
      <c r="R125" s="68">
        <v>5.5858565291523039</v>
      </c>
    </row>
    <row r="126" spans="1:18" hidden="1" outlineLevel="1">
      <c r="A126" s="40">
        <v>2006</v>
      </c>
      <c r="B126" s="66" t="s">
        <v>51</v>
      </c>
      <c r="C126" s="67">
        <v>7.1324600440453789</v>
      </c>
      <c r="D126" s="68">
        <v>13.000790927821384</v>
      </c>
      <c r="E126" s="68">
        <v>11.9058475220386</v>
      </c>
      <c r="F126" s="68">
        <v>9.9523206814373655</v>
      </c>
      <c r="G126" s="68">
        <v>14.836254513411104</v>
      </c>
      <c r="H126" s="68">
        <v>12.280540708355016</v>
      </c>
      <c r="I126" s="68">
        <v>12.616147477047729</v>
      </c>
      <c r="J126" s="68">
        <v>5.5400902571044419</v>
      </c>
      <c r="K126" s="68">
        <v>4.9161328500300385</v>
      </c>
      <c r="L126" s="68">
        <v>6.0813458803742559</v>
      </c>
      <c r="M126" s="68">
        <v>6.8523632717405558</v>
      </c>
      <c r="N126" s="68">
        <v>7.4634412379386745</v>
      </c>
      <c r="O126" s="68">
        <v>5.7380694995231565</v>
      </c>
      <c r="P126" s="68">
        <v>6.2855091386509976</v>
      </c>
      <c r="Q126" s="68">
        <v>6.4976021102787023</v>
      </c>
      <c r="R126" s="68">
        <v>5.3937405914164875</v>
      </c>
    </row>
    <row r="127" spans="1:18" hidden="1" outlineLevel="1">
      <c r="A127" s="40">
        <v>2006</v>
      </c>
      <c r="B127" s="66" t="s">
        <v>53</v>
      </c>
      <c r="C127" s="67">
        <v>7.3075625795562686</v>
      </c>
      <c r="D127" s="68">
        <v>13.019778406407845</v>
      </c>
      <c r="E127" s="68">
        <v>11.637256764778924</v>
      </c>
      <c r="F127" s="68">
        <v>10.295481217974348</v>
      </c>
      <c r="G127" s="68">
        <v>14.487679258411747</v>
      </c>
      <c r="H127" s="68">
        <v>12.138849854639945</v>
      </c>
      <c r="I127" s="68">
        <v>12.251004242712575</v>
      </c>
      <c r="J127" s="68">
        <v>5.6977752505595785</v>
      </c>
      <c r="K127" s="68">
        <v>5.1374565909020102</v>
      </c>
      <c r="L127" s="68">
        <v>5.4748488643664359</v>
      </c>
      <c r="M127" s="68">
        <v>7.1597441344552815</v>
      </c>
      <c r="N127" s="68">
        <v>7.6404117499707738</v>
      </c>
      <c r="O127" s="68">
        <v>5.909076762009744</v>
      </c>
      <c r="P127" s="68">
        <v>6.2122747443670709</v>
      </c>
      <c r="Q127" s="68">
        <v>6.6433443339219203</v>
      </c>
      <c r="R127" s="68">
        <v>5.8392001280356851</v>
      </c>
    </row>
    <row r="128" spans="1:18" hidden="1" outlineLevel="1">
      <c r="A128" s="40">
        <v>2006</v>
      </c>
      <c r="B128" s="66" t="s">
        <v>54</v>
      </c>
      <c r="C128" s="67">
        <v>7.5019168386536323</v>
      </c>
      <c r="D128" s="68">
        <v>13.069751585313034</v>
      </c>
      <c r="E128" s="68">
        <v>12.820702326276361</v>
      </c>
      <c r="F128" s="68">
        <v>11.808781122830975</v>
      </c>
      <c r="G128" s="68">
        <v>15.014734954247315</v>
      </c>
      <c r="H128" s="68">
        <v>12.425866415008544</v>
      </c>
      <c r="I128" s="68">
        <v>13.45327777601617</v>
      </c>
      <c r="J128" s="68">
        <v>5.8221731605407063</v>
      </c>
      <c r="K128" s="68">
        <v>5.3343968269869571</v>
      </c>
      <c r="L128" s="68">
        <v>5.6998718319883563</v>
      </c>
      <c r="M128" s="68">
        <v>7.0534990294434294</v>
      </c>
      <c r="N128" s="68">
        <v>6.8044318440995388</v>
      </c>
      <c r="O128" s="68">
        <v>6.0243838524074009</v>
      </c>
      <c r="P128" s="68">
        <v>6.4088677607301197</v>
      </c>
      <c r="Q128" s="68">
        <v>6.3512573515553283</v>
      </c>
      <c r="R128" s="68">
        <v>6.499707438936869</v>
      </c>
    </row>
    <row r="129" spans="1:18" hidden="1" outlineLevel="1">
      <c r="A129" s="40">
        <v>2006</v>
      </c>
      <c r="B129" s="66" t="s">
        <v>55</v>
      </c>
      <c r="C129" s="67">
        <v>7.7098844669374902</v>
      </c>
      <c r="D129" s="68">
        <v>13.482852427469005</v>
      </c>
      <c r="E129" s="68">
        <v>13.656913532494166</v>
      </c>
      <c r="F129" s="68">
        <v>12.591546512492657</v>
      </c>
      <c r="G129" s="68">
        <v>15.846343291111411</v>
      </c>
      <c r="H129" s="68">
        <v>12.593284529584306</v>
      </c>
      <c r="I129" s="68">
        <v>14.42362030454812</v>
      </c>
      <c r="J129" s="68">
        <v>5.9156997208909399</v>
      </c>
      <c r="K129" s="68">
        <v>5.5431411291873669</v>
      </c>
      <c r="L129" s="68">
        <v>5.8252255822048991</v>
      </c>
      <c r="M129" s="68">
        <v>7.0027080282137186</v>
      </c>
      <c r="N129" s="68">
        <v>5.9373296739488657</v>
      </c>
      <c r="O129" s="68">
        <v>6.1587113528207906</v>
      </c>
      <c r="P129" s="68">
        <v>6.5568458025253449</v>
      </c>
      <c r="Q129" s="68">
        <v>6.8769682122265046</v>
      </c>
      <c r="R129" s="68">
        <v>6.3934945341595952</v>
      </c>
    </row>
    <row r="130" spans="1:18" hidden="1" outlineLevel="1">
      <c r="A130" s="40">
        <v>2006</v>
      </c>
      <c r="B130" s="66" t="s">
        <v>57</v>
      </c>
      <c r="C130" s="67">
        <v>7.7283468765275583</v>
      </c>
      <c r="D130" s="68">
        <v>13.928645917565945</v>
      </c>
      <c r="E130" s="68">
        <v>13.12587486801983</v>
      </c>
      <c r="F130" s="68">
        <v>11.648617000132912</v>
      </c>
      <c r="G130" s="68">
        <v>16.190569076712631</v>
      </c>
      <c r="H130" s="68">
        <v>13.18284246235101</v>
      </c>
      <c r="I130" s="68">
        <v>14.100582854129737</v>
      </c>
      <c r="J130" s="68">
        <v>6.0911163293794761</v>
      </c>
      <c r="K130" s="68">
        <v>5.750909604380305</v>
      </c>
      <c r="L130" s="68">
        <v>5.9832396663564005</v>
      </c>
      <c r="M130" s="68">
        <v>6.7955982357920552</v>
      </c>
      <c r="N130" s="68">
        <v>7.5028797851292897</v>
      </c>
      <c r="O130" s="68">
        <v>6.2970270434525872</v>
      </c>
      <c r="P130" s="68">
        <v>7.0492326784671988</v>
      </c>
      <c r="Q130" s="68">
        <v>6.7543417623717126</v>
      </c>
      <c r="R130" s="68">
        <v>6.489138024425154</v>
      </c>
    </row>
    <row r="131" spans="1:18" hidden="1" outlineLevel="1">
      <c r="A131" s="40">
        <v>2006</v>
      </c>
      <c r="B131" s="66" t="s">
        <v>58</v>
      </c>
      <c r="C131" s="67">
        <v>8.0212795176333245</v>
      </c>
      <c r="D131" s="68">
        <v>14.263017346399938</v>
      </c>
      <c r="E131" s="68">
        <v>13.622388030892852</v>
      </c>
      <c r="F131" s="68">
        <v>12.771600455710278</v>
      </c>
      <c r="G131" s="68">
        <v>15.57809177907008</v>
      </c>
      <c r="H131" s="68">
        <v>13.647813963489128</v>
      </c>
      <c r="I131" s="68">
        <v>14.663906013482853</v>
      </c>
      <c r="J131" s="68">
        <v>6.4057860409918117</v>
      </c>
      <c r="K131" s="68">
        <v>6.1874019618590479</v>
      </c>
      <c r="L131" s="68">
        <v>6.3009467770588614</v>
      </c>
      <c r="M131" s="68">
        <v>6.8702226840691543</v>
      </c>
      <c r="N131" s="68">
        <v>6.6862399721153452</v>
      </c>
      <c r="O131" s="68">
        <v>6.6351553500765057</v>
      </c>
      <c r="P131" s="68">
        <v>7.2643481106356473</v>
      </c>
      <c r="Q131" s="68">
        <v>7.2806846444671907</v>
      </c>
      <c r="R131" s="68">
        <v>6.6881866331736273</v>
      </c>
    </row>
    <row r="132" spans="1:18" hidden="1" outlineLevel="1">
      <c r="A132" s="40">
        <v>2006</v>
      </c>
      <c r="B132" s="66" t="s">
        <v>350</v>
      </c>
      <c r="C132" s="67">
        <v>8.4507788072243528</v>
      </c>
      <c r="D132" s="68">
        <v>14.317232486800641</v>
      </c>
      <c r="E132" s="68">
        <v>13.225153114475329</v>
      </c>
      <c r="F132" s="68">
        <v>12.162436994202865</v>
      </c>
      <c r="G132" s="68">
        <v>15.614358343802378</v>
      </c>
      <c r="H132" s="68">
        <v>13.562957798771267</v>
      </c>
      <c r="I132" s="68">
        <v>14.777251466889448</v>
      </c>
      <c r="J132" s="68">
        <v>6.5387134674996652</v>
      </c>
      <c r="K132" s="68">
        <v>6.302383917043981</v>
      </c>
      <c r="L132" s="68">
        <v>6.4018373268451851</v>
      </c>
      <c r="M132" s="68">
        <v>7.1023276589185267</v>
      </c>
      <c r="N132" s="68">
        <v>7.108748254459611</v>
      </c>
      <c r="O132" s="68">
        <v>6.9997646720488085</v>
      </c>
      <c r="P132" s="68">
        <v>7.207947842179939</v>
      </c>
      <c r="Q132" s="68">
        <v>7.3353668121897453</v>
      </c>
      <c r="R132" s="68">
        <v>7.0156879701176154</v>
      </c>
    </row>
    <row r="133" spans="1:18" hidden="1" outlineLevel="1">
      <c r="A133" s="40">
        <v>2006</v>
      </c>
      <c r="B133" s="66" t="s">
        <v>61</v>
      </c>
      <c r="C133" s="67">
        <v>8.3945431513322113</v>
      </c>
      <c r="D133" s="68">
        <v>14.360690336096834</v>
      </c>
      <c r="E133" s="68">
        <v>12.770437498480305</v>
      </c>
      <c r="F133" s="68">
        <v>11.517790475071557</v>
      </c>
      <c r="G133" s="68">
        <v>15.248983426140422</v>
      </c>
      <c r="H133" s="68">
        <v>13.199561197620758</v>
      </c>
      <c r="I133" s="68">
        <v>14.313428117693173</v>
      </c>
      <c r="J133" s="68">
        <v>6.6719478069409996</v>
      </c>
      <c r="K133" s="68">
        <v>6.3968665937186495</v>
      </c>
      <c r="L133" s="68">
        <v>6.5041267692837241</v>
      </c>
      <c r="M133" s="68">
        <v>7.4092808291609265</v>
      </c>
      <c r="N133" s="68">
        <v>6.8838021316120637</v>
      </c>
      <c r="O133" s="68">
        <v>7.1177750265645763</v>
      </c>
      <c r="P133" s="68">
        <v>7.6006941871166775</v>
      </c>
      <c r="Q133" s="68">
        <v>7.7557755552327921</v>
      </c>
      <c r="R133" s="68">
        <v>7.5918398915206398</v>
      </c>
    </row>
    <row r="134" spans="1:18" hidden="1" outlineLevel="1">
      <c r="A134" s="40">
        <v>2006</v>
      </c>
      <c r="B134" s="66" t="s">
        <v>62</v>
      </c>
      <c r="C134" s="67">
        <v>8.9044371153478679</v>
      </c>
      <c r="D134" s="68">
        <v>14.256556122204023</v>
      </c>
      <c r="E134" s="68">
        <v>13.945104782849265</v>
      </c>
      <c r="F134" s="68">
        <v>12.902435088061589</v>
      </c>
      <c r="G134" s="68">
        <v>15.550607506912163</v>
      </c>
      <c r="H134" s="68">
        <v>14.22717155829217</v>
      </c>
      <c r="I134" s="68">
        <v>15.430579190724792</v>
      </c>
      <c r="J134" s="68">
        <v>6.6889387907045608</v>
      </c>
      <c r="K134" s="68">
        <v>6.4778362436976851</v>
      </c>
      <c r="L134" s="68">
        <v>6.4758894004687164</v>
      </c>
      <c r="M134" s="68">
        <v>7.459736531614209</v>
      </c>
      <c r="N134" s="68">
        <v>7.1746784692909014</v>
      </c>
      <c r="O134" s="68">
        <v>7.1034817368955503</v>
      </c>
      <c r="P134" s="68">
        <v>7.3878672673448493</v>
      </c>
      <c r="Q134" s="68">
        <v>7.0373941852091884</v>
      </c>
      <c r="R134" s="68">
        <v>6.7946885629233353</v>
      </c>
    </row>
    <row r="135" spans="1:18" s="96" customFormat="1" hidden="1" outlineLevel="1">
      <c r="A135" s="40">
        <v>2006</v>
      </c>
      <c r="B135" s="66" t="s">
        <v>63</v>
      </c>
      <c r="C135" s="67">
        <v>8.3614599043614977</v>
      </c>
      <c r="D135" s="68">
        <v>14.102474569926198</v>
      </c>
      <c r="E135" s="68">
        <v>13.671616758447508</v>
      </c>
      <c r="F135" s="68">
        <v>12.03925437308469</v>
      </c>
      <c r="G135" s="68">
        <v>15.676328911544191</v>
      </c>
      <c r="H135" s="68">
        <v>12.55</v>
      </c>
      <c r="I135" s="68">
        <v>15.18712954995695</v>
      </c>
      <c r="J135" s="68">
        <v>6.7600454014502267</v>
      </c>
      <c r="K135" s="68">
        <v>6.8122385560863332</v>
      </c>
      <c r="L135" s="68">
        <v>6.3578152810783628</v>
      </c>
      <c r="M135" s="68">
        <v>7.4319887308220522</v>
      </c>
      <c r="N135" s="68">
        <v>7.4477409784395245</v>
      </c>
      <c r="O135" s="68">
        <v>7.2357682644575583</v>
      </c>
      <c r="P135" s="68">
        <v>7.2592890540841131</v>
      </c>
      <c r="Q135" s="68">
        <v>7.2558769232576239</v>
      </c>
      <c r="R135" s="68">
        <v>6.3902914480737625</v>
      </c>
    </row>
    <row r="136" spans="1:18" hidden="1" outlineLevel="1">
      <c r="A136" s="40">
        <v>2007</v>
      </c>
      <c r="B136" s="66" t="s">
        <v>49</v>
      </c>
      <c r="C136" s="67">
        <v>8.4271043399372481</v>
      </c>
      <c r="D136" s="68">
        <v>14.176850620632894</v>
      </c>
      <c r="E136" s="68">
        <v>12.763903515146142</v>
      </c>
      <c r="F136" s="68">
        <v>11.435335571881382</v>
      </c>
      <c r="G136" s="68">
        <v>15.40159033123032</v>
      </c>
      <c r="H136" s="68">
        <v>15.402886305476736</v>
      </c>
      <c r="I136" s="68">
        <v>14.615210396572678</v>
      </c>
      <c r="J136" s="68">
        <v>6.5855116603070458</v>
      </c>
      <c r="K136" s="68">
        <v>6.5824068296670566</v>
      </c>
      <c r="L136" s="68">
        <v>6.2139857880492944</v>
      </c>
      <c r="M136" s="68">
        <v>7.482825976299103</v>
      </c>
      <c r="N136" s="68">
        <v>7.430962228048136</v>
      </c>
      <c r="O136" s="68">
        <v>6.9805263262573991</v>
      </c>
      <c r="P136" s="68">
        <v>7.2767301530745332</v>
      </c>
      <c r="Q136" s="68">
        <v>7.0406918716632729</v>
      </c>
      <c r="R136" s="68">
        <v>6.5893906921036862</v>
      </c>
    </row>
    <row r="137" spans="1:18" hidden="1" outlineLevel="1">
      <c r="A137" s="40">
        <v>2007</v>
      </c>
      <c r="B137" s="66" t="s">
        <v>50</v>
      </c>
      <c r="C137" s="67">
        <v>8.5247082869876305</v>
      </c>
      <c r="D137" s="68">
        <v>14.254656125985193</v>
      </c>
      <c r="E137" s="68">
        <v>13.026809938971375</v>
      </c>
      <c r="F137" s="68">
        <v>11.956795940474942</v>
      </c>
      <c r="G137" s="68">
        <v>15.013384374614223</v>
      </c>
      <c r="H137" s="68">
        <v>13.925629191710986</v>
      </c>
      <c r="I137" s="68">
        <v>14.747372739458628</v>
      </c>
      <c r="J137" s="68">
        <v>6.6181101390553341</v>
      </c>
      <c r="K137" s="68">
        <v>6.5008625262857622</v>
      </c>
      <c r="L137" s="68">
        <v>6.29549163854987</v>
      </c>
      <c r="M137" s="68">
        <v>7.550130187661181</v>
      </c>
      <c r="N137" s="68">
        <v>7.5269361136359239</v>
      </c>
      <c r="O137" s="68">
        <v>7.0296677596608328</v>
      </c>
      <c r="P137" s="68">
        <v>7.2595054590574266</v>
      </c>
      <c r="Q137" s="68">
        <v>6.924263592314075</v>
      </c>
      <c r="R137" s="68">
        <v>6.3925206597983362</v>
      </c>
    </row>
    <row r="138" spans="1:18" hidden="1" outlineLevel="1">
      <c r="A138" s="40">
        <v>2007</v>
      </c>
      <c r="B138" s="66" t="s">
        <v>51</v>
      </c>
      <c r="C138" s="67">
        <v>8.6628674715767477</v>
      </c>
      <c r="D138" s="68">
        <v>14.159187443815251</v>
      </c>
      <c r="E138" s="68">
        <v>14.110458827203502</v>
      </c>
      <c r="F138" s="68">
        <v>13.610662442154643</v>
      </c>
      <c r="G138" s="68">
        <v>15.206287133259146</v>
      </c>
      <c r="H138" s="68">
        <v>14.492427133729576</v>
      </c>
      <c r="I138" s="68">
        <v>15.809185940598271</v>
      </c>
      <c r="J138" s="68">
        <v>6.495425643736219</v>
      </c>
      <c r="K138" s="68">
        <v>6.4335087082634184</v>
      </c>
      <c r="L138" s="68">
        <v>6.1523972966594487</v>
      </c>
      <c r="M138" s="68">
        <v>7.4108934607982766</v>
      </c>
      <c r="N138" s="68">
        <v>7.4417174408862685</v>
      </c>
      <c r="O138" s="68">
        <v>6.9053932945395857</v>
      </c>
      <c r="P138" s="68">
        <v>7.0541513698462097</v>
      </c>
      <c r="Q138" s="68">
        <v>6.806065981898108</v>
      </c>
      <c r="R138" s="68">
        <v>6.3127102594377771</v>
      </c>
    </row>
    <row r="139" spans="1:18" hidden="1" outlineLevel="1">
      <c r="A139" s="40">
        <v>2007</v>
      </c>
      <c r="B139" s="66" t="s">
        <v>53</v>
      </c>
      <c r="C139" s="67">
        <v>8.2099535914935124</v>
      </c>
      <c r="D139" s="68">
        <v>14.01405620502964</v>
      </c>
      <c r="E139" s="68">
        <v>13.792130041549841</v>
      </c>
      <c r="F139" s="68">
        <v>13.416491226162718</v>
      </c>
      <c r="G139" s="68">
        <v>14.767017944507906</v>
      </c>
      <c r="H139" s="68">
        <v>13.406239685686744</v>
      </c>
      <c r="I139" s="68">
        <v>15.378456656488481</v>
      </c>
      <c r="J139" s="68">
        <v>6.2880859925464625</v>
      </c>
      <c r="K139" s="68">
        <v>5.9885786231546332</v>
      </c>
      <c r="L139" s="68">
        <v>6.0531524673309827</v>
      </c>
      <c r="M139" s="68">
        <v>7.5826199084149719</v>
      </c>
      <c r="N139" s="68">
        <v>7.8154360290105096</v>
      </c>
      <c r="O139" s="68">
        <v>6.687618994248135</v>
      </c>
      <c r="P139" s="68">
        <v>6.9609835130798139</v>
      </c>
      <c r="Q139" s="68">
        <v>7.0450293119115432</v>
      </c>
      <c r="R139" s="68">
        <v>7.2777434173234452</v>
      </c>
    </row>
    <row r="140" spans="1:18" hidden="1" outlineLevel="1">
      <c r="A140" s="40">
        <v>2007</v>
      </c>
      <c r="B140" s="66" t="s">
        <v>54</v>
      </c>
      <c r="C140" s="67">
        <v>7.8569672763683789</v>
      </c>
      <c r="D140" s="68">
        <v>14.255943393963706</v>
      </c>
      <c r="E140" s="68">
        <v>12.890659172396184</v>
      </c>
      <c r="F140" s="68">
        <v>11.78816978650603</v>
      </c>
      <c r="G140" s="68">
        <v>14.734400634944443</v>
      </c>
      <c r="H140" s="68">
        <v>13.080516118968205</v>
      </c>
      <c r="I140" s="68">
        <v>14.22803581237576</v>
      </c>
      <c r="J140" s="68">
        <v>6.1681328455150348</v>
      </c>
      <c r="K140" s="68">
        <v>5.869628936488505</v>
      </c>
      <c r="L140" s="68">
        <v>5.8659192154278141</v>
      </c>
      <c r="M140" s="68">
        <v>7.7482724142819155</v>
      </c>
      <c r="N140" s="68">
        <v>8.00921024217776</v>
      </c>
      <c r="O140" s="68">
        <v>6.6219760740264606</v>
      </c>
      <c r="P140" s="68">
        <v>7.3242888302300377</v>
      </c>
      <c r="Q140" s="68">
        <v>6.495194673136484</v>
      </c>
      <c r="R140" s="68">
        <v>7.2659097616075154</v>
      </c>
    </row>
    <row r="141" spans="1:18" hidden="1" outlineLevel="1">
      <c r="A141" s="40">
        <v>2007</v>
      </c>
      <c r="B141" s="66" t="s">
        <v>55</v>
      </c>
      <c r="C141" s="67">
        <v>7.6506262901301065</v>
      </c>
      <c r="D141" s="68">
        <v>14.339159020030937</v>
      </c>
      <c r="E141" s="68">
        <v>12.439264872856917</v>
      </c>
      <c r="F141" s="68">
        <v>11.140433296003419</v>
      </c>
      <c r="G141" s="68">
        <v>14.636074027738227</v>
      </c>
      <c r="H141" s="68">
        <v>13.270040665963871</v>
      </c>
      <c r="I141" s="68">
        <v>13.777690055935782</v>
      </c>
      <c r="J141" s="68">
        <v>6.0560514130456733</v>
      </c>
      <c r="K141" s="68">
        <v>5.8573241340597928</v>
      </c>
      <c r="L141" s="68">
        <v>5.7918565981013099</v>
      </c>
      <c r="M141" s="68">
        <v>7.4716470464684592</v>
      </c>
      <c r="N141" s="68">
        <v>7.4851960107594531</v>
      </c>
      <c r="O141" s="68">
        <v>6.6541033359270676</v>
      </c>
      <c r="P141" s="68">
        <v>6.9018941256831754</v>
      </c>
      <c r="Q141" s="68">
        <v>6.3368473724542813</v>
      </c>
      <c r="R141" s="68">
        <v>6.9814420885854753</v>
      </c>
    </row>
    <row r="142" spans="1:18" hidden="1" outlineLevel="1">
      <c r="A142" s="40">
        <v>2007</v>
      </c>
      <c r="B142" s="66" t="s">
        <v>57</v>
      </c>
      <c r="C142" s="67">
        <v>7.7347639345704922</v>
      </c>
      <c r="D142" s="68">
        <v>14.32065220479522</v>
      </c>
      <c r="E142" s="68">
        <v>13.412645167830304</v>
      </c>
      <c r="F142" s="68">
        <v>12.760365001079363</v>
      </c>
      <c r="G142" s="68">
        <v>15.074252598740877</v>
      </c>
      <c r="H142" s="68">
        <v>13.437495048852274</v>
      </c>
      <c r="I142" s="68">
        <v>14.660336849537021</v>
      </c>
      <c r="J142" s="68">
        <v>6.0034577173683283</v>
      </c>
      <c r="K142" s="68">
        <v>5.9287664971356895</v>
      </c>
      <c r="L142" s="68">
        <v>5.6645285987758998</v>
      </c>
      <c r="M142" s="68">
        <v>7.3592940791161778</v>
      </c>
      <c r="N142" s="68">
        <v>7.9224932280496514</v>
      </c>
      <c r="O142" s="68">
        <v>6.5097015923907939</v>
      </c>
      <c r="P142" s="68">
        <v>7.0586763416791127</v>
      </c>
      <c r="Q142" s="68">
        <v>6.4565139446297053</v>
      </c>
      <c r="R142" s="68">
        <v>7.3103834972619479</v>
      </c>
    </row>
    <row r="143" spans="1:18" hidden="1" outlineLevel="1">
      <c r="A143" s="40">
        <v>2007</v>
      </c>
      <c r="B143" s="66" t="s">
        <v>58</v>
      </c>
      <c r="C143" s="67">
        <v>7.7126712477049679</v>
      </c>
      <c r="D143" s="68">
        <v>14.35752410228633</v>
      </c>
      <c r="E143" s="68">
        <v>13.462681295231947</v>
      </c>
      <c r="F143" s="68">
        <v>12.998027316476206</v>
      </c>
      <c r="G143" s="68">
        <v>14.601853874350926</v>
      </c>
      <c r="H143" s="68">
        <v>13.418840682565188</v>
      </c>
      <c r="I143" s="68">
        <v>15.111819375317268</v>
      </c>
      <c r="J143" s="68">
        <v>6.1401338738215534</v>
      </c>
      <c r="K143" s="68">
        <v>5.9066655538060528</v>
      </c>
      <c r="L143" s="68">
        <v>6.0083565908452199</v>
      </c>
      <c r="M143" s="68">
        <v>7.5866929171996382</v>
      </c>
      <c r="N143" s="68">
        <v>7.9227477421798325</v>
      </c>
      <c r="O143" s="68">
        <v>6.5152195898181837</v>
      </c>
      <c r="P143" s="68">
        <v>7.0426311738027136</v>
      </c>
      <c r="Q143" s="68">
        <v>6.5416331916593835</v>
      </c>
      <c r="R143" s="68">
        <v>7.9391151544505423</v>
      </c>
    </row>
    <row r="144" spans="1:18" hidden="1" outlineLevel="1">
      <c r="A144" s="40">
        <v>2007</v>
      </c>
      <c r="B144" s="66" t="s">
        <v>350</v>
      </c>
      <c r="C144" s="67">
        <v>7.5848460382026142</v>
      </c>
      <c r="D144" s="68">
        <v>14.297737532996747</v>
      </c>
      <c r="E144" s="68">
        <v>13.593665859137028</v>
      </c>
      <c r="F144" s="68">
        <v>10.360550501333657</v>
      </c>
      <c r="G144" s="68">
        <v>16.883423919749134</v>
      </c>
      <c r="H144" s="68">
        <v>13.887159434057571</v>
      </c>
      <c r="I144" s="68">
        <v>15.234705058712471</v>
      </c>
      <c r="J144" s="68">
        <v>6.099433614125374</v>
      </c>
      <c r="K144" s="68">
        <v>5.8902625357963165</v>
      </c>
      <c r="L144" s="68">
        <v>5.9731909596726238</v>
      </c>
      <c r="M144" s="68">
        <v>7.2167687313102631</v>
      </c>
      <c r="N144" s="68">
        <v>7.2290825362705142</v>
      </c>
      <c r="O144" s="68">
        <v>6.5648076948474774</v>
      </c>
      <c r="P144" s="68">
        <v>6.9802473027744405</v>
      </c>
      <c r="Q144" s="68">
        <v>6.6788235576384434</v>
      </c>
      <c r="R144" s="68">
        <v>6.7302352669100358</v>
      </c>
    </row>
    <row r="145" spans="1:18" hidden="1" outlineLevel="1">
      <c r="A145" s="40">
        <v>2007</v>
      </c>
      <c r="B145" s="66" t="s">
        <v>61</v>
      </c>
      <c r="C145" s="67">
        <v>7.4908983365392672</v>
      </c>
      <c r="D145" s="68">
        <v>14.293115568660888</v>
      </c>
      <c r="E145" s="68">
        <v>13.662494433246234</v>
      </c>
      <c r="F145" s="68">
        <v>10.457966711850037</v>
      </c>
      <c r="G145" s="68">
        <v>16.868708265762226</v>
      </c>
      <c r="H145" s="68">
        <v>14.46556424901131</v>
      </c>
      <c r="I145" s="68">
        <v>15.333227838523539</v>
      </c>
      <c r="J145" s="68">
        <v>6.1401858248660508</v>
      </c>
      <c r="K145" s="68">
        <v>5.7937784494185705</v>
      </c>
      <c r="L145" s="68">
        <v>6.0938262678299262</v>
      </c>
      <c r="M145" s="68">
        <v>7.2115247809696283</v>
      </c>
      <c r="N145" s="68">
        <v>7.1380306364324095</v>
      </c>
      <c r="O145" s="68">
        <v>6.5549499418614596</v>
      </c>
      <c r="P145" s="68">
        <v>6.5559310554543897</v>
      </c>
      <c r="Q145" s="68">
        <v>6.947461679558419</v>
      </c>
      <c r="R145" s="68">
        <v>7.0202165592726624</v>
      </c>
    </row>
    <row r="146" spans="1:18" hidden="1" outlineLevel="1">
      <c r="A146" s="40">
        <v>2007</v>
      </c>
      <c r="B146" s="66" t="s">
        <v>62</v>
      </c>
      <c r="C146" s="67">
        <v>7.7317767261361183</v>
      </c>
      <c r="D146" s="68">
        <v>14.228443377088535</v>
      </c>
      <c r="E146" s="68">
        <v>13.297106085145703</v>
      </c>
      <c r="F146" s="68">
        <v>10.380356842351631</v>
      </c>
      <c r="G146" s="68">
        <v>16.525530806699248</v>
      </c>
      <c r="H146" s="68">
        <v>13.3381115092416</v>
      </c>
      <c r="I146" s="68">
        <v>14.817363612987762</v>
      </c>
      <c r="J146" s="68">
        <v>6.1238017559491613</v>
      </c>
      <c r="K146" s="68">
        <v>5.844078164111485</v>
      </c>
      <c r="L146" s="68">
        <v>6.1068287513444615</v>
      </c>
      <c r="M146" s="68">
        <v>7.2052185960649409</v>
      </c>
      <c r="N146" s="68">
        <v>7.2516954267994125</v>
      </c>
      <c r="O146" s="68">
        <v>6.4779406819700682</v>
      </c>
      <c r="P146" s="68">
        <v>6.8473919099495273</v>
      </c>
      <c r="Q146" s="68">
        <v>7.1949411340774834</v>
      </c>
      <c r="R146" s="68">
        <v>6.7838928999306392</v>
      </c>
    </row>
    <row r="147" spans="1:18" collapsed="1">
      <c r="A147" s="40">
        <v>2007</v>
      </c>
      <c r="B147" s="66" t="s">
        <v>63</v>
      </c>
      <c r="C147" s="67">
        <v>7.5175929974930931</v>
      </c>
      <c r="D147" s="68">
        <v>14.337497222942847</v>
      </c>
      <c r="E147" s="68">
        <v>13.231367006638267</v>
      </c>
      <c r="F147" s="68">
        <v>10.077484528574647</v>
      </c>
      <c r="G147" s="68">
        <v>16.203285151025423</v>
      </c>
      <c r="H147" s="68">
        <v>14.12</v>
      </c>
      <c r="I147" s="68">
        <v>14.911479511042209</v>
      </c>
      <c r="J147" s="68">
        <v>6.0567115216017875</v>
      </c>
      <c r="K147" s="68">
        <v>5.7952950278969499</v>
      </c>
      <c r="L147" s="68">
        <v>6.1617052844740776</v>
      </c>
      <c r="M147" s="68">
        <v>7.344937224112738</v>
      </c>
      <c r="N147" s="68">
        <v>7.4121561139384857</v>
      </c>
      <c r="O147" s="68">
        <v>6.3999012438803726</v>
      </c>
      <c r="P147" s="68">
        <v>6.6503967994771358</v>
      </c>
      <c r="Q147" s="68">
        <v>6.9306190041958553</v>
      </c>
      <c r="R147" s="68">
        <v>6.7656370785434463</v>
      </c>
    </row>
    <row r="148" spans="1:18" hidden="1" outlineLevel="1">
      <c r="A148" s="40">
        <v>2008</v>
      </c>
      <c r="B148" s="66" t="s">
        <v>49</v>
      </c>
      <c r="C148" s="67">
        <v>7.4702021352154597</v>
      </c>
      <c r="D148" s="68">
        <v>14.615689854397269</v>
      </c>
      <c r="E148" s="68">
        <v>12.924602854157831</v>
      </c>
      <c r="F148" s="68">
        <v>10.569711649807385</v>
      </c>
      <c r="G148" s="68">
        <v>16.162582244631103</v>
      </c>
      <c r="H148" s="68">
        <v>13.8643</v>
      </c>
      <c r="I148" s="68">
        <v>15.016549740453536</v>
      </c>
      <c r="J148" s="68">
        <v>6.1211251338297181</v>
      </c>
      <c r="K148" s="68">
        <v>5.9809683994761205</v>
      </c>
      <c r="L148" s="68">
        <v>6.1215220650209758</v>
      </c>
      <c r="M148" s="68">
        <v>8.9976094273336624</v>
      </c>
      <c r="N148" s="68">
        <v>8.6106672867202576</v>
      </c>
      <c r="O148" s="68">
        <v>6.4257454092548514</v>
      </c>
      <c r="P148" s="68">
        <v>6.8017468843675113</v>
      </c>
      <c r="Q148" s="68">
        <v>7.218045830341171</v>
      </c>
      <c r="R148" s="68">
        <v>7.3265297113997114</v>
      </c>
    </row>
    <row r="149" spans="1:18" hidden="1" outlineLevel="1" collapsed="1">
      <c r="A149" s="40">
        <v>2008</v>
      </c>
      <c r="B149" s="66" t="s">
        <v>50</v>
      </c>
      <c r="C149" s="67">
        <v>7.676403023887338</v>
      </c>
      <c r="D149" s="68">
        <v>14.564199445960767</v>
      </c>
      <c r="E149" s="68">
        <v>12.847669113582009</v>
      </c>
      <c r="F149" s="68">
        <v>10.710428732046758</v>
      </c>
      <c r="G149" s="68">
        <v>15.450560646518829</v>
      </c>
      <c r="H149" s="68">
        <v>14.1355</v>
      </c>
      <c r="I149" s="68">
        <v>14.868583405824753</v>
      </c>
      <c r="J149" s="68">
        <v>6.1172741674268645</v>
      </c>
      <c r="K149" s="68">
        <v>5.9943307992581198</v>
      </c>
      <c r="L149" s="68">
        <v>6.1596402694087802</v>
      </c>
      <c r="M149" s="68">
        <v>8.5488548757568026</v>
      </c>
      <c r="N149" s="68">
        <v>8.9562536741062981</v>
      </c>
      <c r="O149" s="68">
        <v>6.4907876224023706</v>
      </c>
      <c r="P149" s="68">
        <v>6.8945948237265107</v>
      </c>
      <c r="Q149" s="68">
        <v>6.8225043015233942</v>
      </c>
      <c r="R149" s="68">
        <v>6.9572245670722488</v>
      </c>
    </row>
    <row r="150" spans="1:18" hidden="1" outlineLevel="1" collapsed="1">
      <c r="A150" s="40">
        <v>2008</v>
      </c>
      <c r="B150" s="66" t="s">
        <v>51</v>
      </c>
      <c r="C150" s="67">
        <v>7.4542811097957093</v>
      </c>
      <c r="D150" s="68">
        <v>14.480890250036246</v>
      </c>
      <c r="E150" s="68">
        <v>12.850390141860974</v>
      </c>
      <c r="F150" s="68">
        <v>10.479520459462266</v>
      </c>
      <c r="G150" s="68">
        <v>15.980326870096574</v>
      </c>
      <c r="H150" s="68">
        <v>14.005800000000001</v>
      </c>
      <c r="I150" s="68">
        <v>14.792879865769807</v>
      </c>
      <c r="J150" s="68">
        <v>6.0631799334954684</v>
      </c>
      <c r="K150" s="68">
        <v>5.9253578710210313</v>
      </c>
      <c r="L150" s="68">
        <v>6.1711650473384809</v>
      </c>
      <c r="M150" s="68">
        <v>8.91</v>
      </c>
      <c r="N150" s="68">
        <v>8.3303833033137735</v>
      </c>
      <c r="O150" s="68">
        <v>6.4014601457880707</v>
      </c>
      <c r="P150" s="68">
        <v>6.7131295618945828</v>
      </c>
      <c r="Q150" s="68">
        <v>6.5409486391235232</v>
      </c>
      <c r="R150" s="68">
        <v>6.121718708413491</v>
      </c>
    </row>
    <row r="151" spans="1:18" hidden="1" outlineLevel="1" collapsed="1">
      <c r="A151" s="40">
        <v>2008</v>
      </c>
      <c r="B151" s="66" t="s">
        <v>53</v>
      </c>
      <c r="C151" s="67">
        <v>7.5193523707474412</v>
      </c>
      <c r="D151" s="68">
        <v>14.43480212280555</v>
      </c>
      <c r="E151" s="68">
        <v>12.918314774850391</v>
      </c>
      <c r="F151" s="68">
        <v>10.323539678596561</v>
      </c>
      <c r="G151" s="68">
        <v>15.992654980848345</v>
      </c>
      <c r="H151" s="68">
        <v>13.9513</v>
      </c>
      <c r="I151" s="68">
        <v>14.742701611552922</v>
      </c>
      <c r="J151" s="68">
        <v>6.0469475320840846</v>
      </c>
      <c r="K151" s="68">
        <v>5.941295325865946</v>
      </c>
      <c r="L151" s="68">
        <v>6.0424174685074288</v>
      </c>
      <c r="M151" s="68">
        <v>8.553010916177362</v>
      </c>
      <c r="N151" s="68">
        <v>8.4227805211207656</v>
      </c>
      <c r="O151" s="68">
        <v>6.3546003332055516</v>
      </c>
      <c r="P151" s="68">
        <v>6.9922082476116376</v>
      </c>
      <c r="Q151" s="68">
        <v>6.3665290874346754</v>
      </c>
      <c r="R151" s="68">
        <v>7.2333938606266361</v>
      </c>
    </row>
    <row r="152" spans="1:18" hidden="1" outlineLevel="1">
      <c r="A152" s="40">
        <v>2008</v>
      </c>
      <c r="B152" s="66" t="s">
        <v>54</v>
      </c>
      <c r="C152" s="67">
        <v>7.4260284887255619</v>
      </c>
      <c r="D152" s="68">
        <v>14.464411923996318</v>
      </c>
      <c r="E152" s="68">
        <v>12.410988682401081</v>
      </c>
      <c r="F152" s="68">
        <v>10.173319331037794</v>
      </c>
      <c r="G152" s="68">
        <v>15.705311899801348</v>
      </c>
      <c r="H152" s="68">
        <v>13.55</v>
      </c>
      <c r="I152" s="68">
        <v>14.07299725224436</v>
      </c>
      <c r="J152" s="68">
        <v>6.1207076025162612</v>
      </c>
      <c r="K152" s="68">
        <v>5.977573182766176</v>
      </c>
      <c r="L152" s="68">
        <v>5.9787945849751019</v>
      </c>
      <c r="M152" s="68">
        <v>9.2705299652188771</v>
      </c>
      <c r="N152" s="68">
        <v>7.7809150585808808</v>
      </c>
      <c r="O152" s="68">
        <v>6.4630146684588849</v>
      </c>
      <c r="P152" s="68">
        <v>6.9069960398340147</v>
      </c>
      <c r="Q152" s="68">
        <v>6.2282381427824385</v>
      </c>
      <c r="R152" s="68">
        <v>6.8053643775260628</v>
      </c>
    </row>
    <row r="153" spans="1:18" hidden="1" outlineLevel="1">
      <c r="A153" s="40">
        <v>2008</v>
      </c>
      <c r="B153" s="66" t="s">
        <v>55</v>
      </c>
      <c r="C153" s="67">
        <v>7.3880471029554151</v>
      </c>
      <c r="D153" s="68">
        <v>14.426233279390942</v>
      </c>
      <c r="E153" s="68">
        <v>12.525273147446798</v>
      </c>
      <c r="F153" s="68">
        <v>10.147402789757653</v>
      </c>
      <c r="G153" s="68">
        <v>16.322962122813962</v>
      </c>
      <c r="H153" s="68">
        <v>13.894500000000001</v>
      </c>
      <c r="I153" s="68">
        <v>14.358627315935037</v>
      </c>
      <c r="J153" s="68">
        <v>6.203362901374371</v>
      </c>
      <c r="K153" s="68">
        <v>6.0289146525152022</v>
      </c>
      <c r="L153" s="68">
        <v>6.0142023041668171</v>
      </c>
      <c r="M153" s="68">
        <v>8.6832033386281484</v>
      </c>
      <c r="N153" s="68">
        <v>8.9940190867427283</v>
      </c>
      <c r="O153" s="68">
        <v>6.5031382879198549</v>
      </c>
      <c r="P153" s="68">
        <v>6.8406941376375272</v>
      </c>
      <c r="Q153" s="68">
        <v>6.34</v>
      </c>
      <c r="R153" s="68">
        <v>6.8582139961426467</v>
      </c>
    </row>
    <row r="154" spans="1:18" hidden="1" outlineLevel="1" collapsed="1">
      <c r="A154" s="40">
        <v>2008</v>
      </c>
      <c r="B154" s="66" t="s">
        <v>57</v>
      </c>
      <c r="C154" s="67">
        <v>7.5715136667496559</v>
      </c>
      <c r="D154" s="68">
        <v>14.400052506318746</v>
      </c>
      <c r="E154" s="68">
        <v>12.45470443341252</v>
      </c>
      <c r="F154" s="68">
        <v>10.091379479609476</v>
      </c>
      <c r="G154" s="68">
        <v>16.300022411431915</v>
      </c>
      <c r="H154" s="68">
        <v>13.8834</v>
      </c>
      <c r="I154" s="68">
        <v>14.320726335881883</v>
      </c>
      <c r="J154" s="68">
        <v>6.3162747722085957</v>
      </c>
      <c r="K154" s="68">
        <v>6.1222018579148925</v>
      </c>
      <c r="L154" s="68">
        <v>6.1952079000425062</v>
      </c>
      <c r="M154" s="68">
        <v>8.34112777722261</v>
      </c>
      <c r="N154" s="68">
        <v>9.09</v>
      </c>
      <c r="O154" s="68">
        <v>6.7092403665623088</v>
      </c>
      <c r="P154" s="68">
        <v>6.7154605155193554</v>
      </c>
      <c r="Q154" s="68">
        <v>6.6065671167519184</v>
      </c>
      <c r="R154" s="68">
        <v>6.8029717280593314</v>
      </c>
    </row>
    <row r="155" spans="1:18" hidden="1" outlineLevel="1" collapsed="1">
      <c r="A155" s="40">
        <v>2008</v>
      </c>
      <c r="B155" s="66" t="s">
        <v>58</v>
      </c>
      <c r="C155" s="67">
        <v>8.0009813027377028</v>
      </c>
      <c r="D155" s="68">
        <v>14.667143856353858</v>
      </c>
      <c r="E155" s="68">
        <v>13.20895866487321</v>
      </c>
      <c r="F155" s="68">
        <v>7.7319557402709682</v>
      </c>
      <c r="G155" s="68">
        <v>14.810028238325515</v>
      </c>
      <c r="H155" s="68">
        <v>14.454000000000001</v>
      </c>
      <c r="I155" s="68">
        <v>14.959339696480654</v>
      </c>
      <c r="J155" s="68">
        <v>6.5187025440990967</v>
      </c>
      <c r="K155" s="68">
        <v>6.2655859842524313</v>
      </c>
      <c r="L155" s="68">
        <v>6.4422273620025763</v>
      </c>
      <c r="M155" s="68">
        <v>8.6594452847796362</v>
      </c>
      <c r="N155" s="68">
        <v>8.9602281701213027</v>
      </c>
      <c r="O155" s="68">
        <v>6.884173326102843</v>
      </c>
      <c r="P155" s="68">
        <v>6.8140187051763697</v>
      </c>
      <c r="Q155" s="68">
        <v>6.9246011711896722</v>
      </c>
      <c r="R155" s="68">
        <v>7.1907172362524161</v>
      </c>
    </row>
    <row r="156" spans="1:18" hidden="1" outlineLevel="1" collapsed="1">
      <c r="A156" s="40">
        <v>2008</v>
      </c>
      <c r="B156" s="66" t="s">
        <v>350</v>
      </c>
      <c r="C156" s="67">
        <v>8.0087150919554446</v>
      </c>
      <c r="D156" s="68">
        <v>14.650840874824313</v>
      </c>
      <c r="E156" s="68">
        <v>13.338865392083074</v>
      </c>
      <c r="F156" s="68">
        <v>8.1144724773954113</v>
      </c>
      <c r="G156" s="68">
        <v>14.854729034608331</v>
      </c>
      <c r="H156" s="68">
        <v>14.2196</v>
      </c>
      <c r="I156" s="68">
        <v>15.044052509658332</v>
      </c>
      <c r="J156" s="68">
        <v>6.3824851645539527</v>
      </c>
      <c r="K156" s="68">
        <v>6.2264688149050249</v>
      </c>
      <c r="L156" s="68">
        <v>6.3075353073544269</v>
      </c>
      <c r="M156" s="68">
        <v>7.6821286762369345</v>
      </c>
      <c r="N156" s="68">
        <v>8.725529876810441</v>
      </c>
      <c r="O156" s="68">
        <v>6.7564818013337744</v>
      </c>
      <c r="P156" s="68">
        <v>6.8684015368894817</v>
      </c>
      <c r="Q156" s="68">
        <v>7.2277469530889293</v>
      </c>
      <c r="R156" s="68">
        <v>6.8897437617655797</v>
      </c>
    </row>
    <row r="157" spans="1:18" hidden="1" outlineLevel="1" collapsed="1">
      <c r="A157" s="40">
        <v>2008</v>
      </c>
      <c r="B157" s="66" t="s">
        <v>61</v>
      </c>
      <c r="C157" s="67">
        <v>7.853854814378491</v>
      </c>
      <c r="D157" s="68">
        <v>14.658355394632313</v>
      </c>
      <c r="E157" s="68">
        <v>13.42414468500983</v>
      </c>
      <c r="F157" s="68">
        <v>8.1954512671873641</v>
      </c>
      <c r="G157" s="68">
        <v>14.999036706565583</v>
      </c>
      <c r="H157" s="68">
        <v>14.2897</v>
      </c>
      <c r="I157" s="68">
        <v>15.329480590674619</v>
      </c>
      <c r="J157" s="68">
        <v>6.3492865658156337</v>
      </c>
      <c r="K157" s="68">
        <v>6.2945221185528686</v>
      </c>
      <c r="L157" s="68">
        <v>6.2301051253464541</v>
      </c>
      <c r="M157" s="68">
        <v>7.2643322669475117</v>
      </c>
      <c r="N157" s="68">
        <v>7.9141671117082444</v>
      </c>
      <c r="O157" s="68">
        <v>6.6408163807530309</v>
      </c>
      <c r="P157" s="68">
        <v>6.8195282116931164</v>
      </c>
      <c r="Q157" s="68">
        <v>6.97</v>
      </c>
      <c r="R157" s="68">
        <v>6.5995169042592172</v>
      </c>
    </row>
    <row r="158" spans="1:18" hidden="1" outlineLevel="1">
      <c r="A158" s="40">
        <v>2008</v>
      </c>
      <c r="B158" s="66" t="s">
        <v>62</v>
      </c>
      <c r="C158" s="67">
        <v>8.1210108739445381</v>
      </c>
      <c r="D158" s="68">
        <v>14.654304806925667</v>
      </c>
      <c r="E158" s="68">
        <v>13.749570327307007</v>
      </c>
      <c r="F158" s="68">
        <v>7.8455540413749087</v>
      </c>
      <c r="G158" s="68">
        <v>15.766701814778365</v>
      </c>
      <c r="H158" s="68">
        <v>14.6836</v>
      </c>
      <c r="I158" s="68">
        <v>15.207628312428701</v>
      </c>
      <c r="J158" s="68">
        <v>6.4405552889811366</v>
      </c>
      <c r="K158" s="68">
        <v>6.2825715024429405</v>
      </c>
      <c r="L158" s="68">
        <v>6.3836377953366163</v>
      </c>
      <c r="M158" s="68">
        <v>7.3253235276256659</v>
      </c>
      <c r="N158" s="68">
        <v>8.0991170588271881</v>
      </c>
      <c r="O158" s="68">
        <v>6.6988109424691036</v>
      </c>
      <c r="P158" s="68">
        <v>6.9929464725730979</v>
      </c>
      <c r="Q158" s="68">
        <v>7.0446039027473448</v>
      </c>
      <c r="R158" s="68">
        <v>6.6374652066444257</v>
      </c>
    </row>
    <row r="159" spans="1:18" collapsed="1">
      <c r="A159" s="40">
        <v>2008</v>
      </c>
      <c r="B159" s="66" t="s">
        <v>63</v>
      </c>
      <c r="C159" s="67">
        <v>7.9176182522250427</v>
      </c>
      <c r="D159" s="68">
        <v>14.35782956159882</v>
      </c>
      <c r="E159" s="68">
        <v>13.833912986593718</v>
      </c>
      <c r="F159" s="68">
        <v>7.6996131386605962</v>
      </c>
      <c r="G159" s="68">
        <v>15.494043400464106</v>
      </c>
      <c r="H159" s="68">
        <v>15.200900000000001</v>
      </c>
      <c r="I159" s="68">
        <v>15.368772322098989</v>
      </c>
      <c r="J159" s="68">
        <v>6.4910985418245142</v>
      </c>
      <c r="K159" s="68">
        <v>6.3092464507322541</v>
      </c>
      <c r="L159" s="68">
        <v>6.4504456496506242</v>
      </c>
      <c r="M159" s="68">
        <v>7.1102247381082186</v>
      </c>
      <c r="N159" s="68">
        <v>7.9230881033850666</v>
      </c>
      <c r="O159" s="68">
        <v>6.7523579603405528</v>
      </c>
      <c r="P159" s="68">
        <v>6.1139402957543485</v>
      </c>
      <c r="Q159" s="68">
        <v>7.0132893318899381</v>
      </c>
      <c r="R159" s="68">
        <v>6.7239414850541861</v>
      </c>
    </row>
    <row r="160" spans="1:18" hidden="1" outlineLevel="1">
      <c r="A160" s="72">
        <v>2009</v>
      </c>
      <c r="B160" s="66" t="s">
        <v>49</v>
      </c>
      <c r="C160" s="181">
        <v>7.8101954129700513</v>
      </c>
      <c r="D160" s="340">
        <v>14.016500000000001</v>
      </c>
      <c r="E160" s="340">
        <v>14.118164838893929</v>
      </c>
      <c r="F160" s="340">
        <v>8.3401999999999994</v>
      </c>
      <c r="G160" s="340">
        <v>15.812200000000001</v>
      </c>
      <c r="H160" s="340">
        <v>14.4367</v>
      </c>
      <c r="I160" s="340">
        <v>16.142399999999999</v>
      </c>
      <c r="J160" s="340">
        <v>6.4107691120548207</v>
      </c>
      <c r="K160" s="340">
        <v>6.3017000000000003</v>
      </c>
      <c r="L160" s="340">
        <v>6.3731</v>
      </c>
      <c r="M160" s="340">
        <v>6.8722000000000003</v>
      </c>
      <c r="N160" s="340">
        <v>7.8611000000000004</v>
      </c>
      <c r="O160" s="340">
        <v>7.0144000000000002</v>
      </c>
      <c r="P160" s="340">
        <v>5.3428000000000004</v>
      </c>
      <c r="Q160" s="340">
        <v>7.0641999999999996</v>
      </c>
      <c r="R160" s="340">
        <v>6.7484000000000002</v>
      </c>
    </row>
    <row r="161" spans="1:22" hidden="1" outlineLevel="1" collapsed="1">
      <c r="A161" s="72">
        <v>2009</v>
      </c>
      <c r="B161" s="66" t="s">
        <v>50</v>
      </c>
      <c r="C161" s="181">
        <v>7.6937239538015332</v>
      </c>
      <c r="D161" s="340">
        <v>14.170400000000001</v>
      </c>
      <c r="E161" s="340">
        <v>13.364746757340091</v>
      </c>
      <c r="F161" s="340">
        <v>8.4266000000000005</v>
      </c>
      <c r="G161" s="340">
        <v>14.573</v>
      </c>
      <c r="H161" s="340">
        <v>13.562799999999999</v>
      </c>
      <c r="I161" s="340">
        <v>15.524699999999999</v>
      </c>
      <c r="J161" s="340">
        <v>6.0747846686160969</v>
      </c>
      <c r="K161" s="340">
        <v>5.8459000000000003</v>
      </c>
      <c r="L161" s="340">
        <v>6.1509</v>
      </c>
      <c r="M161" s="340">
        <v>6.9375999999999998</v>
      </c>
      <c r="N161" s="340">
        <v>7.9600999999999997</v>
      </c>
      <c r="O161" s="340">
        <v>6.3879999999999999</v>
      </c>
      <c r="P161" s="340">
        <v>5.8792</v>
      </c>
      <c r="Q161" s="340">
        <v>7.0122999999999998</v>
      </c>
      <c r="R161" s="340">
        <v>6.8128000000000002</v>
      </c>
    </row>
    <row r="162" spans="1:22" hidden="1" outlineLevel="1" collapsed="1">
      <c r="A162" s="72">
        <v>2009</v>
      </c>
      <c r="B162" s="66" t="s">
        <v>51</v>
      </c>
      <c r="C162" s="181">
        <v>7.7493448668650649</v>
      </c>
      <c r="D162" s="340">
        <v>14.2827</v>
      </c>
      <c r="E162" s="340">
        <v>13.188762158588066</v>
      </c>
      <c r="F162" s="340">
        <v>8.5882000000000005</v>
      </c>
      <c r="G162" s="340">
        <v>13.9085</v>
      </c>
      <c r="H162" s="340">
        <v>13.4581</v>
      </c>
      <c r="I162" s="340">
        <v>15.3353</v>
      </c>
      <c r="J162" s="340">
        <v>5.974981552706935</v>
      </c>
      <c r="K162" s="340">
        <v>5.7694999999999999</v>
      </c>
      <c r="L162" s="340">
        <v>6.1332000000000004</v>
      </c>
      <c r="M162" s="340">
        <v>6.9607999999999999</v>
      </c>
      <c r="N162" s="340">
        <v>7.9427000000000003</v>
      </c>
      <c r="O162" s="340">
        <v>6.1875999999999998</v>
      </c>
      <c r="P162" s="340">
        <v>6.0227000000000004</v>
      </c>
      <c r="Q162" s="340">
        <v>6.9626000000000001</v>
      </c>
      <c r="R162" s="340">
        <v>5.7122000000000002</v>
      </c>
    </row>
    <row r="163" spans="1:22" hidden="1" outlineLevel="1" collapsed="1">
      <c r="A163" s="72">
        <v>2009</v>
      </c>
      <c r="B163" s="66" t="s">
        <v>53</v>
      </c>
      <c r="C163" s="181">
        <v>8.2303701208958433</v>
      </c>
      <c r="D163" s="340">
        <v>14.202</v>
      </c>
      <c r="E163" s="340">
        <v>13.136674775986659</v>
      </c>
      <c r="F163" s="340">
        <v>9.0494000000000003</v>
      </c>
      <c r="G163" s="340">
        <v>14.307399999999999</v>
      </c>
      <c r="H163" s="340">
        <v>13.363099999999999</v>
      </c>
      <c r="I163" s="340">
        <v>15.023999999999999</v>
      </c>
      <c r="J163" s="340">
        <v>6.104208178723451</v>
      </c>
      <c r="K163" s="340">
        <v>5.7146999999999997</v>
      </c>
      <c r="L163" s="340">
        <v>6.2053000000000003</v>
      </c>
      <c r="M163" s="340">
        <v>8.3041999999999998</v>
      </c>
      <c r="N163" s="340">
        <v>8.1021000000000001</v>
      </c>
      <c r="O163" s="340">
        <v>6.3219000000000003</v>
      </c>
      <c r="P163" s="340">
        <v>6.1932</v>
      </c>
      <c r="Q163" s="340">
        <v>7.0698999999999996</v>
      </c>
      <c r="R163" s="340">
        <v>6.7382</v>
      </c>
    </row>
    <row r="164" spans="1:22" hidden="1" outlineLevel="1" collapsed="1">
      <c r="A164" s="72">
        <v>2009</v>
      </c>
      <c r="B164" s="66" t="s">
        <v>54</v>
      </c>
      <c r="C164" s="181">
        <v>7.743512100783132</v>
      </c>
      <c r="D164" s="340">
        <v>14.3384</v>
      </c>
      <c r="E164" s="340">
        <v>12.97134109712337</v>
      </c>
      <c r="F164" s="340">
        <v>8.3117000000000001</v>
      </c>
      <c r="G164" s="340">
        <v>14.542</v>
      </c>
      <c r="H164" s="340">
        <v>13.2736</v>
      </c>
      <c r="I164" s="340">
        <v>14.804399999999999</v>
      </c>
      <c r="J164" s="340">
        <v>6.0827138305316852</v>
      </c>
      <c r="K164" s="340">
        <v>5.7015000000000002</v>
      </c>
      <c r="L164" s="340">
        <v>6.1711999999999998</v>
      </c>
      <c r="M164" s="340">
        <v>8.9719999999999995</v>
      </c>
      <c r="N164" s="340">
        <v>8.6294000000000004</v>
      </c>
      <c r="O164" s="340">
        <v>6.3282999999999996</v>
      </c>
      <c r="P164" s="340">
        <v>5.0842000000000001</v>
      </c>
      <c r="Q164" s="340">
        <v>6.8453999999999997</v>
      </c>
      <c r="R164" s="340">
        <v>6.0019999999999998</v>
      </c>
    </row>
    <row r="165" spans="1:22" hidden="1" outlineLevel="1" collapsed="1">
      <c r="A165" s="72">
        <v>2009</v>
      </c>
      <c r="B165" s="66" t="s">
        <v>55</v>
      </c>
      <c r="C165" s="181">
        <v>7.4567568681216487</v>
      </c>
      <c r="D165" s="340">
        <v>14.431800000000001</v>
      </c>
      <c r="E165" s="340">
        <v>13.103268038613535</v>
      </c>
      <c r="F165" s="340">
        <v>8.1902000000000008</v>
      </c>
      <c r="G165" s="340">
        <v>14.511900000000001</v>
      </c>
      <c r="H165" s="340">
        <v>13.5762</v>
      </c>
      <c r="I165" s="340">
        <v>14.9146</v>
      </c>
      <c r="J165" s="340">
        <v>5.8319309203406107</v>
      </c>
      <c r="K165" s="340">
        <v>5.4832999999999998</v>
      </c>
      <c r="L165" s="340">
        <v>5.9618000000000002</v>
      </c>
      <c r="M165" s="340">
        <v>8.2249999999999996</v>
      </c>
      <c r="N165" s="340">
        <v>8.5139999999999993</v>
      </c>
      <c r="O165" s="340">
        <v>6.0357000000000003</v>
      </c>
      <c r="P165" s="340">
        <v>5.9471999999999996</v>
      </c>
      <c r="Q165" s="340">
        <v>6.6752000000000002</v>
      </c>
      <c r="R165" s="340">
        <v>5.9238</v>
      </c>
    </row>
    <row r="166" spans="1:22" hidden="1" outlineLevel="1" collapsed="1">
      <c r="A166" s="72">
        <v>2009</v>
      </c>
      <c r="B166" s="66" t="s">
        <v>57</v>
      </c>
      <c r="C166" s="181">
        <v>7.3996191524211152</v>
      </c>
      <c r="D166" s="340">
        <v>14.1746</v>
      </c>
      <c r="E166" s="340">
        <v>13.353698402642481</v>
      </c>
      <c r="F166" s="340">
        <v>7.8853</v>
      </c>
      <c r="G166" s="340">
        <v>14.838699999999999</v>
      </c>
      <c r="H166" s="340">
        <v>14.151</v>
      </c>
      <c r="I166" s="340">
        <v>15.3703</v>
      </c>
      <c r="J166" s="340">
        <v>5.8509789163962767</v>
      </c>
      <c r="K166" s="340">
        <v>5.5178000000000003</v>
      </c>
      <c r="L166" s="340">
        <v>5.9573999999999998</v>
      </c>
      <c r="M166" s="340">
        <v>8.0425000000000004</v>
      </c>
      <c r="N166" s="340">
        <v>8.3119999999999994</v>
      </c>
      <c r="O166" s="340">
        <v>6.0842999999999998</v>
      </c>
      <c r="P166" s="340">
        <v>5.3170000000000002</v>
      </c>
      <c r="Q166" s="340">
        <v>6.7968999999999999</v>
      </c>
      <c r="R166" s="340">
        <v>6.0833000000000004</v>
      </c>
    </row>
    <row r="167" spans="1:22" hidden="1" outlineLevel="1" collapsed="1">
      <c r="A167" s="72">
        <v>2009</v>
      </c>
      <c r="B167" s="66" t="s">
        <v>58</v>
      </c>
      <c r="C167" s="181">
        <v>7.4985269555706182</v>
      </c>
      <c r="D167" s="340">
        <v>13.7437</v>
      </c>
      <c r="E167" s="340">
        <v>13.777010852977849</v>
      </c>
      <c r="F167" s="340">
        <v>7.7981999999999996</v>
      </c>
      <c r="G167" s="340">
        <v>15.3536</v>
      </c>
      <c r="H167" s="340">
        <v>14.663399999999999</v>
      </c>
      <c r="I167" s="340">
        <v>15.800700000000001</v>
      </c>
      <c r="J167" s="340">
        <v>5.7991235424326737</v>
      </c>
      <c r="K167" s="340">
        <v>5.4569999999999999</v>
      </c>
      <c r="L167" s="340">
        <v>5.9488000000000003</v>
      </c>
      <c r="M167" s="340">
        <v>8.2457999999999991</v>
      </c>
      <c r="N167" s="340">
        <v>8.4123000000000001</v>
      </c>
      <c r="O167" s="340">
        <v>6.0216000000000003</v>
      </c>
      <c r="P167" s="340">
        <v>5.8536999999999999</v>
      </c>
      <c r="Q167" s="340">
        <v>6.7575000000000003</v>
      </c>
      <c r="R167" s="340">
        <v>5.8699000000000003</v>
      </c>
    </row>
    <row r="168" spans="1:22" hidden="1" outlineLevel="1" collapsed="1">
      <c r="A168" s="72">
        <v>2009</v>
      </c>
      <c r="B168" s="66" t="s">
        <v>350</v>
      </c>
      <c r="C168" s="181">
        <v>7.5901666287873777</v>
      </c>
      <c r="D168" s="340">
        <v>13.830500000000001</v>
      </c>
      <c r="E168" s="340">
        <v>13.522662657895918</v>
      </c>
      <c r="F168" s="340">
        <v>8.1859999999999999</v>
      </c>
      <c r="G168" s="340">
        <v>15.0002</v>
      </c>
      <c r="H168" s="340">
        <v>14.059100000000001</v>
      </c>
      <c r="I168" s="340">
        <v>16.303699999999999</v>
      </c>
      <c r="J168" s="340">
        <v>5.7628004718711781</v>
      </c>
      <c r="K168" s="340">
        <v>5.3673000000000002</v>
      </c>
      <c r="L168" s="340">
        <v>5.8918999999999997</v>
      </c>
      <c r="M168" s="340">
        <v>8.2763000000000009</v>
      </c>
      <c r="N168" s="340">
        <v>8.6006999999999998</v>
      </c>
      <c r="O168" s="340">
        <v>6.0365000000000002</v>
      </c>
      <c r="P168" s="340">
        <v>6.1801000000000004</v>
      </c>
      <c r="Q168" s="340">
        <v>7.3902999999999999</v>
      </c>
      <c r="R168" s="340">
        <v>5.5808999999999997</v>
      </c>
    </row>
    <row r="169" spans="1:22" hidden="1" outlineLevel="1" collapsed="1">
      <c r="A169" s="72">
        <v>2009</v>
      </c>
      <c r="B169" s="66" t="s">
        <v>61</v>
      </c>
      <c r="C169" s="181">
        <v>7.8086103361740564</v>
      </c>
      <c r="D169" s="340">
        <v>14.3148</v>
      </c>
      <c r="E169" s="340">
        <v>14.14996055730783</v>
      </c>
      <c r="F169" s="340">
        <v>7.9515000000000002</v>
      </c>
      <c r="G169" s="340">
        <v>14.918100000000001</v>
      </c>
      <c r="H169" s="340">
        <v>15.085900000000001</v>
      </c>
      <c r="I169" s="340">
        <v>15.9566</v>
      </c>
      <c r="J169" s="340">
        <v>5.7529571413723879</v>
      </c>
      <c r="K169" s="340">
        <v>5.3678999999999997</v>
      </c>
      <c r="L169" s="340">
        <v>5.7849000000000004</v>
      </c>
      <c r="M169" s="340">
        <v>8.3559000000000001</v>
      </c>
      <c r="N169" s="340">
        <v>8.8320000000000007</v>
      </c>
      <c r="O169" s="340">
        <v>6.0446999999999997</v>
      </c>
      <c r="P169" s="340">
        <v>6.2628000000000004</v>
      </c>
      <c r="Q169" s="340">
        <v>6.4339000000000004</v>
      </c>
      <c r="R169" s="340">
        <v>6.1665000000000001</v>
      </c>
    </row>
    <row r="170" spans="1:22" hidden="1" outlineLevel="1" collapsed="1">
      <c r="A170" s="72">
        <v>2009</v>
      </c>
      <c r="B170" s="66" t="s">
        <v>62</v>
      </c>
      <c r="C170" s="181">
        <v>7.8091610588673541</v>
      </c>
      <c r="D170" s="181">
        <v>14.3369</v>
      </c>
      <c r="E170" s="181">
        <v>14.386316138193841</v>
      </c>
      <c r="F170" s="181">
        <v>7.8426</v>
      </c>
      <c r="G170" s="181">
        <v>15.415100000000001</v>
      </c>
      <c r="H170" s="181">
        <v>15.1126</v>
      </c>
      <c r="I170" s="181">
        <v>16.0139</v>
      </c>
      <c r="J170" s="181">
        <v>5.572122990688956</v>
      </c>
      <c r="K170" s="181">
        <v>5.3590999999999998</v>
      </c>
      <c r="L170" s="181">
        <v>5.6108000000000002</v>
      </c>
      <c r="M170" s="181">
        <v>7.4109999999999996</v>
      </c>
      <c r="N170" s="181">
        <v>8.8127999999999993</v>
      </c>
      <c r="O170" s="181">
        <v>5.8125</v>
      </c>
      <c r="P170" s="181">
        <v>5.2328999999999999</v>
      </c>
      <c r="Q170" s="181">
        <v>6.665</v>
      </c>
      <c r="R170" s="181">
        <v>6.5237999999999996</v>
      </c>
    </row>
    <row r="171" spans="1:22" collapsed="1">
      <c r="A171" s="40">
        <v>2009</v>
      </c>
      <c r="B171" s="66" t="s">
        <v>63</v>
      </c>
      <c r="C171" s="68">
        <v>7.42</v>
      </c>
      <c r="D171" s="68">
        <v>14.3454</v>
      </c>
      <c r="E171" s="68">
        <v>13.901040268258837</v>
      </c>
      <c r="F171" s="68">
        <v>7.1086</v>
      </c>
      <c r="G171" s="68">
        <v>15.4686</v>
      </c>
      <c r="H171" s="68">
        <v>15.1774</v>
      </c>
      <c r="I171" s="68">
        <v>15.7089</v>
      </c>
      <c r="J171" s="68">
        <v>5.5349267136719522</v>
      </c>
      <c r="K171" s="68">
        <v>5.2598000000000003</v>
      </c>
      <c r="L171" s="68">
        <v>5.5726000000000004</v>
      </c>
      <c r="M171" s="68">
        <v>8.19</v>
      </c>
      <c r="N171" s="68">
        <v>10.29</v>
      </c>
      <c r="O171" s="68">
        <v>5.7870999999999997</v>
      </c>
      <c r="P171" s="68">
        <v>5.4626000000000001</v>
      </c>
      <c r="Q171" s="68">
        <v>6.4589999999999996</v>
      </c>
      <c r="R171" s="68">
        <v>4.4574999999999996</v>
      </c>
      <c r="S171" s="96"/>
      <c r="T171" s="96"/>
      <c r="U171" s="96"/>
      <c r="V171" s="96"/>
    </row>
    <row r="172" spans="1:22" hidden="1" outlineLevel="1">
      <c r="A172" s="384">
        <v>2010</v>
      </c>
      <c r="B172" s="66" t="s">
        <v>49</v>
      </c>
      <c r="C172" s="181">
        <v>7.1372109051113108</v>
      </c>
      <c r="D172" s="340">
        <v>14.619199999999999</v>
      </c>
      <c r="E172" s="340">
        <v>12.941039591207584</v>
      </c>
      <c r="F172" s="340">
        <v>7.0967000000000002</v>
      </c>
      <c r="G172" s="340">
        <v>14.534000000000001</v>
      </c>
      <c r="H172" s="340">
        <v>14.0436</v>
      </c>
      <c r="I172" s="340">
        <v>14.729799999999999</v>
      </c>
      <c r="J172" s="340">
        <v>5.4460683598494253</v>
      </c>
      <c r="K172" s="340">
        <v>5.0868000000000002</v>
      </c>
      <c r="L172" s="340">
        <v>5.5785</v>
      </c>
      <c r="M172" s="340">
        <v>7.8535000000000004</v>
      </c>
      <c r="N172" s="340">
        <v>7.6478999999999999</v>
      </c>
      <c r="O172" s="340">
        <v>5.8575999999999997</v>
      </c>
      <c r="P172" s="340">
        <v>6.3620999999999999</v>
      </c>
      <c r="Q172" s="340">
        <v>6.3983999999999996</v>
      </c>
      <c r="R172" s="340">
        <v>6.5084999999999997</v>
      </c>
    </row>
    <row r="173" spans="1:22" hidden="1" outlineLevel="1" collapsed="1">
      <c r="A173" s="384">
        <v>2010</v>
      </c>
      <c r="B173" s="389" t="s">
        <v>50</v>
      </c>
      <c r="C173" s="181">
        <v>7.4519077287028095</v>
      </c>
      <c r="D173" s="340">
        <v>14.7028</v>
      </c>
      <c r="E173" s="340">
        <v>13.825044257329294</v>
      </c>
      <c r="F173" s="340">
        <v>8.1357999999999997</v>
      </c>
      <c r="G173" s="340">
        <v>14.3376</v>
      </c>
      <c r="H173" s="340">
        <v>14.4391</v>
      </c>
      <c r="I173" s="340">
        <v>15.665800000000001</v>
      </c>
      <c r="J173" s="340">
        <v>5.4594222200996319</v>
      </c>
      <c r="K173" s="340">
        <v>5.0065</v>
      </c>
      <c r="L173" s="340">
        <v>5.6128</v>
      </c>
      <c r="M173" s="340">
        <v>8.6861999999999995</v>
      </c>
      <c r="N173" s="340">
        <v>7.7725999999999997</v>
      </c>
      <c r="O173" s="340">
        <v>5.8666999999999998</v>
      </c>
      <c r="P173" s="340">
        <v>6.0731000000000002</v>
      </c>
      <c r="Q173" s="340">
        <v>6.0785</v>
      </c>
      <c r="R173" s="340">
        <v>6.2579000000000002</v>
      </c>
    </row>
    <row r="174" spans="1:22" hidden="1" outlineLevel="1" collapsed="1">
      <c r="A174" s="384">
        <v>2010</v>
      </c>
      <c r="B174" s="389" t="s">
        <v>51</v>
      </c>
      <c r="C174" s="340">
        <v>7.3020980913962159</v>
      </c>
      <c r="D174" s="340">
        <v>14.6</v>
      </c>
      <c r="E174" s="340">
        <v>13.276195039198322</v>
      </c>
      <c r="F174" s="340">
        <v>6.6631999999999998</v>
      </c>
      <c r="G174" s="340">
        <v>13.365399999999999</v>
      </c>
      <c r="H174" s="340">
        <v>15.0449</v>
      </c>
      <c r="I174" s="340">
        <v>15.1698</v>
      </c>
      <c r="J174" s="340">
        <v>5.4856614580134959</v>
      </c>
      <c r="K174" s="340">
        <v>5.0395000000000003</v>
      </c>
      <c r="L174" s="340">
        <v>5.6521999999999997</v>
      </c>
      <c r="M174" s="340">
        <v>6.8394000000000004</v>
      </c>
      <c r="N174" s="340">
        <v>7.3662000000000001</v>
      </c>
      <c r="O174" s="271">
        <v>5.84</v>
      </c>
      <c r="P174" s="340">
        <v>5.8532000000000002</v>
      </c>
      <c r="Q174" s="340">
        <v>6.1984000000000004</v>
      </c>
      <c r="R174" s="340">
        <v>5.9797000000000002</v>
      </c>
    </row>
    <row r="175" spans="1:22" hidden="1" outlineLevel="1" collapsed="1">
      <c r="A175" s="384">
        <v>2010</v>
      </c>
      <c r="B175" s="389" t="s">
        <v>53</v>
      </c>
      <c r="C175" s="340">
        <v>6.969232662362141</v>
      </c>
      <c r="D175" s="340">
        <v>14.507400000000001</v>
      </c>
      <c r="E175" s="340">
        <v>12.811780037680112</v>
      </c>
      <c r="F175" s="340">
        <v>6.9424000000000001</v>
      </c>
      <c r="G175" s="340">
        <v>13.6707</v>
      </c>
      <c r="H175" s="340">
        <v>14.098699999999999</v>
      </c>
      <c r="I175" s="340">
        <v>14.4429</v>
      </c>
      <c r="J175" s="340">
        <v>5.3449229271678647</v>
      </c>
      <c r="K175" s="340">
        <v>4.9638999999999998</v>
      </c>
      <c r="L175" s="340">
        <v>5.4554999999999998</v>
      </c>
      <c r="M175" s="340">
        <v>5.6829000000000001</v>
      </c>
      <c r="N175" s="340">
        <v>7.4291</v>
      </c>
      <c r="O175" s="271">
        <v>5.7645999999999997</v>
      </c>
      <c r="P175" s="340">
        <v>6.2084999999999999</v>
      </c>
      <c r="Q175" s="340">
        <v>5.6688999999999998</v>
      </c>
      <c r="R175" s="340">
        <v>5.5343999999999998</v>
      </c>
    </row>
    <row r="176" spans="1:22" hidden="1" outlineLevel="1" collapsed="1">
      <c r="A176" s="384">
        <v>2010</v>
      </c>
      <c r="B176" s="389" t="s">
        <v>54</v>
      </c>
      <c r="C176" s="340">
        <v>6.7739493835309599</v>
      </c>
      <c r="D176" s="340">
        <v>14.509600000000001</v>
      </c>
      <c r="E176" s="340">
        <v>13.56783867625129</v>
      </c>
      <c r="F176" s="340">
        <v>8.1614000000000004</v>
      </c>
      <c r="G176" s="340">
        <v>14.828200000000001</v>
      </c>
      <c r="H176" s="340">
        <v>14.0334</v>
      </c>
      <c r="I176" s="340">
        <v>15.3528</v>
      </c>
      <c r="J176" s="340">
        <v>5.292447552402491</v>
      </c>
      <c r="K176" s="340">
        <v>4.8121999999999998</v>
      </c>
      <c r="L176" s="340">
        <v>5.4378000000000002</v>
      </c>
      <c r="M176" s="340">
        <v>5.7262000000000004</v>
      </c>
      <c r="N176" s="340">
        <v>7.2489999999999997</v>
      </c>
      <c r="O176" s="271">
        <v>5.7133000000000003</v>
      </c>
      <c r="P176" s="340">
        <v>6.0827</v>
      </c>
      <c r="Q176" s="340">
        <v>5.8234000000000004</v>
      </c>
      <c r="R176" s="340">
        <v>5.2363</v>
      </c>
    </row>
    <row r="177" spans="1:18" hidden="1" outlineLevel="1" collapsed="1">
      <c r="A177" s="384">
        <v>2010</v>
      </c>
      <c r="B177" s="389" t="s">
        <v>55</v>
      </c>
      <c r="C177" s="340">
        <v>6.7734692309950102</v>
      </c>
      <c r="D177" s="340">
        <v>14.5114</v>
      </c>
      <c r="E177" s="340">
        <v>13.182449501223802</v>
      </c>
      <c r="F177" s="340">
        <v>7.1870000000000003</v>
      </c>
      <c r="G177" s="340">
        <v>14.9033</v>
      </c>
      <c r="H177" s="340">
        <v>14.0816</v>
      </c>
      <c r="I177" s="340">
        <v>15.276199999999999</v>
      </c>
      <c r="J177" s="340">
        <v>5.2148077563163007</v>
      </c>
      <c r="K177" s="340">
        <v>4.7624000000000004</v>
      </c>
      <c r="L177" s="340">
        <v>5.3106</v>
      </c>
      <c r="M177" s="340">
        <v>5.6280999999999999</v>
      </c>
      <c r="N177" s="340">
        <v>7.6731999999999996</v>
      </c>
      <c r="O177" s="271">
        <v>5.6544999999999996</v>
      </c>
      <c r="P177" s="340">
        <v>5.4344000000000001</v>
      </c>
      <c r="Q177" s="340">
        <v>5.7340999999999998</v>
      </c>
      <c r="R177" s="340">
        <v>5.4435000000000002</v>
      </c>
    </row>
    <row r="178" spans="1:18" hidden="1" outlineLevel="1">
      <c r="A178" s="384">
        <v>2010</v>
      </c>
      <c r="B178" s="389" t="s">
        <v>57</v>
      </c>
      <c r="C178" s="340">
        <v>6.9972993588856829</v>
      </c>
      <c r="D178" s="340">
        <v>14.489599999999999</v>
      </c>
      <c r="E178" s="340">
        <v>13.467270086777777</v>
      </c>
      <c r="F178" s="340">
        <v>7.5983000000000001</v>
      </c>
      <c r="G178" s="340">
        <v>15.0238</v>
      </c>
      <c r="H178" s="340">
        <v>14.466100000000001</v>
      </c>
      <c r="I178" s="340">
        <v>15.7416</v>
      </c>
      <c r="J178" s="340">
        <v>5.2367252250540615</v>
      </c>
      <c r="K178" s="340">
        <v>4.8434999999999997</v>
      </c>
      <c r="L178" s="340">
        <v>5.2942</v>
      </c>
      <c r="M178" s="340">
        <v>5.8268000000000004</v>
      </c>
      <c r="N178" s="340">
        <v>7.0838000000000001</v>
      </c>
      <c r="O178" s="271">
        <v>5.7220000000000004</v>
      </c>
      <c r="P178" s="340">
        <v>6.1490999999999998</v>
      </c>
      <c r="Q178" s="340">
        <v>5.7648999999999999</v>
      </c>
      <c r="R178" s="340">
        <v>5.7789000000000001</v>
      </c>
    </row>
    <row r="179" spans="1:18" hidden="1" outlineLevel="1" collapsed="1">
      <c r="A179" s="384">
        <v>2010</v>
      </c>
      <c r="B179" s="389" t="s">
        <v>58</v>
      </c>
      <c r="C179" s="340">
        <v>7.0352332306090419</v>
      </c>
      <c r="D179" s="340">
        <v>14.5205</v>
      </c>
      <c r="E179" s="340">
        <v>13.632843518530013</v>
      </c>
      <c r="F179" s="340">
        <v>9.1608999999999998</v>
      </c>
      <c r="G179" s="340">
        <v>14.911099999999999</v>
      </c>
      <c r="H179" s="340">
        <v>14.151300000000001</v>
      </c>
      <c r="I179" s="340">
        <v>15.882999999999999</v>
      </c>
      <c r="J179" s="340">
        <v>5.2940929312429796</v>
      </c>
      <c r="K179" s="340">
        <v>4.8018000000000001</v>
      </c>
      <c r="L179" s="340">
        <v>5.3685</v>
      </c>
      <c r="M179" s="340">
        <v>6.9310999999999998</v>
      </c>
      <c r="N179" s="340">
        <v>8.7524999999999995</v>
      </c>
      <c r="O179" s="271">
        <v>5.8114999999999997</v>
      </c>
      <c r="P179" s="340">
        <v>6.1215000000000002</v>
      </c>
      <c r="Q179" s="340">
        <v>5.8817000000000004</v>
      </c>
      <c r="R179" s="340">
        <v>6.1128999999999998</v>
      </c>
    </row>
    <row r="180" spans="1:18" hidden="1" outlineLevel="1" collapsed="1">
      <c r="A180" s="384">
        <v>2010</v>
      </c>
      <c r="B180" s="389" t="s">
        <v>350</v>
      </c>
      <c r="C180" s="340">
        <v>7.0693444382181285</v>
      </c>
      <c r="D180" s="340">
        <v>14.493499999999999</v>
      </c>
      <c r="E180" s="340">
        <v>13.594245002846325</v>
      </c>
      <c r="F180" s="340">
        <v>6.9325000000000001</v>
      </c>
      <c r="G180" s="340">
        <v>15.4682</v>
      </c>
      <c r="H180" s="340">
        <v>14.636799999999999</v>
      </c>
      <c r="I180" s="340">
        <v>15.7225</v>
      </c>
      <c r="J180" s="340">
        <v>5.3196777041766108</v>
      </c>
      <c r="K180" s="340">
        <v>4.7335000000000003</v>
      </c>
      <c r="L180" s="340">
        <v>5.3783000000000003</v>
      </c>
      <c r="M180" s="340">
        <v>7.4729999999999999</v>
      </c>
      <c r="N180" s="340">
        <v>7.1657000000000002</v>
      </c>
      <c r="O180" s="271">
        <v>5.7428999999999997</v>
      </c>
      <c r="P180" s="340">
        <v>5.9257999999999997</v>
      </c>
      <c r="Q180" s="340">
        <v>5.4743000000000004</v>
      </c>
      <c r="R180" s="340">
        <v>6.1371000000000002</v>
      </c>
    </row>
    <row r="181" spans="1:18" hidden="1" outlineLevel="1" collapsed="1">
      <c r="A181" s="384">
        <v>2010</v>
      </c>
      <c r="B181" s="389" t="s">
        <v>61</v>
      </c>
      <c r="C181" s="340">
        <v>6.6024373203592468</v>
      </c>
      <c r="D181" s="340">
        <v>14.4535</v>
      </c>
      <c r="E181" s="340">
        <v>13.57598392333113</v>
      </c>
      <c r="F181" s="340">
        <v>7.9602000000000004</v>
      </c>
      <c r="G181" s="340">
        <v>15.2735</v>
      </c>
      <c r="H181" s="340">
        <v>14.074199999999999</v>
      </c>
      <c r="I181" s="340">
        <v>15.8032</v>
      </c>
      <c r="J181" s="340">
        <v>5.0882678857355534</v>
      </c>
      <c r="K181" s="340">
        <v>4.7824999999999998</v>
      </c>
      <c r="L181" s="340">
        <v>4.9261999999999997</v>
      </c>
      <c r="M181" s="340">
        <v>6.3673000000000002</v>
      </c>
      <c r="N181" s="340">
        <v>7.8642000000000003</v>
      </c>
      <c r="O181" s="271">
        <v>5.4805000000000001</v>
      </c>
      <c r="P181" s="340">
        <v>5.9680999999999997</v>
      </c>
      <c r="Q181" s="340">
        <v>4.8606999999999996</v>
      </c>
      <c r="R181" s="340">
        <v>5.3638000000000003</v>
      </c>
    </row>
    <row r="182" spans="1:18" hidden="1" outlineLevel="1">
      <c r="A182" s="384">
        <v>2010</v>
      </c>
      <c r="B182" s="389" t="s">
        <v>62</v>
      </c>
      <c r="C182" s="340">
        <v>6.672713285577923</v>
      </c>
      <c r="D182" s="340">
        <v>14.432</v>
      </c>
      <c r="E182" s="340">
        <v>13.081736154985686</v>
      </c>
      <c r="F182" s="340">
        <v>7.9724000000000004</v>
      </c>
      <c r="G182" s="340">
        <v>14.6351</v>
      </c>
      <c r="H182" s="340">
        <v>13.2525</v>
      </c>
      <c r="I182" s="340">
        <v>15.2897</v>
      </c>
      <c r="J182" s="340">
        <v>4.7935375711537374</v>
      </c>
      <c r="K182" s="340">
        <v>4.6795999999999998</v>
      </c>
      <c r="L182" s="340">
        <v>4.6440000000000001</v>
      </c>
      <c r="M182" s="340">
        <v>5.8224999999999998</v>
      </c>
      <c r="N182" s="340">
        <v>7.4915000000000003</v>
      </c>
      <c r="O182" s="271">
        <v>5.1639999999999997</v>
      </c>
      <c r="P182" s="340">
        <v>6.0369000000000002</v>
      </c>
      <c r="Q182" s="340">
        <v>4.7331000000000003</v>
      </c>
      <c r="R182" s="340">
        <v>4.8776000000000002</v>
      </c>
    </row>
    <row r="183" spans="1:18" collapsed="1">
      <c r="A183" s="384">
        <v>2010</v>
      </c>
      <c r="B183" s="389" t="s">
        <v>63</v>
      </c>
      <c r="C183" s="130">
        <v>6.7377877166333802</v>
      </c>
      <c r="D183" s="130">
        <v>14.374000000000001</v>
      </c>
      <c r="E183" s="130">
        <v>13.169139818286567</v>
      </c>
      <c r="F183" s="130">
        <v>7.5622999999999996</v>
      </c>
      <c r="G183" s="130">
        <v>15.1258</v>
      </c>
      <c r="H183" s="130">
        <v>13.5954</v>
      </c>
      <c r="I183" s="130">
        <v>15.346</v>
      </c>
      <c r="J183" s="130">
        <v>4.8067520610192513</v>
      </c>
      <c r="K183" s="130">
        <v>4.7351999999999999</v>
      </c>
      <c r="L183" s="130">
        <v>4.6839000000000004</v>
      </c>
      <c r="M183" s="130">
        <v>6.0107999999999997</v>
      </c>
      <c r="N183" s="130">
        <v>7.7049000000000003</v>
      </c>
      <c r="O183" s="271">
        <v>5.0705999999999998</v>
      </c>
      <c r="P183" s="130">
        <v>4.9489000000000001</v>
      </c>
      <c r="Q183" s="130">
        <v>5.1593999999999998</v>
      </c>
      <c r="R183" s="130">
        <v>5.4241000000000001</v>
      </c>
    </row>
    <row r="184" spans="1:18" hidden="1" outlineLevel="1">
      <c r="A184" s="384">
        <v>2011</v>
      </c>
      <c r="B184" s="389" t="s">
        <v>49</v>
      </c>
      <c r="C184" s="340">
        <v>6.5017635565542964</v>
      </c>
      <c r="D184" s="340">
        <v>14.4793</v>
      </c>
      <c r="E184" s="340">
        <v>13.921398620929224</v>
      </c>
      <c r="F184" s="340">
        <v>12.8032</v>
      </c>
      <c r="G184" s="340">
        <v>15.068</v>
      </c>
      <c r="H184" s="340">
        <v>13.5097</v>
      </c>
      <c r="I184" s="340">
        <v>16.368400000000001</v>
      </c>
      <c r="J184" s="340">
        <v>4.6507009176473844</v>
      </c>
      <c r="K184" s="340">
        <v>4.7363</v>
      </c>
      <c r="L184" s="340">
        <v>4.5507</v>
      </c>
      <c r="M184" s="340">
        <v>5.8775000000000004</v>
      </c>
      <c r="N184" s="340">
        <v>5.6601999999999997</v>
      </c>
      <c r="O184" s="271">
        <v>4.8822000000000001</v>
      </c>
      <c r="P184" s="340">
        <v>5.5530999999999997</v>
      </c>
      <c r="Q184" s="340">
        <v>5.4637000000000002</v>
      </c>
      <c r="R184" s="340">
        <v>7.7569999999999997</v>
      </c>
    </row>
    <row r="185" spans="1:18" hidden="1" outlineLevel="1">
      <c r="A185" s="384">
        <v>2011</v>
      </c>
      <c r="B185" s="389" t="s">
        <v>50</v>
      </c>
      <c r="C185" s="340">
        <v>7.0942317997851143</v>
      </c>
      <c r="D185" s="340">
        <v>14.3065</v>
      </c>
      <c r="E185" s="340">
        <v>13.76266599799164</v>
      </c>
      <c r="F185" s="340">
        <v>13.399800000000001</v>
      </c>
      <c r="G185" s="340">
        <v>14.7058</v>
      </c>
      <c r="H185" s="340">
        <v>13.4565</v>
      </c>
      <c r="I185" s="340">
        <v>16.088200000000001</v>
      </c>
      <c r="J185" s="340">
        <v>4.8581268942523188</v>
      </c>
      <c r="K185" s="340">
        <v>4.6241000000000003</v>
      </c>
      <c r="L185" s="340">
        <v>4.8874000000000004</v>
      </c>
      <c r="M185" s="340">
        <v>6.0331999999999999</v>
      </c>
      <c r="N185" s="340">
        <v>5.7908999999999997</v>
      </c>
      <c r="O185" s="271">
        <v>5.1748000000000003</v>
      </c>
      <c r="P185" s="340">
        <v>5.8827999999999996</v>
      </c>
      <c r="Q185" s="340">
        <v>5.4273999999999996</v>
      </c>
      <c r="R185" s="340">
        <v>12.2593</v>
      </c>
    </row>
    <row r="186" spans="1:18" hidden="1" outlineLevel="1" collapsed="1">
      <c r="A186" s="384">
        <v>2011</v>
      </c>
      <c r="B186" s="389" t="s">
        <v>51</v>
      </c>
      <c r="C186" s="340">
        <v>6.8736880644008576</v>
      </c>
      <c r="D186" s="340">
        <v>14.1425</v>
      </c>
      <c r="E186" s="340">
        <v>14.483680863460107</v>
      </c>
      <c r="F186" s="340">
        <v>13.276199999999999</v>
      </c>
      <c r="G186" s="340">
        <v>15.414899999999999</v>
      </c>
      <c r="H186" s="340">
        <v>14.2171</v>
      </c>
      <c r="I186" s="340">
        <v>16.796199999999999</v>
      </c>
      <c r="J186" s="340">
        <v>4.833134634893705</v>
      </c>
      <c r="K186" s="340">
        <v>4.5724</v>
      </c>
      <c r="L186" s="340">
        <v>4.8785999999999996</v>
      </c>
      <c r="M186" s="340">
        <v>5.8491</v>
      </c>
      <c r="N186" s="340">
        <v>4.9267000000000003</v>
      </c>
      <c r="O186" s="271">
        <v>5.1326999999999998</v>
      </c>
      <c r="P186" s="340">
        <v>5.9675000000000002</v>
      </c>
      <c r="Q186" s="340">
        <v>5.1824000000000003</v>
      </c>
      <c r="R186" s="340">
        <v>5.8615000000000004</v>
      </c>
    </row>
    <row r="187" spans="1:18" hidden="1" outlineLevel="1" collapsed="1">
      <c r="A187" s="384">
        <v>2011</v>
      </c>
      <c r="B187" s="389" t="s">
        <v>53</v>
      </c>
      <c r="C187" s="340">
        <v>6.7639735663843821</v>
      </c>
      <c r="D187" s="340">
        <v>14.0398</v>
      </c>
      <c r="E187" s="340">
        <v>14.257122522979937</v>
      </c>
      <c r="F187" s="340">
        <v>13.4566</v>
      </c>
      <c r="G187" s="340">
        <v>15.149699999999999</v>
      </c>
      <c r="H187" s="340">
        <v>13.9686</v>
      </c>
      <c r="I187" s="340">
        <v>16.576599999999999</v>
      </c>
      <c r="J187" s="340">
        <v>4.8623182018914299</v>
      </c>
      <c r="K187" s="340">
        <v>4.6448999999999998</v>
      </c>
      <c r="L187" s="340">
        <v>4.8433000000000002</v>
      </c>
      <c r="M187" s="340">
        <v>5.6890000000000001</v>
      </c>
      <c r="N187" s="340">
        <v>5.9736000000000002</v>
      </c>
      <c r="O187" s="271">
        <v>5.1871999999999998</v>
      </c>
      <c r="P187" s="340">
        <v>5.9602000000000004</v>
      </c>
      <c r="Q187" s="340">
        <v>5.2609000000000004</v>
      </c>
      <c r="R187" s="340">
        <v>5.4561000000000002</v>
      </c>
    </row>
    <row r="188" spans="1:18" hidden="1" outlineLevel="1" collapsed="1">
      <c r="A188" s="384">
        <v>2011</v>
      </c>
      <c r="B188" s="389" t="s">
        <v>54</v>
      </c>
      <c r="C188" s="340">
        <v>6.6097208673154002</v>
      </c>
      <c r="D188" s="340">
        <v>13.9696</v>
      </c>
      <c r="E188" s="340">
        <v>14.325567011667811</v>
      </c>
      <c r="F188" s="340">
        <v>13.614800000000001</v>
      </c>
      <c r="G188" s="340">
        <v>15.042</v>
      </c>
      <c r="H188" s="340">
        <v>14.110300000000001</v>
      </c>
      <c r="I188" s="340">
        <v>16.550899999999999</v>
      </c>
      <c r="J188" s="340">
        <v>4.803568977068192</v>
      </c>
      <c r="K188" s="340">
        <v>4.7872000000000003</v>
      </c>
      <c r="L188" s="340">
        <v>4.7836999999999996</v>
      </c>
      <c r="M188" s="340">
        <v>5.0304000000000002</v>
      </c>
      <c r="N188" s="340">
        <v>4.6200999999999999</v>
      </c>
      <c r="O188" s="271">
        <v>5.1928999999999998</v>
      </c>
      <c r="P188" s="340">
        <v>5.6775000000000002</v>
      </c>
      <c r="Q188" s="340">
        <v>5.3895999999999997</v>
      </c>
      <c r="R188" s="340">
        <v>5.101</v>
      </c>
    </row>
    <row r="189" spans="1:18" hidden="1" outlineLevel="1" collapsed="1">
      <c r="A189" s="384">
        <v>2011</v>
      </c>
      <c r="B189" s="389" t="s">
        <v>55</v>
      </c>
      <c r="C189" s="340">
        <v>6.4229362543831332</v>
      </c>
      <c r="D189" s="340">
        <v>13.7791</v>
      </c>
      <c r="E189" s="340">
        <v>13.824055404200918</v>
      </c>
      <c r="F189" s="340">
        <v>12.626300000000001</v>
      </c>
      <c r="G189" s="340">
        <v>14.8467</v>
      </c>
      <c r="H189" s="340">
        <v>13.518599999999999</v>
      </c>
      <c r="I189" s="340">
        <v>16.107399999999998</v>
      </c>
      <c r="J189" s="340">
        <v>4.6678928130776907</v>
      </c>
      <c r="K189" s="340">
        <v>4.6058000000000003</v>
      </c>
      <c r="L189" s="340">
        <v>4.6211000000000002</v>
      </c>
      <c r="M189" s="340">
        <v>5.1075999999999997</v>
      </c>
      <c r="N189" s="340">
        <v>5.2638999999999996</v>
      </c>
      <c r="O189" s="271">
        <v>5.1542000000000003</v>
      </c>
      <c r="P189" s="340">
        <v>5.4481999999999999</v>
      </c>
      <c r="Q189" s="340">
        <v>5.2809999999999997</v>
      </c>
      <c r="R189" s="340">
        <v>5.2598000000000003</v>
      </c>
    </row>
    <row r="190" spans="1:18" hidden="1" outlineLevel="1" collapsed="1">
      <c r="A190" s="384">
        <v>2011</v>
      </c>
      <c r="B190" s="389" t="s">
        <v>57</v>
      </c>
      <c r="C190" s="340">
        <v>6.7853733737764097</v>
      </c>
      <c r="D190" s="340">
        <v>13.9481</v>
      </c>
      <c r="E190" s="340">
        <v>13.970863786341983</v>
      </c>
      <c r="F190" s="340">
        <v>13.1036</v>
      </c>
      <c r="G190" s="340">
        <v>15.172000000000001</v>
      </c>
      <c r="H190" s="340">
        <v>13.5831</v>
      </c>
      <c r="I190" s="340">
        <v>16.325399999999998</v>
      </c>
      <c r="J190" s="340">
        <v>4.7906084114415748</v>
      </c>
      <c r="K190" s="340">
        <v>4.8056000000000001</v>
      </c>
      <c r="L190" s="340">
        <v>4.7115999999999998</v>
      </c>
      <c r="M190" s="340">
        <v>5.266</v>
      </c>
      <c r="N190" s="340">
        <v>5.1215999999999999</v>
      </c>
      <c r="O190" s="271">
        <v>5.3278999999999996</v>
      </c>
      <c r="P190" s="340">
        <v>5.5076000000000001</v>
      </c>
      <c r="Q190" s="340">
        <v>6.6871</v>
      </c>
      <c r="R190" s="340">
        <v>5.2356999999999996</v>
      </c>
    </row>
    <row r="191" spans="1:18" hidden="1" outlineLevel="1" collapsed="1">
      <c r="A191" s="384">
        <v>2011</v>
      </c>
      <c r="B191" s="389" t="s">
        <v>58</v>
      </c>
      <c r="C191" s="340">
        <v>6.67</v>
      </c>
      <c r="D191" s="340">
        <v>14.088200000000001</v>
      </c>
      <c r="E191" s="340">
        <v>13.998901139503525</v>
      </c>
      <c r="F191" s="340">
        <v>13.2104</v>
      </c>
      <c r="G191" s="340">
        <v>15.1004</v>
      </c>
      <c r="H191" s="340">
        <v>13.6343</v>
      </c>
      <c r="I191" s="340">
        <v>16.324400000000001</v>
      </c>
      <c r="J191" s="340">
        <v>4.7645437524786898</v>
      </c>
      <c r="K191" s="340">
        <v>4.851</v>
      </c>
      <c r="L191" s="340">
        <v>4.6464999999999996</v>
      </c>
      <c r="M191" s="340">
        <v>5.6764000000000001</v>
      </c>
      <c r="N191" s="340">
        <v>5.0453999999999999</v>
      </c>
      <c r="O191" s="271">
        <v>5.3372999999999999</v>
      </c>
      <c r="P191" s="340">
        <v>5.6916000000000002</v>
      </c>
      <c r="Q191" s="340">
        <v>5.6311</v>
      </c>
      <c r="R191" s="340">
        <v>6.1820000000000004</v>
      </c>
    </row>
    <row r="192" spans="1:18" hidden="1" outlineLevel="1" collapsed="1">
      <c r="A192" s="384">
        <v>2011</v>
      </c>
      <c r="B192" s="389" t="s">
        <v>350</v>
      </c>
      <c r="C192" s="340">
        <v>6.8739218355389209</v>
      </c>
      <c r="D192" s="340">
        <v>14.0701</v>
      </c>
      <c r="E192" s="340">
        <v>14.081940422695233</v>
      </c>
      <c r="F192" s="340">
        <v>14.3491</v>
      </c>
      <c r="G192" s="340">
        <v>15.204599999999999</v>
      </c>
      <c r="H192" s="340">
        <v>13.658799999999999</v>
      </c>
      <c r="I192" s="340">
        <v>16.592400000000001</v>
      </c>
      <c r="J192" s="340">
        <v>4.8913817142490013</v>
      </c>
      <c r="K192" s="340">
        <v>4.8193999999999999</v>
      </c>
      <c r="L192" s="340">
        <v>4.8085000000000004</v>
      </c>
      <c r="M192" s="340">
        <v>5.9146999999999998</v>
      </c>
      <c r="N192" s="340">
        <v>5.7432999999999996</v>
      </c>
      <c r="O192" s="271">
        <v>5.2975000000000003</v>
      </c>
      <c r="P192" s="340">
        <v>6.3872</v>
      </c>
      <c r="Q192" s="340">
        <v>5.7717999999999998</v>
      </c>
      <c r="R192" s="340">
        <v>5.0693999999999999</v>
      </c>
    </row>
    <row r="193" spans="1:18" hidden="1" outlineLevel="1" collapsed="1">
      <c r="A193" s="384">
        <v>2011</v>
      </c>
      <c r="B193" s="389" t="s">
        <v>61</v>
      </c>
      <c r="C193" s="340">
        <v>6.8688599927350706</v>
      </c>
      <c r="D193" s="340">
        <v>14.0419</v>
      </c>
      <c r="E193" s="340">
        <v>14.163902113967447</v>
      </c>
      <c r="F193" s="340">
        <v>14.526400000000001</v>
      </c>
      <c r="G193" s="340">
        <v>15.3972</v>
      </c>
      <c r="H193" s="340">
        <v>13.690799999999999</v>
      </c>
      <c r="I193" s="340">
        <v>16.6478</v>
      </c>
      <c r="J193" s="340">
        <v>5.0186938230012457</v>
      </c>
      <c r="K193" s="340">
        <v>4.9903000000000004</v>
      </c>
      <c r="L193" s="340">
        <v>4.9264999999999999</v>
      </c>
      <c r="M193" s="340">
        <v>5.8426</v>
      </c>
      <c r="N193" s="340">
        <v>6.4194000000000004</v>
      </c>
      <c r="O193" s="271">
        <v>5.3022</v>
      </c>
      <c r="P193" s="340">
        <v>6.1798999999999999</v>
      </c>
      <c r="Q193" s="340">
        <v>5.6361999999999997</v>
      </c>
      <c r="R193" s="340">
        <v>6.4371</v>
      </c>
    </row>
    <row r="194" spans="1:18" hidden="1" outlineLevel="1" collapsed="1">
      <c r="A194" s="384">
        <v>2011</v>
      </c>
      <c r="B194" s="389" t="s">
        <v>62</v>
      </c>
      <c r="C194" s="340">
        <v>7.3345564359094571</v>
      </c>
      <c r="D194" s="340">
        <v>13.970700000000001</v>
      </c>
      <c r="E194" s="340">
        <v>14.301578981226088</v>
      </c>
      <c r="F194" s="340">
        <v>13.7196</v>
      </c>
      <c r="G194" s="340">
        <v>15.4778</v>
      </c>
      <c r="H194" s="340">
        <v>14</v>
      </c>
      <c r="I194" s="340">
        <v>16.167300000000001</v>
      </c>
      <c r="J194" s="340">
        <v>4.9773383111836109</v>
      </c>
      <c r="K194" s="340">
        <v>4.9097</v>
      </c>
      <c r="L194" s="340">
        <v>4.8615000000000004</v>
      </c>
      <c r="M194" s="340">
        <v>5.8837999999999999</v>
      </c>
      <c r="N194" s="340">
        <v>6.4429999999999996</v>
      </c>
      <c r="O194" s="271">
        <v>5.2812999999999999</v>
      </c>
      <c r="P194" s="340">
        <v>6.64</v>
      </c>
      <c r="Q194" s="340">
        <v>5.7778</v>
      </c>
      <c r="R194" s="340">
        <v>5.1031000000000004</v>
      </c>
    </row>
    <row r="195" spans="1:18" collapsed="1">
      <c r="A195" s="614">
        <v>2011</v>
      </c>
      <c r="B195" s="615" t="s">
        <v>63</v>
      </c>
      <c r="C195" s="131">
        <v>7.0262974532465048</v>
      </c>
      <c r="D195" s="131">
        <v>13.855499999999999</v>
      </c>
      <c r="E195" s="131">
        <v>14.223247598293597</v>
      </c>
      <c r="F195" s="131">
        <v>14.895</v>
      </c>
      <c r="G195" s="131">
        <v>15.4977</v>
      </c>
      <c r="H195" s="131">
        <v>13.811199999999999</v>
      </c>
      <c r="I195" s="131">
        <v>16.804300000000001</v>
      </c>
      <c r="J195" s="131">
        <v>4.9779935370928721</v>
      </c>
      <c r="K195" s="131">
        <v>4.915</v>
      </c>
      <c r="L195" s="131">
        <v>4.8503999999999996</v>
      </c>
      <c r="M195" s="131">
        <v>5.8445</v>
      </c>
      <c r="N195" s="131">
        <v>5.7259000000000002</v>
      </c>
      <c r="O195" s="605">
        <v>5.2732999999999999</v>
      </c>
      <c r="P195" s="131">
        <v>6</v>
      </c>
      <c r="Q195" s="131">
        <v>5.6608999999999998</v>
      </c>
      <c r="R195" s="131">
        <v>6.5941000000000001</v>
      </c>
    </row>
    <row r="196" spans="1:18">
      <c r="A196" s="384">
        <v>2012</v>
      </c>
      <c r="B196" s="389" t="s">
        <v>49</v>
      </c>
      <c r="C196" s="340">
        <v>7.8134133346967616</v>
      </c>
      <c r="D196" s="340">
        <v>13.9358</v>
      </c>
      <c r="E196" s="340">
        <v>14.295472715556663</v>
      </c>
      <c r="F196" s="340">
        <v>14.3371</v>
      </c>
      <c r="G196" s="340">
        <v>15.493</v>
      </c>
      <c r="H196" s="340">
        <v>13.9109</v>
      </c>
      <c r="I196" s="340">
        <v>16.0547</v>
      </c>
      <c r="J196" s="340">
        <v>5.1323740149293684</v>
      </c>
      <c r="K196" s="340">
        <v>5.1261999999999999</v>
      </c>
      <c r="L196" s="340">
        <v>5.1208</v>
      </c>
      <c r="M196" s="340">
        <v>6.1947999999999999</v>
      </c>
      <c r="N196" s="340">
        <v>6.4983000000000004</v>
      </c>
      <c r="O196" s="271">
        <v>5.4710000000000001</v>
      </c>
      <c r="P196" s="340">
        <v>6.8333000000000004</v>
      </c>
      <c r="Q196" s="340">
        <v>5.5781999999999998</v>
      </c>
      <c r="R196" s="340">
        <v>5.2866999999999997</v>
      </c>
    </row>
    <row r="197" spans="1:18">
      <c r="A197" s="384">
        <v>2012</v>
      </c>
      <c r="B197" s="389" t="s">
        <v>50</v>
      </c>
      <c r="C197" s="340">
        <v>7.8496873947160468</v>
      </c>
      <c r="D197" s="340">
        <v>13.8559</v>
      </c>
      <c r="E197" s="340">
        <v>14.730158198952877</v>
      </c>
      <c r="F197" s="340">
        <v>14.1008</v>
      </c>
      <c r="G197" s="340">
        <v>16.113299999999999</v>
      </c>
      <c r="H197" s="340">
        <v>14.428800000000001</v>
      </c>
      <c r="I197" s="340">
        <v>17.209299999999999</v>
      </c>
      <c r="J197" s="340">
        <v>5.056675962681493</v>
      </c>
      <c r="K197" s="340">
        <v>5.0205000000000002</v>
      </c>
      <c r="L197" s="340">
        <v>4.9675000000000002</v>
      </c>
      <c r="M197" s="340">
        <v>6.1097999999999999</v>
      </c>
      <c r="N197" s="340">
        <v>6.4291999999999998</v>
      </c>
      <c r="O197" s="271">
        <v>5.4013999999999998</v>
      </c>
      <c r="P197" s="340">
        <v>6.1405000000000003</v>
      </c>
      <c r="Q197" s="340">
        <v>5.6525999999999996</v>
      </c>
      <c r="R197" s="340">
        <v>5.3856999999999999</v>
      </c>
    </row>
    <row r="198" spans="1:18">
      <c r="A198" s="384">
        <v>2012</v>
      </c>
      <c r="B198" s="389" t="s">
        <v>51</v>
      </c>
      <c r="C198" s="340">
        <v>7.1298923663004841</v>
      </c>
      <c r="D198" s="340">
        <v>13.727399999999999</v>
      </c>
      <c r="E198" s="340">
        <v>13.983020865690008</v>
      </c>
      <c r="F198" s="340">
        <v>12.400600000000001</v>
      </c>
      <c r="G198" s="340">
        <v>15.476100000000001</v>
      </c>
      <c r="H198" s="340">
        <v>13.715400000000001</v>
      </c>
      <c r="I198" s="340">
        <v>16.464300000000001</v>
      </c>
      <c r="J198" s="340">
        <v>4.8149118922709491</v>
      </c>
      <c r="K198" s="340">
        <v>4.7718999999999996</v>
      </c>
      <c r="L198" s="340">
        <v>4.7657999999999996</v>
      </c>
      <c r="M198" s="340">
        <v>7.3651</v>
      </c>
      <c r="N198" s="340">
        <v>5.7530000000000001</v>
      </c>
      <c r="O198" s="271">
        <v>5.3608000000000002</v>
      </c>
      <c r="P198" s="340">
        <v>6.4741</v>
      </c>
      <c r="Q198" s="340">
        <v>5.5621</v>
      </c>
      <c r="R198" s="340">
        <v>5.6285999999999996</v>
      </c>
    </row>
    <row r="199" spans="1:18">
      <c r="A199" s="384">
        <v>2012</v>
      </c>
      <c r="B199" s="389" t="s">
        <v>53</v>
      </c>
      <c r="C199" s="340">
        <v>6.8343619950204619</v>
      </c>
      <c r="D199" s="340">
        <v>13.944599999999999</v>
      </c>
      <c r="E199" s="340">
        <v>13.912368373777182</v>
      </c>
      <c r="F199" s="340">
        <v>11.4618</v>
      </c>
      <c r="G199" s="340">
        <v>15.2958</v>
      </c>
      <c r="H199" s="340">
        <v>13.8408</v>
      </c>
      <c r="I199" s="340">
        <v>16.3916</v>
      </c>
      <c r="J199" s="340">
        <v>4.6764941423864439</v>
      </c>
      <c r="K199" s="340">
        <v>4.5274000000000001</v>
      </c>
      <c r="L199" s="340">
        <v>4.6515000000000004</v>
      </c>
      <c r="M199" s="340">
        <v>6.6970000000000001</v>
      </c>
      <c r="N199" s="340">
        <v>5.6616</v>
      </c>
      <c r="O199" s="271">
        <v>5.4058000000000002</v>
      </c>
      <c r="P199" s="340">
        <v>5.6132</v>
      </c>
      <c r="Q199" s="340">
        <v>5.7058</v>
      </c>
      <c r="R199" s="340">
        <v>4.8799000000000001</v>
      </c>
    </row>
    <row r="200" spans="1:18">
      <c r="A200" s="384">
        <v>2012</v>
      </c>
      <c r="B200" s="389" t="s">
        <v>54</v>
      </c>
      <c r="C200" s="340">
        <v>6.79030840501078</v>
      </c>
      <c r="D200" s="340">
        <v>13.957700000000001</v>
      </c>
      <c r="E200" s="340">
        <v>13.949796467146513</v>
      </c>
      <c r="F200" s="340">
        <v>11.8857</v>
      </c>
      <c r="G200" s="340">
        <v>15.104799999999999</v>
      </c>
      <c r="H200" s="340">
        <v>13.858499999999999</v>
      </c>
      <c r="I200" s="340">
        <v>16.296199999999999</v>
      </c>
      <c r="J200" s="340">
        <v>4.6695165896351387</v>
      </c>
      <c r="K200" s="340">
        <v>4.6235999999999997</v>
      </c>
      <c r="L200" s="340">
        <v>4.6219999999999999</v>
      </c>
      <c r="M200" s="340">
        <v>7.3543000000000003</v>
      </c>
      <c r="N200" s="340">
        <v>5.8544999999999998</v>
      </c>
      <c r="O200" s="271">
        <v>5.4409000000000001</v>
      </c>
      <c r="P200" s="340">
        <v>5.9542000000000002</v>
      </c>
      <c r="Q200" s="340">
        <v>5.6006999999999998</v>
      </c>
      <c r="R200" s="340">
        <v>6.7953000000000001</v>
      </c>
    </row>
    <row r="201" spans="1:18">
      <c r="A201" s="384">
        <v>2012</v>
      </c>
      <c r="B201" s="389" t="s">
        <v>55</v>
      </c>
      <c r="C201" s="340">
        <v>6.5954449455269524</v>
      </c>
      <c r="D201" s="340">
        <v>13.821899999999999</v>
      </c>
      <c r="E201" s="340">
        <v>13.999177718492124</v>
      </c>
      <c r="F201" s="340">
        <v>13.2746</v>
      </c>
      <c r="G201" s="340">
        <v>15.3713</v>
      </c>
      <c r="H201" s="340">
        <v>13.625400000000001</v>
      </c>
      <c r="I201" s="340">
        <v>16.5335</v>
      </c>
      <c r="J201" s="340">
        <v>4.6211758467372821</v>
      </c>
      <c r="K201" s="340">
        <v>4.4646999999999997</v>
      </c>
      <c r="L201" s="340">
        <v>4.5934999999999997</v>
      </c>
      <c r="M201" s="340">
        <v>7.0530999999999997</v>
      </c>
      <c r="N201" s="340">
        <v>6.1094999999999997</v>
      </c>
      <c r="O201" s="271">
        <v>5.2725999999999997</v>
      </c>
      <c r="P201" s="340">
        <v>5.5563000000000002</v>
      </c>
      <c r="Q201" s="340">
        <v>5.7896999999999998</v>
      </c>
      <c r="R201" s="340">
        <v>4.2819000000000003</v>
      </c>
    </row>
    <row r="202" spans="1:18">
      <c r="A202" s="384">
        <v>2012</v>
      </c>
      <c r="B202" s="389" t="s">
        <v>57</v>
      </c>
      <c r="C202" s="340">
        <v>6.9945647044728787</v>
      </c>
      <c r="D202" s="340">
        <v>13.7319</v>
      </c>
      <c r="E202" s="340">
        <v>14.027245932399552</v>
      </c>
      <c r="F202" s="340">
        <v>14.0749</v>
      </c>
      <c r="G202" s="340">
        <v>15.541</v>
      </c>
      <c r="H202" s="340">
        <v>13.549300000000001</v>
      </c>
      <c r="I202" s="340">
        <v>16.592600000000001</v>
      </c>
      <c r="J202" s="340">
        <v>4.7695083414951114</v>
      </c>
      <c r="K202" s="340">
        <v>4.7971000000000004</v>
      </c>
      <c r="L202" s="340">
        <v>4.6595000000000004</v>
      </c>
      <c r="M202" s="340">
        <v>6.9184000000000001</v>
      </c>
      <c r="N202" s="340">
        <v>6.3620000000000001</v>
      </c>
      <c r="O202" s="271">
        <v>5.3747999999999996</v>
      </c>
      <c r="P202" s="340">
        <v>4.4231999999999996</v>
      </c>
      <c r="Q202" s="340">
        <v>5.7290000000000001</v>
      </c>
      <c r="R202" s="340">
        <v>5.0750999999999999</v>
      </c>
    </row>
    <row r="203" spans="1:18">
      <c r="A203" s="384">
        <v>2012</v>
      </c>
      <c r="B203" s="389" t="s">
        <v>58</v>
      </c>
      <c r="C203" s="340">
        <v>7.5728846999890838</v>
      </c>
      <c r="D203" s="340">
        <v>13.7982</v>
      </c>
      <c r="E203" s="340">
        <v>13.843848988263526</v>
      </c>
      <c r="F203" s="340">
        <v>12.891999999999999</v>
      </c>
      <c r="G203" s="340">
        <v>15.0816</v>
      </c>
      <c r="H203" s="340">
        <v>13.5306</v>
      </c>
      <c r="I203" s="340">
        <v>16.485299999999999</v>
      </c>
      <c r="J203" s="340">
        <v>4.9836005719649501</v>
      </c>
      <c r="K203" s="340">
        <v>4.9104000000000001</v>
      </c>
      <c r="L203" s="340">
        <v>4.8291000000000004</v>
      </c>
      <c r="M203" s="340">
        <v>6.89</v>
      </c>
      <c r="N203" s="340">
        <v>6.3795999999999999</v>
      </c>
      <c r="O203" s="271">
        <v>5.4726999999999997</v>
      </c>
      <c r="P203" s="340">
        <v>5.2141999999999999</v>
      </c>
      <c r="Q203" s="340">
        <v>5.7308000000000003</v>
      </c>
      <c r="R203" s="340">
        <v>5.2919</v>
      </c>
    </row>
    <row r="204" spans="1:18">
      <c r="A204" s="384">
        <v>2012</v>
      </c>
      <c r="B204" s="389" t="s">
        <v>350</v>
      </c>
      <c r="C204" s="340">
        <v>7.200940853496351</v>
      </c>
      <c r="D204" s="340">
        <v>13.719099999999999</v>
      </c>
      <c r="E204" s="340">
        <v>14.360512675528591</v>
      </c>
      <c r="F204" s="340">
        <v>14.566599999999999</v>
      </c>
      <c r="G204" s="340">
        <v>15.5724</v>
      </c>
      <c r="H204" s="340">
        <v>13.917400000000001</v>
      </c>
      <c r="I204" s="340">
        <v>16.665600000000001</v>
      </c>
      <c r="J204" s="340">
        <v>4.6621587478479976</v>
      </c>
      <c r="K204" s="340">
        <v>4.7191000000000001</v>
      </c>
      <c r="L204" s="340">
        <v>4.4798</v>
      </c>
      <c r="M204" s="340">
        <v>6.9729999999999999</v>
      </c>
      <c r="N204" s="340">
        <v>6.3173000000000004</v>
      </c>
      <c r="O204" s="271">
        <v>5.0841000000000003</v>
      </c>
      <c r="P204" s="340">
        <v>6.5091999999999999</v>
      </c>
      <c r="Q204" s="340">
        <v>5.6170999999999998</v>
      </c>
      <c r="R204" s="340">
        <v>4.9728000000000003</v>
      </c>
    </row>
    <row r="205" spans="1:18">
      <c r="A205" s="384">
        <v>2012</v>
      </c>
      <c r="B205" s="389" t="s">
        <v>61</v>
      </c>
      <c r="C205" s="340">
        <v>7.0275996659480775</v>
      </c>
      <c r="D205" s="340">
        <v>13.853899999999999</v>
      </c>
      <c r="E205" s="340">
        <v>13.923411537729933</v>
      </c>
      <c r="F205" s="340">
        <v>14.630800000000001</v>
      </c>
      <c r="G205" s="340">
        <v>14.5396</v>
      </c>
      <c r="H205" s="340">
        <v>13.648400000000001</v>
      </c>
      <c r="I205" s="340">
        <v>15.938499999999999</v>
      </c>
      <c r="J205" s="340">
        <v>4.5279915381816709</v>
      </c>
      <c r="K205" s="340">
        <v>4.6254</v>
      </c>
      <c r="L205" s="340">
        <v>4.3364000000000003</v>
      </c>
      <c r="M205" s="340">
        <v>7.5608000000000004</v>
      </c>
      <c r="N205" s="340">
        <v>6.4409000000000001</v>
      </c>
      <c r="O205" s="271">
        <v>4.9774000000000003</v>
      </c>
      <c r="P205" s="340">
        <v>5.0404</v>
      </c>
      <c r="Q205" s="340">
        <v>5.5057999999999998</v>
      </c>
      <c r="R205" s="340">
        <v>5.7092000000000001</v>
      </c>
    </row>
    <row r="206" spans="1:18">
      <c r="A206" s="384">
        <v>2012</v>
      </c>
      <c r="B206" s="389" t="s">
        <v>62</v>
      </c>
      <c r="C206" s="340">
        <v>6.8524336307289593</v>
      </c>
      <c r="D206" s="340">
        <v>13.7446</v>
      </c>
      <c r="E206" s="340">
        <v>14.288836874850265</v>
      </c>
      <c r="F206" s="340">
        <v>15.132300000000001</v>
      </c>
      <c r="G206" s="340">
        <v>14.9039</v>
      </c>
      <c r="H206" s="340">
        <v>13.9916</v>
      </c>
      <c r="I206" s="340">
        <v>16.418299999999999</v>
      </c>
      <c r="J206" s="340">
        <v>4.4132411046092797</v>
      </c>
      <c r="K206" s="340">
        <v>4.4878</v>
      </c>
      <c r="L206" s="340">
        <v>4.2568000000000001</v>
      </c>
      <c r="M206" s="340">
        <v>7.4002999999999997</v>
      </c>
      <c r="N206" s="340">
        <v>6.5014000000000003</v>
      </c>
      <c r="O206" s="271">
        <v>4.8258000000000001</v>
      </c>
      <c r="P206" s="340">
        <v>4.7060000000000004</v>
      </c>
      <c r="Q206" s="340">
        <v>5.3689</v>
      </c>
      <c r="R206" s="340">
        <v>6.1132999999999997</v>
      </c>
    </row>
    <row r="207" spans="1:18">
      <c r="A207" s="384">
        <v>2012</v>
      </c>
      <c r="B207" s="389" t="s">
        <v>63</v>
      </c>
      <c r="C207" s="340">
        <v>6.6339735806083935</v>
      </c>
      <c r="D207" s="340">
        <v>13.2622</v>
      </c>
      <c r="E207" s="340">
        <v>14.082203884184089</v>
      </c>
      <c r="F207" s="340">
        <v>13.425599999999999</v>
      </c>
      <c r="G207" s="340">
        <v>14.9686</v>
      </c>
      <c r="H207" s="340">
        <v>13.9352</v>
      </c>
      <c r="I207" s="340">
        <v>16.010300000000001</v>
      </c>
      <c r="J207" s="340">
        <v>4.4320988260878327</v>
      </c>
      <c r="K207" s="340">
        <v>4.4419000000000004</v>
      </c>
      <c r="L207" s="340">
        <v>4.2813999999999997</v>
      </c>
      <c r="M207" s="340">
        <v>7.1818</v>
      </c>
      <c r="N207" s="340">
        <v>6.4842000000000004</v>
      </c>
      <c r="O207" s="271">
        <v>4.7690999999999999</v>
      </c>
      <c r="P207" s="340">
        <v>5.7252000000000001</v>
      </c>
      <c r="Q207" s="340">
        <v>5.2878999999999996</v>
      </c>
      <c r="R207" s="340">
        <v>5.8749000000000002</v>
      </c>
    </row>
    <row r="208" spans="1:18" ht="15.75" customHeight="1">
      <c r="A208" s="72"/>
    </row>
    <row r="209" spans="1:12" ht="15">
      <c r="A209" s="562" t="s">
        <v>727</v>
      </c>
    </row>
    <row r="211" spans="1:12">
      <c r="A211" s="783"/>
      <c r="B211" s="784"/>
      <c r="C211" s="787" t="s">
        <v>526</v>
      </c>
      <c r="D211" s="789" t="s">
        <v>375</v>
      </c>
      <c r="E211" s="795" t="s">
        <v>382</v>
      </c>
      <c r="F211" s="796"/>
      <c r="G211" s="797"/>
      <c r="H211" s="795" t="s">
        <v>383</v>
      </c>
      <c r="I211" s="796"/>
      <c r="J211" s="796"/>
      <c r="L211"/>
    </row>
    <row r="212" spans="1:12" ht="54" customHeight="1">
      <c r="A212" s="785"/>
      <c r="B212" s="786"/>
      <c r="C212" s="788"/>
      <c r="D212" s="790"/>
      <c r="E212" s="459" t="s">
        <v>376</v>
      </c>
      <c r="F212" s="455" t="s">
        <v>377</v>
      </c>
      <c r="G212" s="455" t="s">
        <v>378</v>
      </c>
      <c r="H212" s="455" t="s">
        <v>376</v>
      </c>
      <c r="I212" s="455" t="s">
        <v>377</v>
      </c>
      <c r="J212" s="457" t="s">
        <v>378</v>
      </c>
      <c r="L212"/>
    </row>
    <row r="213" spans="1:12">
      <c r="A213" s="135"/>
      <c r="B213" s="132"/>
      <c r="C213" s="136">
        <v>1</v>
      </c>
      <c r="D213" s="495">
        <v>2</v>
      </c>
      <c r="E213" s="495">
        <v>3</v>
      </c>
      <c r="F213" s="495">
        <v>4</v>
      </c>
      <c r="G213" s="495">
        <v>5</v>
      </c>
      <c r="H213" s="495">
        <v>6</v>
      </c>
      <c r="I213" s="495">
        <v>7</v>
      </c>
      <c r="J213" s="137">
        <v>8</v>
      </c>
    </row>
    <row r="214" spans="1:12" hidden="1" outlineLevel="1">
      <c r="A214" s="40">
        <v>2005</v>
      </c>
      <c r="B214" s="66" t="s">
        <v>49</v>
      </c>
      <c r="C214" s="67">
        <v>4.9591924522116297</v>
      </c>
      <c r="D214" s="68">
        <v>6.4574289074091755</v>
      </c>
      <c r="E214" s="68">
        <v>5.0227983079509624</v>
      </c>
      <c r="F214" s="68">
        <v>6.1480534192810801</v>
      </c>
      <c r="G214" s="68">
        <v>5.9893554223012462</v>
      </c>
      <c r="H214" s="68">
        <v>4.5815365496462883</v>
      </c>
      <c r="I214" s="68">
        <v>3.4140999999999999</v>
      </c>
      <c r="J214" s="130" t="s">
        <v>83</v>
      </c>
    </row>
    <row r="215" spans="1:12" hidden="1" outlineLevel="1">
      <c r="A215" s="40">
        <v>2005</v>
      </c>
      <c r="B215" s="66" t="s">
        <v>50</v>
      </c>
      <c r="C215" s="67">
        <v>3.8917191350577345</v>
      </c>
      <c r="D215" s="68">
        <v>5.6839303679856235</v>
      </c>
      <c r="E215" s="68">
        <v>4.5076279323329009</v>
      </c>
      <c r="F215" s="68">
        <v>5.9748443842281773</v>
      </c>
      <c r="G215" s="68">
        <v>5.7618008277796395</v>
      </c>
      <c r="H215" s="68">
        <v>3.3812923047992065</v>
      </c>
      <c r="I215" s="68">
        <v>4.7233999999999998</v>
      </c>
      <c r="J215" s="68">
        <v>4.4544631983264162</v>
      </c>
    </row>
    <row r="216" spans="1:12" hidden="1" outlineLevel="1">
      <c r="A216" s="40">
        <v>2005</v>
      </c>
      <c r="B216" s="66" t="s">
        <v>51</v>
      </c>
      <c r="C216" s="67">
        <v>3.9278926827821921</v>
      </c>
      <c r="D216" s="68">
        <v>5.2034795310290489</v>
      </c>
      <c r="E216" s="68">
        <v>4.2061786925041638</v>
      </c>
      <c r="F216" s="68">
        <v>5.0527110012364966</v>
      </c>
      <c r="G216" s="68">
        <v>4.9412603576333991</v>
      </c>
      <c r="H216" s="68">
        <v>3.4296040539605586</v>
      </c>
      <c r="I216" s="130" t="s">
        <v>83</v>
      </c>
      <c r="J216" s="130" t="s">
        <v>83</v>
      </c>
    </row>
    <row r="217" spans="1:12" hidden="1" outlineLevel="1">
      <c r="A217" s="40">
        <v>2005</v>
      </c>
      <c r="B217" s="66" t="s">
        <v>53</v>
      </c>
      <c r="C217" s="67">
        <v>4.0864308367692423</v>
      </c>
      <c r="D217" s="68">
        <v>5.178428804553322</v>
      </c>
      <c r="E217" s="68">
        <v>4.4911836534145531</v>
      </c>
      <c r="F217" s="68">
        <v>5.7832637962776117</v>
      </c>
      <c r="G217" s="68">
        <v>5.3925265258117907</v>
      </c>
      <c r="H217" s="68">
        <v>3.5601120758457898</v>
      </c>
      <c r="I217" s="130" t="s">
        <v>83</v>
      </c>
      <c r="J217" s="68">
        <v>5.6407999999999996</v>
      </c>
    </row>
    <row r="218" spans="1:12" hidden="1" outlineLevel="1">
      <c r="A218" s="40">
        <v>2005</v>
      </c>
      <c r="B218" s="66" t="s">
        <v>54</v>
      </c>
      <c r="C218" s="67">
        <v>4.2442115111353784</v>
      </c>
      <c r="D218" s="68">
        <v>5.1589670778798142</v>
      </c>
      <c r="E218" s="68">
        <v>4.53462258550024</v>
      </c>
      <c r="F218" s="68">
        <v>5.6125413848342252</v>
      </c>
      <c r="G218" s="68">
        <v>5.3025423751739051</v>
      </c>
      <c r="H218" s="68">
        <v>3.9129054411227036</v>
      </c>
      <c r="I218" s="68">
        <v>5.4307000000000007</v>
      </c>
      <c r="J218" s="130" t="s">
        <v>83</v>
      </c>
    </row>
    <row r="219" spans="1:12" hidden="1" outlineLevel="1">
      <c r="A219" s="40">
        <v>2005</v>
      </c>
      <c r="B219" s="66" t="s">
        <v>55</v>
      </c>
      <c r="C219" s="67">
        <v>4.0424239762082017</v>
      </c>
      <c r="D219" s="68">
        <v>5.3937649977942073</v>
      </c>
      <c r="E219" s="68">
        <v>4.5626015927227073</v>
      </c>
      <c r="F219" s="68">
        <v>5.1939280084459432</v>
      </c>
      <c r="G219" s="68">
        <v>4.8083570283836492</v>
      </c>
      <c r="H219" s="68">
        <v>3.6389094242308122</v>
      </c>
      <c r="I219" s="68">
        <v>3.3812500000000001</v>
      </c>
      <c r="J219" s="68">
        <v>3.8059878116343495</v>
      </c>
    </row>
    <row r="220" spans="1:12" hidden="1" outlineLevel="1">
      <c r="A220" s="40">
        <v>2005</v>
      </c>
      <c r="B220" s="66" t="s">
        <v>57</v>
      </c>
      <c r="C220" s="67">
        <v>4.2182237291576143</v>
      </c>
      <c r="D220" s="68">
        <v>5.0885481587674484</v>
      </c>
      <c r="E220" s="68">
        <v>4.1116730446807255</v>
      </c>
      <c r="F220" s="68">
        <v>5.4301389666850275</v>
      </c>
      <c r="G220" s="68">
        <v>5.8549670320225111</v>
      </c>
      <c r="H220" s="68">
        <v>3.5431356837847043</v>
      </c>
      <c r="I220" s="68">
        <v>6.8816468256294128</v>
      </c>
      <c r="J220" s="68">
        <v>4.6243028910010642</v>
      </c>
    </row>
    <row r="221" spans="1:12" hidden="1" outlineLevel="1">
      <c r="A221" s="40">
        <v>2005</v>
      </c>
      <c r="B221" s="66" t="s">
        <v>58</v>
      </c>
      <c r="C221" s="67">
        <v>4.5899955951105076</v>
      </c>
      <c r="D221" s="68">
        <v>5.0227207281229358</v>
      </c>
      <c r="E221" s="68">
        <v>4.8366851954150727</v>
      </c>
      <c r="F221" s="68">
        <v>5.5307391293518098</v>
      </c>
      <c r="G221" s="68">
        <v>5.2662140919410669</v>
      </c>
      <c r="H221" s="68">
        <v>3.8312645165434591</v>
      </c>
      <c r="I221" s="68">
        <v>4.2635485117897174</v>
      </c>
      <c r="J221" s="68">
        <v>5.82</v>
      </c>
    </row>
    <row r="222" spans="1:12" hidden="1" outlineLevel="1">
      <c r="A222" s="40">
        <v>2005</v>
      </c>
      <c r="B222" s="66" t="s">
        <v>350</v>
      </c>
      <c r="C222" s="67">
        <v>3.8169145203964598</v>
      </c>
      <c r="D222" s="68">
        <v>4.9644187418586796</v>
      </c>
      <c r="E222" s="68">
        <v>4.7859271400047403</v>
      </c>
      <c r="F222" s="68">
        <v>5.5950356927865288</v>
      </c>
      <c r="G222" s="68">
        <v>4.9312026364489805</v>
      </c>
      <c r="H222" s="68">
        <v>3.2756309473150433</v>
      </c>
      <c r="I222" s="68">
        <v>4.3508999999999993</v>
      </c>
      <c r="J222" s="68">
        <v>3.66246554026913</v>
      </c>
    </row>
    <row r="223" spans="1:12" hidden="1" outlineLevel="1">
      <c r="A223" s="40">
        <v>2005</v>
      </c>
      <c r="B223" s="66" t="s">
        <v>61</v>
      </c>
      <c r="C223" s="67">
        <v>4.2664787957019623</v>
      </c>
      <c r="D223" s="68">
        <v>5.1848786372165341</v>
      </c>
      <c r="E223" s="68">
        <v>4.773054263750546</v>
      </c>
      <c r="F223" s="68">
        <v>5.5667282699811196</v>
      </c>
      <c r="G223" s="68">
        <v>5.3888786360400704</v>
      </c>
      <c r="H223" s="68">
        <v>3.7267578271846999</v>
      </c>
      <c r="I223" s="68">
        <v>4.5996000000000006</v>
      </c>
      <c r="J223" s="68">
        <v>4.7211132307692303</v>
      </c>
    </row>
    <row r="224" spans="1:12" hidden="1" outlineLevel="1">
      <c r="A224" s="40">
        <v>2005</v>
      </c>
      <c r="B224" s="66" t="s">
        <v>62</v>
      </c>
      <c r="C224" s="67">
        <v>4.2440662161078704</v>
      </c>
      <c r="D224" s="68">
        <v>5.1150391537501267</v>
      </c>
      <c r="E224" s="68">
        <v>4.7632004241343164</v>
      </c>
      <c r="F224" s="68">
        <v>6.1564909611021417</v>
      </c>
      <c r="G224" s="68">
        <v>5.451367944164911</v>
      </c>
      <c r="H224" s="68">
        <v>4.1911378255497675</v>
      </c>
      <c r="I224" s="68">
        <v>2.7161470318499061</v>
      </c>
      <c r="J224" s="68">
        <v>4.0937333333333337</v>
      </c>
    </row>
    <row r="225" spans="1:10" s="96" customFormat="1" hidden="1" outlineLevel="1">
      <c r="A225" s="402">
        <v>2005</v>
      </c>
      <c r="B225" s="475" t="s">
        <v>63</v>
      </c>
      <c r="C225" s="613">
        <v>4.5284247546049086</v>
      </c>
      <c r="D225" s="612">
        <v>4.9318683528699081</v>
      </c>
      <c r="E225" s="612">
        <v>5.049044296211509</v>
      </c>
      <c r="F225" s="612">
        <v>5.9198375460969546</v>
      </c>
      <c r="G225" s="612">
        <v>6.1993188169852242</v>
      </c>
      <c r="H225" s="612">
        <v>4.0450111550330963</v>
      </c>
      <c r="I225" s="612">
        <v>3.8139173076923076</v>
      </c>
      <c r="J225" s="612">
        <v>5.3436933021263888</v>
      </c>
    </row>
    <row r="226" spans="1:10" hidden="1" outlineLevel="1">
      <c r="A226" s="40">
        <v>2006</v>
      </c>
      <c r="B226" s="66" t="s">
        <v>49</v>
      </c>
      <c r="C226" s="67">
        <v>4.1787385942791699</v>
      </c>
      <c r="D226" s="68">
        <v>5.1774753637258302</v>
      </c>
      <c r="E226" s="68">
        <v>4.8261665786087597</v>
      </c>
      <c r="F226" s="68">
        <v>5.5364423866367103</v>
      </c>
      <c r="G226" s="68">
        <v>5.1397198670316788</v>
      </c>
      <c r="H226" s="68">
        <v>3.7719892138377138</v>
      </c>
      <c r="I226" s="68">
        <v>4.5896290322580642</v>
      </c>
      <c r="J226" s="68">
        <v>5.8407</v>
      </c>
    </row>
    <row r="227" spans="1:10" hidden="1" outlineLevel="1">
      <c r="A227" s="40">
        <v>2006</v>
      </c>
      <c r="B227" s="66" t="s">
        <v>50</v>
      </c>
      <c r="C227" s="67">
        <v>4.7276221636047211</v>
      </c>
      <c r="D227" s="68">
        <v>5.1098034481595862</v>
      </c>
      <c r="E227" s="68">
        <v>5.2762710608133014</v>
      </c>
      <c r="F227" s="68">
        <v>5.0300603102362444</v>
      </c>
      <c r="G227" s="68">
        <v>5.5435226281663148</v>
      </c>
      <c r="H227" s="68">
        <v>4.2141152862902658</v>
      </c>
      <c r="I227" s="68">
        <v>3.9264999999999994</v>
      </c>
      <c r="J227" s="68">
        <v>2.8361999999999994</v>
      </c>
    </row>
    <row r="228" spans="1:10" hidden="1" outlineLevel="1">
      <c r="A228" s="40">
        <v>2006</v>
      </c>
      <c r="B228" s="66" t="s">
        <v>51</v>
      </c>
      <c r="C228" s="67">
        <v>4.9820258245966889</v>
      </c>
      <c r="D228" s="68">
        <v>5.4918889692857871</v>
      </c>
      <c r="E228" s="68">
        <v>5.4660404189527201</v>
      </c>
      <c r="F228" s="68">
        <v>6.0110395976784963</v>
      </c>
      <c r="G228" s="68">
        <v>5.5240453101840323</v>
      </c>
      <c r="H228" s="68">
        <v>4.3842074586623934</v>
      </c>
      <c r="I228" s="68">
        <v>5.6027775391995842</v>
      </c>
      <c r="J228" s="68">
        <v>5.6198714285714289</v>
      </c>
    </row>
    <row r="229" spans="1:10" hidden="1" outlineLevel="1">
      <c r="A229" s="40">
        <v>2006</v>
      </c>
      <c r="B229" s="66" t="s">
        <v>53</v>
      </c>
      <c r="C229" s="67">
        <v>5.0898422985104297</v>
      </c>
      <c r="D229" s="68">
        <v>5.6177808209134046</v>
      </c>
      <c r="E229" s="68">
        <v>5.3046628634739088</v>
      </c>
      <c r="F229" s="68">
        <v>5.6345921973415196</v>
      </c>
      <c r="G229" s="68">
        <v>5.5510967799642215</v>
      </c>
      <c r="H229" s="68">
        <v>4.6627432121658661</v>
      </c>
      <c r="I229" s="68">
        <v>5.6771034407172474</v>
      </c>
      <c r="J229" s="68">
        <v>5.9809756097560971</v>
      </c>
    </row>
    <row r="230" spans="1:10" hidden="1" outlineLevel="1">
      <c r="A230" s="40">
        <v>2006</v>
      </c>
      <c r="B230" s="66" t="s">
        <v>54</v>
      </c>
      <c r="C230" s="67">
        <v>5.1148843729331688</v>
      </c>
      <c r="D230" s="68">
        <v>5.651794307335174</v>
      </c>
      <c r="E230" s="68">
        <v>5.6926861493019247</v>
      </c>
      <c r="F230" s="68">
        <v>5.918643325590268</v>
      </c>
      <c r="G230" s="68">
        <v>5.855118104233533</v>
      </c>
      <c r="H230" s="68">
        <v>4.6811324813921225</v>
      </c>
      <c r="I230" s="68">
        <v>5.3846500349859854</v>
      </c>
      <c r="J230" s="130" t="s">
        <v>83</v>
      </c>
    </row>
    <row r="231" spans="1:10" hidden="1" outlineLevel="1">
      <c r="A231" s="40">
        <v>2006</v>
      </c>
      <c r="B231" s="66" t="s">
        <v>55</v>
      </c>
      <c r="C231" s="67">
        <v>5.3751092758725436</v>
      </c>
      <c r="D231" s="68">
        <v>6.0611474780064132</v>
      </c>
      <c r="E231" s="68">
        <v>6.2460596653415976</v>
      </c>
      <c r="F231" s="68">
        <v>6.1042259491204982</v>
      </c>
      <c r="G231" s="68">
        <v>5.6331634723455597</v>
      </c>
      <c r="H231" s="68">
        <v>4.8731082508704224</v>
      </c>
      <c r="I231" s="68">
        <v>6.175791659111515</v>
      </c>
      <c r="J231" s="68">
        <v>5.61865179063361</v>
      </c>
    </row>
    <row r="232" spans="1:10" hidden="1" outlineLevel="1">
      <c r="A232" s="40">
        <v>2006</v>
      </c>
      <c r="B232" s="66" t="s">
        <v>57</v>
      </c>
      <c r="C232" s="67">
        <v>5.9647033985061286</v>
      </c>
      <c r="D232" s="68">
        <v>6.2950318312327376</v>
      </c>
      <c r="E232" s="68">
        <v>6.4765741694527179</v>
      </c>
      <c r="F232" s="68">
        <v>6.9757342111286729</v>
      </c>
      <c r="G232" s="68">
        <v>6.3472301472337707</v>
      </c>
      <c r="H232" s="68">
        <v>5.4795622804028588</v>
      </c>
      <c r="I232" s="68">
        <v>6.4380750000000004</v>
      </c>
      <c r="J232" s="68">
        <v>6.5287999999999995</v>
      </c>
    </row>
    <row r="233" spans="1:10" hidden="1" outlineLevel="1">
      <c r="A233" s="40">
        <v>2006</v>
      </c>
      <c r="B233" s="66" t="s">
        <v>58</v>
      </c>
      <c r="C233" s="67">
        <v>6.0083931555001993</v>
      </c>
      <c r="D233" s="68">
        <v>6.3948255456535223</v>
      </c>
      <c r="E233" s="68">
        <v>6.4217392184663691</v>
      </c>
      <c r="F233" s="68">
        <v>5.9071908688842756</v>
      </c>
      <c r="G233" s="68">
        <v>6.375840154299321</v>
      </c>
      <c r="H233" s="68">
        <v>5.4724618791507558</v>
      </c>
      <c r="I233" s="68">
        <v>6.8855710579575238</v>
      </c>
      <c r="J233" s="68">
        <v>6.0150999999999994</v>
      </c>
    </row>
    <row r="234" spans="1:10" hidden="1" outlineLevel="1">
      <c r="A234" s="40">
        <v>2006</v>
      </c>
      <c r="B234" s="66" t="s">
        <v>350</v>
      </c>
      <c r="C234" s="67">
        <v>6.0385594570033465</v>
      </c>
      <c r="D234" s="68">
        <v>6.9047234167900982</v>
      </c>
      <c r="E234" s="68">
        <v>6.4937674299732349</v>
      </c>
      <c r="F234" s="68">
        <v>7.0182708465449224</v>
      </c>
      <c r="G234" s="68">
        <v>6.4916736156893879</v>
      </c>
      <c r="H234" s="68">
        <v>5.711374671415121</v>
      </c>
      <c r="I234" s="68">
        <v>6.5838000000000001</v>
      </c>
      <c r="J234" s="68">
        <v>7.0295221037146005</v>
      </c>
    </row>
    <row r="235" spans="1:10" hidden="1" outlineLevel="1">
      <c r="A235" s="40">
        <v>2006</v>
      </c>
      <c r="B235" s="66" t="s">
        <v>61</v>
      </c>
      <c r="C235" s="67">
        <v>6.0899984179625353</v>
      </c>
      <c r="D235" s="68">
        <v>6.7493002192441178</v>
      </c>
      <c r="E235" s="68">
        <v>6.8055146468733883</v>
      </c>
      <c r="F235" s="68">
        <v>6.7886620528375792</v>
      </c>
      <c r="G235" s="68">
        <v>6.6736415942786049</v>
      </c>
      <c r="H235" s="68">
        <v>5.3108377472899413</v>
      </c>
      <c r="I235" s="68">
        <v>6.4810366336633667</v>
      </c>
      <c r="J235" s="68">
        <v>6.4134623853211004</v>
      </c>
    </row>
    <row r="236" spans="1:10" hidden="1" outlineLevel="1">
      <c r="A236" s="40">
        <v>2006</v>
      </c>
      <c r="B236" s="66" t="s">
        <v>62</v>
      </c>
      <c r="C236" s="67">
        <v>5.5153294080195305</v>
      </c>
      <c r="D236" s="68">
        <v>6.5477988165019996</v>
      </c>
      <c r="E236" s="68">
        <v>6.2416084061845085</v>
      </c>
      <c r="F236" s="68">
        <v>6.6774193138024458</v>
      </c>
      <c r="G236" s="68">
        <v>6.8844894181915244</v>
      </c>
      <c r="H236" s="68">
        <v>5.1733859337262755</v>
      </c>
      <c r="I236" s="68">
        <v>6.7577000000000007</v>
      </c>
      <c r="J236" s="68">
        <v>6.3915292096219929</v>
      </c>
    </row>
    <row r="237" spans="1:10" s="96" customFormat="1" hidden="1" outlineLevel="1">
      <c r="A237" s="402">
        <v>2006</v>
      </c>
      <c r="B237" s="475" t="s">
        <v>63</v>
      </c>
      <c r="C237" s="613">
        <v>5.8938304474610161</v>
      </c>
      <c r="D237" s="612">
        <v>6.6170442513742342</v>
      </c>
      <c r="E237" s="612">
        <v>6.33395014820006</v>
      </c>
      <c r="F237" s="612">
        <v>7.1788160656974656</v>
      </c>
      <c r="G237" s="612">
        <v>6.5228465069769923</v>
      </c>
      <c r="H237" s="612">
        <v>5.6002119229632585</v>
      </c>
      <c r="I237" s="612">
        <v>6.4320338645547164</v>
      </c>
      <c r="J237" s="612">
        <v>5.7345637045842928</v>
      </c>
    </row>
    <row r="238" spans="1:10" hidden="1" outlineLevel="1">
      <c r="A238" s="40">
        <v>2007</v>
      </c>
      <c r="B238" s="66" t="s">
        <v>49</v>
      </c>
      <c r="C238" s="67">
        <v>5.6102108638128705</v>
      </c>
      <c r="D238" s="68">
        <v>6.3484559895649921</v>
      </c>
      <c r="E238" s="68">
        <v>6.2200856516782261</v>
      </c>
      <c r="F238" s="68">
        <v>6.5063860955694812</v>
      </c>
      <c r="G238" s="68">
        <v>6.4132233422223646</v>
      </c>
      <c r="H238" s="68">
        <v>5.2085871121651373</v>
      </c>
      <c r="I238" s="68">
        <v>6.046765127388535</v>
      </c>
      <c r="J238" s="130" t="s">
        <v>83</v>
      </c>
    </row>
    <row r="239" spans="1:10" hidden="1" outlineLevel="1">
      <c r="A239" s="40">
        <v>2007</v>
      </c>
      <c r="B239" s="66" t="s">
        <v>50</v>
      </c>
      <c r="C239" s="67">
        <v>5.8503280574133782</v>
      </c>
      <c r="D239" s="68">
        <v>6.6781016008651584</v>
      </c>
      <c r="E239" s="68">
        <v>6.1613159246643248</v>
      </c>
      <c r="F239" s="68">
        <v>6.8895509273161206</v>
      </c>
      <c r="G239" s="68">
        <v>6.7579783527564272</v>
      </c>
      <c r="H239" s="68">
        <v>5.6745302900820853</v>
      </c>
      <c r="I239" s="68">
        <v>6.2094000000000005</v>
      </c>
      <c r="J239" s="68">
        <v>6.4046926473085399</v>
      </c>
    </row>
    <row r="240" spans="1:10" hidden="1" outlineLevel="1">
      <c r="A240" s="40">
        <v>2007</v>
      </c>
      <c r="B240" s="66" t="s">
        <v>51</v>
      </c>
      <c r="C240" s="67">
        <v>5.4712364426853837</v>
      </c>
      <c r="D240" s="68">
        <v>6.0647146081146692</v>
      </c>
      <c r="E240" s="68">
        <v>6.0807654444254062</v>
      </c>
      <c r="F240" s="68">
        <v>6.7464329520069066</v>
      </c>
      <c r="G240" s="68">
        <v>6.0486689682087</v>
      </c>
      <c r="H240" s="68">
        <v>5.0359171603408948</v>
      </c>
      <c r="I240" s="68">
        <v>5.7760977268684153</v>
      </c>
      <c r="J240" s="68">
        <v>5.8194954260845844</v>
      </c>
    </row>
    <row r="241" spans="1:10" hidden="1" outlineLevel="1">
      <c r="A241" s="40">
        <v>2007</v>
      </c>
      <c r="B241" s="66" t="s">
        <v>53</v>
      </c>
      <c r="C241" s="67">
        <v>5.1933164843458677</v>
      </c>
      <c r="D241" s="68">
        <v>5.9503456907033234</v>
      </c>
      <c r="E241" s="68">
        <v>5.6700424074927644</v>
      </c>
      <c r="F241" s="68">
        <v>6.3679147656765407</v>
      </c>
      <c r="G241" s="68">
        <v>5.9869594381522919</v>
      </c>
      <c r="H241" s="68">
        <v>4.8535991571261468</v>
      </c>
      <c r="I241" s="68">
        <v>6.3177534121186856</v>
      </c>
      <c r="J241" s="68">
        <v>5.3234999999999992</v>
      </c>
    </row>
    <row r="242" spans="1:10" hidden="1" outlineLevel="1">
      <c r="A242" s="40">
        <v>2007</v>
      </c>
      <c r="B242" s="66" t="s">
        <v>54</v>
      </c>
      <c r="C242" s="67">
        <v>5.5302352983569953</v>
      </c>
      <c r="D242" s="68">
        <v>6.0169205123764433</v>
      </c>
      <c r="E242" s="68">
        <v>6.3438520780227501</v>
      </c>
      <c r="F242" s="68">
        <v>6.4542731866085443</v>
      </c>
      <c r="G242" s="68">
        <v>6.2035507602853874</v>
      </c>
      <c r="H242" s="68">
        <v>4.9099403530818986</v>
      </c>
      <c r="I242" s="68">
        <v>5.5859283014344498</v>
      </c>
      <c r="J242" s="68">
        <v>5.4674442307692317</v>
      </c>
    </row>
    <row r="243" spans="1:10" hidden="1" outlineLevel="1">
      <c r="A243" s="40">
        <v>2007</v>
      </c>
      <c r="B243" s="66" t="s">
        <v>55</v>
      </c>
      <c r="C243" s="67">
        <v>5.3679651482295485</v>
      </c>
      <c r="D243" s="68">
        <v>6.2551079916467121</v>
      </c>
      <c r="E243" s="68">
        <v>6.0560443975375327</v>
      </c>
      <c r="F243" s="68">
        <v>6.5955944352598044</v>
      </c>
      <c r="G243" s="68">
        <v>6.1240768188484935</v>
      </c>
      <c r="H243" s="68">
        <v>5.0496050860063901</v>
      </c>
      <c r="I243" s="68">
        <v>6.1611859826748514</v>
      </c>
      <c r="J243" s="68">
        <v>5.6909741772151898</v>
      </c>
    </row>
    <row r="244" spans="1:10" hidden="1" outlineLevel="1">
      <c r="A244" s="40">
        <v>2007</v>
      </c>
      <c r="B244" s="66" t="s">
        <v>57</v>
      </c>
      <c r="C244" s="67">
        <v>5.5172809227550719</v>
      </c>
      <c r="D244" s="68">
        <v>5.826014258930031</v>
      </c>
      <c r="E244" s="68">
        <v>5.902700155522548</v>
      </c>
      <c r="F244" s="68">
        <v>6.4493827950831113</v>
      </c>
      <c r="G244" s="68">
        <v>5.9946642187319616</v>
      </c>
      <c r="H244" s="68">
        <v>5.3386909939962406</v>
      </c>
      <c r="I244" s="68">
        <v>5.9611000000000001</v>
      </c>
      <c r="J244" s="68">
        <v>5.8716864054284281</v>
      </c>
    </row>
    <row r="245" spans="1:10" hidden="1" outlineLevel="1">
      <c r="A245" s="40">
        <v>2007</v>
      </c>
      <c r="B245" s="66" t="s">
        <v>58</v>
      </c>
      <c r="C245" s="67">
        <v>5.3408582281935244</v>
      </c>
      <c r="D245" s="68">
        <v>5.8465795228042206</v>
      </c>
      <c r="E245" s="68">
        <v>6.0000013452656686</v>
      </c>
      <c r="F245" s="68">
        <v>6.5622210475979479</v>
      </c>
      <c r="G245" s="68">
        <v>6.1636271213448941</v>
      </c>
      <c r="H245" s="68">
        <v>5.0683815845016289</v>
      </c>
      <c r="I245" s="68">
        <v>5.4655581292720123</v>
      </c>
      <c r="J245" s="68">
        <v>5.8042345740608994</v>
      </c>
    </row>
    <row r="246" spans="1:10" hidden="1" outlineLevel="1">
      <c r="A246" s="40">
        <v>2007</v>
      </c>
      <c r="B246" s="66" t="s">
        <v>350</v>
      </c>
      <c r="C246" s="67">
        <v>5.4213631427021758</v>
      </c>
      <c r="D246" s="68">
        <v>6.0148768945847948</v>
      </c>
      <c r="E246" s="68">
        <v>5.9043485136430016</v>
      </c>
      <c r="F246" s="68">
        <v>5.9231712259481446</v>
      </c>
      <c r="G246" s="68">
        <v>6.0609071641472285</v>
      </c>
      <c r="H246" s="68">
        <v>5.1535109743843144</v>
      </c>
      <c r="I246" s="68">
        <v>5.71</v>
      </c>
      <c r="J246" s="68">
        <v>5.9898396681749615</v>
      </c>
    </row>
    <row r="247" spans="1:10" hidden="1" outlineLevel="1">
      <c r="A247" s="40">
        <v>2007</v>
      </c>
      <c r="B247" s="66" t="s">
        <v>61</v>
      </c>
      <c r="C247" s="67">
        <v>5.6289127589570693</v>
      </c>
      <c r="D247" s="68">
        <v>5.775834455295211</v>
      </c>
      <c r="E247" s="68">
        <v>6.1113619084945743</v>
      </c>
      <c r="F247" s="68">
        <v>6.0702168315227425</v>
      </c>
      <c r="G247" s="68">
        <v>6.1164384599861856</v>
      </c>
      <c r="H247" s="68">
        <v>5.4990212988150224</v>
      </c>
      <c r="I247" s="68">
        <v>5.2599978899625315</v>
      </c>
      <c r="J247" s="68">
        <v>5.6514609262883226</v>
      </c>
    </row>
    <row r="248" spans="1:10" hidden="1" outlineLevel="1">
      <c r="A248" s="40">
        <v>2007</v>
      </c>
      <c r="B248" s="66" t="s">
        <v>62</v>
      </c>
      <c r="C248" s="67">
        <v>5.3775263934284867</v>
      </c>
      <c r="D248" s="68">
        <v>5.8299947529531595</v>
      </c>
      <c r="E248" s="68">
        <v>6.1562028350456028</v>
      </c>
      <c r="F248" s="68">
        <v>6.04292632817622</v>
      </c>
      <c r="G248" s="68">
        <v>6.3020020627177082</v>
      </c>
      <c r="H248" s="68">
        <v>5.1456175755105447</v>
      </c>
      <c r="I248" s="68">
        <v>5.4952035087719295</v>
      </c>
      <c r="J248" s="68">
        <v>6.0711606103207663</v>
      </c>
    </row>
    <row r="249" spans="1:10" collapsed="1">
      <c r="A249" s="40">
        <v>2007</v>
      </c>
      <c r="B249" s="66" t="s">
        <v>63</v>
      </c>
      <c r="C249" s="67">
        <v>5.5156769586466812</v>
      </c>
      <c r="D249" s="68">
        <v>5.6709746101733627</v>
      </c>
      <c r="E249" s="68">
        <v>6.0681239647621501</v>
      </c>
      <c r="F249" s="68">
        <v>5.8728228757251086</v>
      </c>
      <c r="G249" s="68">
        <v>6.28</v>
      </c>
      <c r="H249" s="68">
        <v>5.3947007435934013</v>
      </c>
      <c r="I249" s="68">
        <v>5.8598562975352655</v>
      </c>
      <c r="J249" s="68">
        <v>4.5350999999999999</v>
      </c>
    </row>
    <row r="250" spans="1:10" hidden="1" outlineLevel="1">
      <c r="A250" s="40">
        <v>2008</v>
      </c>
      <c r="B250" s="66" t="s">
        <v>49</v>
      </c>
      <c r="C250" s="67">
        <v>5.5197864842701918</v>
      </c>
      <c r="D250" s="68">
        <v>5.9525492104099698</v>
      </c>
      <c r="E250" s="68">
        <v>5.9678850154692267</v>
      </c>
      <c r="F250" s="68">
        <v>6.5522329652630864</v>
      </c>
      <c r="G250" s="68">
        <v>7.1856999999999998</v>
      </c>
      <c r="H250" s="68">
        <v>5.2360941376229997</v>
      </c>
      <c r="I250" s="68">
        <v>6.6215000000000002</v>
      </c>
      <c r="J250" s="130" t="s">
        <v>83</v>
      </c>
    </row>
    <row r="251" spans="1:10" hidden="1" outlineLevel="1" collapsed="1">
      <c r="A251" s="40">
        <v>2008</v>
      </c>
      <c r="B251" s="66" t="s">
        <v>50</v>
      </c>
      <c r="C251" s="67">
        <v>5.5796955678791011</v>
      </c>
      <c r="D251" s="68">
        <v>5.8345261226528971</v>
      </c>
      <c r="E251" s="68">
        <v>5.9615284181095021</v>
      </c>
      <c r="F251" s="68">
        <v>6.312088118707206</v>
      </c>
      <c r="G251" s="68">
        <v>5.9405000000000001</v>
      </c>
      <c r="H251" s="68">
        <v>5.4488875806724533</v>
      </c>
      <c r="I251" s="68">
        <v>5.5391659485754001</v>
      </c>
      <c r="J251" s="130" t="s">
        <v>83</v>
      </c>
    </row>
    <row r="252" spans="1:10" hidden="1" outlineLevel="1" collapsed="1">
      <c r="A252" s="40">
        <v>2008</v>
      </c>
      <c r="B252" s="66" t="s">
        <v>51</v>
      </c>
      <c r="C252" s="67">
        <v>5.6297401295782032</v>
      </c>
      <c r="D252" s="68">
        <v>5.7106844871810534</v>
      </c>
      <c r="E252" s="68">
        <v>6.0606340098716061</v>
      </c>
      <c r="F252" s="68">
        <v>6.2960056492923542</v>
      </c>
      <c r="G252" s="68">
        <v>6.4904000000000002</v>
      </c>
      <c r="H252" s="68">
        <v>5.4653797750095485</v>
      </c>
      <c r="I252" s="130" t="s">
        <v>83</v>
      </c>
      <c r="J252" s="68">
        <v>4.7</v>
      </c>
    </row>
    <row r="253" spans="1:10" hidden="1" outlineLevel="1" collapsed="1">
      <c r="A253" s="40">
        <v>2008</v>
      </c>
      <c r="B253" s="66" t="s">
        <v>53</v>
      </c>
      <c r="C253" s="67">
        <v>5.4730391947149961</v>
      </c>
      <c r="D253" s="68">
        <v>5.7334238980028305</v>
      </c>
      <c r="E253" s="68">
        <v>5.2793708456290531</v>
      </c>
      <c r="F253" s="68">
        <v>6.3830328187911975</v>
      </c>
      <c r="G253" s="68">
        <v>5.9820000000000002</v>
      </c>
      <c r="H253" s="68">
        <v>5.5802573253965013</v>
      </c>
      <c r="I253" s="130" t="s">
        <v>83</v>
      </c>
      <c r="J253" s="130" t="s">
        <v>83</v>
      </c>
    </row>
    <row r="254" spans="1:10" hidden="1" outlineLevel="1">
      <c r="A254" s="40">
        <v>2008</v>
      </c>
      <c r="B254" s="66" t="s">
        <v>54</v>
      </c>
      <c r="C254" s="67">
        <v>5.586068478679036</v>
      </c>
      <c r="D254" s="68">
        <v>5.7916342343400249</v>
      </c>
      <c r="E254" s="68">
        <v>5.9728578126574448</v>
      </c>
      <c r="F254" s="68">
        <v>6.8087664057403785</v>
      </c>
      <c r="G254" s="68">
        <v>6.3072999999999997</v>
      </c>
      <c r="H254" s="68">
        <v>5.3346399124509443</v>
      </c>
      <c r="I254" s="68">
        <v>6.4926592010025628</v>
      </c>
      <c r="J254" s="68">
        <v>5.51</v>
      </c>
    </row>
    <row r="255" spans="1:10" hidden="1" outlineLevel="1" collapsed="1">
      <c r="A255" s="40">
        <v>2008</v>
      </c>
      <c r="B255" s="66" t="s">
        <v>55</v>
      </c>
      <c r="C255" s="67">
        <v>5.6038189690714209</v>
      </c>
      <c r="D255" s="68">
        <v>6.0746648736800077</v>
      </c>
      <c r="E255" s="68">
        <v>6.0312772241599824</v>
      </c>
      <c r="F255" s="68">
        <v>6.5651847775887209</v>
      </c>
      <c r="G255" s="68">
        <v>6.5587</v>
      </c>
      <c r="H255" s="68">
        <v>5.4486998641859605</v>
      </c>
      <c r="I255" s="68">
        <v>5.7488225356155658</v>
      </c>
      <c r="J255" s="68">
        <v>4.6564999999999994</v>
      </c>
    </row>
    <row r="256" spans="1:10" hidden="1" outlineLevel="1" collapsed="1">
      <c r="A256" s="40">
        <v>2008</v>
      </c>
      <c r="B256" s="66" t="s">
        <v>57</v>
      </c>
      <c r="C256" s="67">
        <v>5.7593012281120464</v>
      </c>
      <c r="D256" s="68">
        <v>5.9921415176935735</v>
      </c>
      <c r="E256" s="68">
        <v>5.9410361404137841</v>
      </c>
      <c r="F256" s="68">
        <v>6.5729722731014233</v>
      </c>
      <c r="G256" s="68">
        <v>6.0067000000000004</v>
      </c>
      <c r="H256" s="68">
        <v>5.6565721519193355</v>
      </c>
      <c r="I256" s="68">
        <v>6.37</v>
      </c>
      <c r="J256" s="130" t="s">
        <v>83</v>
      </c>
    </row>
    <row r="257" spans="1:10" hidden="1" outlineLevel="1" collapsed="1">
      <c r="A257" s="40">
        <v>2008</v>
      </c>
      <c r="B257" s="66" t="s">
        <v>58</v>
      </c>
      <c r="C257" s="67">
        <v>5.6645249443461489</v>
      </c>
      <c r="D257" s="68">
        <v>6.0192635243608592</v>
      </c>
      <c r="E257" s="68">
        <v>6.1609792992815642</v>
      </c>
      <c r="F257" s="68">
        <v>6.8018054818006997</v>
      </c>
      <c r="G257" s="68">
        <v>6.5926999999999998</v>
      </c>
      <c r="H257" s="68">
        <v>5.400898690161207</v>
      </c>
      <c r="I257" s="68">
        <v>6.3171787572396187</v>
      </c>
      <c r="J257" s="130" t="s">
        <v>83</v>
      </c>
    </row>
    <row r="258" spans="1:10" hidden="1" outlineLevel="1" collapsed="1">
      <c r="A258" s="40">
        <v>2008</v>
      </c>
      <c r="B258" s="66" t="s">
        <v>350</v>
      </c>
      <c r="C258" s="67">
        <v>5.6387512591236071</v>
      </c>
      <c r="D258" s="68">
        <v>5.8373922291537177</v>
      </c>
      <c r="E258" s="68">
        <v>5.993761027615693</v>
      </c>
      <c r="F258" s="68">
        <v>7.0048731861614506</v>
      </c>
      <c r="G258" s="68">
        <v>6.9055</v>
      </c>
      <c r="H258" s="68">
        <v>5.4789810963563284</v>
      </c>
      <c r="I258" s="68">
        <v>6.8910839991362556</v>
      </c>
      <c r="J258" s="130" t="s">
        <v>83</v>
      </c>
    </row>
    <row r="259" spans="1:10" hidden="1" outlineLevel="1" collapsed="1">
      <c r="A259" s="40">
        <v>2008</v>
      </c>
      <c r="B259" s="66" t="s">
        <v>61</v>
      </c>
      <c r="C259" s="67">
        <v>5.8466279284263614</v>
      </c>
      <c r="D259" s="68">
        <v>5.7268274059488249</v>
      </c>
      <c r="E259" s="68">
        <v>6.0613731323429247</v>
      </c>
      <c r="F259" s="68">
        <v>7.267394511915982</v>
      </c>
      <c r="G259" s="68">
        <v>6.7969999999999997</v>
      </c>
      <c r="H259" s="68">
        <v>5.767561937744202</v>
      </c>
      <c r="I259" s="68">
        <v>7.688299999999999</v>
      </c>
      <c r="J259" s="68">
        <v>6.4074285714285715</v>
      </c>
    </row>
    <row r="260" spans="1:10" hidden="1" outlineLevel="1">
      <c r="A260" s="40">
        <v>2008</v>
      </c>
      <c r="B260" s="66" t="s">
        <v>62</v>
      </c>
      <c r="C260" s="67">
        <v>4.9410291964475643</v>
      </c>
      <c r="D260" s="68">
        <v>5.3088613370220319</v>
      </c>
      <c r="E260" s="68">
        <v>5.7172653294055404</v>
      </c>
      <c r="F260" s="68">
        <v>7.2987039241110026</v>
      </c>
      <c r="G260" s="68">
        <v>5.0260999999999996</v>
      </c>
      <c r="H260" s="68">
        <v>4.7087715526839071</v>
      </c>
      <c r="I260" s="68">
        <v>5.8591689403083649</v>
      </c>
      <c r="J260" s="68">
        <v>6.1267348161162802</v>
      </c>
    </row>
    <row r="261" spans="1:10" collapsed="1">
      <c r="A261" s="40">
        <v>2008</v>
      </c>
      <c r="B261" s="66" t="s">
        <v>63</v>
      </c>
      <c r="C261" s="67">
        <v>4.5643186659331159</v>
      </c>
      <c r="D261" s="68">
        <v>4.833109044949766</v>
      </c>
      <c r="E261" s="68">
        <v>4.9275767159356549</v>
      </c>
      <c r="F261" s="68">
        <v>8.1113584129723915</v>
      </c>
      <c r="G261" s="68">
        <v>6.5048000000000004</v>
      </c>
      <c r="H261" s="68">
        <v>4.0672233880589754</v>
      </c>
      <c r="I261" s="68">
        <v>6.5335601610288823</v>
      </c>
      <c r="J261" s="68">
        <v>7.5815043846420744</v>
      </c>
    </row>
    <row r="262" spans="1:10" hidden="1" outlineLevel="1">
      <c r="A262" s="40">
        <v>2009</v>
      </c>
      <c r="B262" s="66" t="s">
        <v>49</v>
      </c>
      <c r="C262" s="340">
        <v>3.6321086122891013</v>
      </c>
      <c r="D262" s="340">
        <v>4.1539999999999999</v>
      </c>
      <c r="E262" s="340">
        <v>4.7699999999999996</v>
      </c>
      <c r="F262" s="340">
        <v>6.1962000000000002</v>
      </c>
      <c r="G262" s="340">
        <v>8.9870999999999999</v>
      </c>
      <c r="H262" s="340">
        <v>3.0190999999999999</v>
      </c>
      <c r="I262" s="340">
        <v>7.3822000000000001</v>
      </c>
      <c r="J262" s="340">
        <v>5.95</v>
      </c>
    </row>
    <row r="263" spans="1:10" hidden="1" outlineLevel="1" collapsed="1">
      <c r="A263" s="40">
        <v>2009</v>
      </c>
      <c r="B263" s="66" t="s">
        <v>50</v>
      </c>
      <c r="C263" s="340">
        <v>3.2507006865236736</v>
      </c>
      <c r="D263" s="340">
        <v>3.9249999999999998</v>
      </c>
      <c r="E263" s="340">
        <v>4.8575999999999997</v>
      </c>
      <c r="F263" s="340">
        <v>6.6538000000000004</v>
      </c>
      <c r="G263" s="340">
        <v>6.0389999999999997</v>
      </c>
      <c r="H263" s="340">
        <v>2.7058</v>
      </c>
      <c r="I263" s="340">
        <v>5.4444999999999997</v>
      </c>
      <c r="J263" s="340">
        <v>4.8</v>
      </c>
    </row>
    <row r="264" spans="1:10" hidden="1" outlineLevel="1" collapsed="1">
      <c r="A264" s="40">
        <v>2009</v>
      </c>
      <c r="B264" s="66" t="s">
        <v>51</v>
      </c>
      <c r="C264" s="340">
        <v>3.3959519071718183</v>
      </c>
      <c r="D264" s="340">
        <v>3.5127000000000002</v>
      </c>
      <c r="E264" s="340">
        <v>3.5204</v>
      </c>
      <c r="F264" s="340">
        <v>6.3281000000000001</v>
      </c>
      <c r="G264" s="340">
        <v>5.4772999999999996</v>
      </c>
      <c r="H264" s="340">
        <v>3.0402</v>
      </c>
      <c r="I264" s="340">
        <v>5.6060999999999996</v>
      </c>
      <c r="J264" s="340">
        <v>4.2483000000000004</v>
      </c>
    </row>
    <row r="265" spans="1:10" hidden="1" outlineLevel="1" collapsed="1">
      <c r="A265" s="40">
        <v>2009</v>
      </c>
      <c r="B265" s="66" t="s">
        <v>53</v>
      </c>
      <c r="C265" s="340">
        <v>3.0545408992550023</v>
      </c>
      <c r="D265" s="340">
        <v>3.3525</v>
      </c>
      <c r="E265" s="340">
        <v>4.3587999999999996</v>
      </c>
      <c r="F265" s="340">
        <v>5.2862999999999998</v>
      </c>
      <c r="G265" s="340">
        <v>5.6123000000000003</v>
      </c>
      <c r="H265" s="340">
        <v>2.5387</v>
      </c>
      <c r="I265" s="340">
        <v>7.2721999999999998</v>
      </c>
      <c r="J265" s="340">
        <v>3.7120000000000002</v>
      </c>
    </row>
    <row r="266" spans="1:10" hidden="1" outlineLevel="1" collapsed="1">
      <c r="A266" s="40">
        <v>2009</v>
      </c>
      <c r="B266" s="66" t="s">
        <v>54</v>
      </c>
      <c r="C266" s="340">
        <v>3.7804137449766735</v>
      </c>
      <c r="D266" s="340">
        <v>3.4352999999999998</v>
      </c>
      <c r="E266" s="340">
        <v>4.9817999999999998</v>
      </c>
      <c r="F266" s="340">
        <v>5.7763999999999998</v>
      </c>
      <c r="G266" s="340">
        <v>5.3925000000000001</v>
      </c>
      <c r="H266" s="340">
        <v>3.1703000000000001</v>
      </c>
      <c r="I266" s="340">
        <v>6.6657000000000002</v>
      </c>
      <c r="J266" s="340" t="s">
        <v>83</v>
      </c>
    </row>
    <row r="267" spans="1:10" hidden="1" outlineLevel="1" collapsed="1">
      <c r="A267" s="40">
        <v>2009</v>
      </c>
      <c r="B267" s="66" t="s">
        <v>55</v>
      </c>
      <c r="C267" s="340">
        <v>3.4454846899263991</v>
      </c>
      <c r="D267" s="340">
        <v>3.4361999999999999</v>
      </c>
      <c r="E267" s="340">
        <v>5.1627999999999998</v>
      </c>
      <c r="F267" s="340">
        <v>6.3749000000000002</v>
      </c>
      <c r="G267" s="340">
        <v>4.8047000000000004</v>
      </c>
      <c r="H267" s="340">
        <v>2.5110999999999999</v>
      </c>
      <c r="I267" s="340">
        <v>7.5765000000000002</v>
      </c>
      <c r="J267" s="340">
        <v>5.0374999999999996</v>
      </c>
    </row>
    <row r="268" spans="1:10" hidden="1" outlineLevel="1" collapsed="1">
      <c r="A268" s="40">
        <v>2009</v>
      </c>
      <c r="B268" s="66" t="s">
        <v>57</v>
      </c>
      <c r="C268" s="340">
        <v>2.9360402694044683</v>
      </c>
      <c r="D268" s="340">
        <v>3.3685999999999998</v>
      </c>
      <c r="E268" s="340">
        <v>4.6082000000000001</v>
      </c>
      <c r="F268" s="340">
        <v>5.7042999999999999</v>
      </c>
      <c r="G268" s="340">
        <v>5.7069000000000001</v>
      </c>
      <c r="H268" s="340">
        <v>2.2313999999999998</v>
      </c>
      <c r="I268" s="340">
        <v>7.9964000000000004</v>
      </c>
      <c r="J268" s="340">
        <v>3.9855999999999998</v>
      </c>
    </row>
    <row r="269" spans="1:10" hidden="1" outlineLevel="1" collapsed="1">
      <c r="A269" s="40">
        <v>2009</v>
      </c>
      <c r="B269" s="66" t="s">
        <v>58</v>
      </c>
      <c r="C269" s="340">
        <v>3.7981998343837695</v>
      </c>
      <c r="D269" s="340">
        <v>3.3155000000000001</v>
      </c>
      <c r="E269" s="340">
        <v>5.2295999999999996</v>
      </c>
      <c r="F269" s="340">
        <v>5.8752000000000004</v>
      </c>
      <c r="G269" s="340">
        <v>5.7324999999999999</v>
      </c>
      <c r="H269" s="340">
        <v>2.7618</v>
      </c>
      <c r="I269" s="340">
        <v>6.2972000000000001</v>
      </c>
      <c r="J269" s="340">
        <v>6.09</v>
      </c>
    </row>
    <row r="270" spans="1:10" hidden="1" outlineLevel="1" collapsed="1">
      <c r="A270" s="40">
        <v>2009</v>
      </c>
      <c r="B270" s="66" t="s">
        <v>350</v>
      </c>
      <c r="C270" s="340">
        <v>3.0465938909950858</v>
      </c>
      <c r="D270" s="340">
        <v>3.3264999999999998</v>
      </c>
      <c r="E270" s="340">
        <v>3.7071999999999998</v>
      </c>
      <c r="F270" s="340">
        <v>5.7030000000000003</v>
      </c>
      <c r="G270" s="340">
        <v>5.3433000000000002</v>
      </c>
      <c r="H270" s="340">
        <v>2.3694000000000002</v>
      </c>
      <c r="I270" s="340">
        <v>10.7624</v>
      </c>
      <c r="J270" s="340">
        <v>6.9089</v>
      </c>
    </row>
    <row r="271" spans="1:10" hidden="1" outlineLevel="1">
      <c r="A271" s="40">
        <v>2009</v>
      </c>
      <c r="B271" s="66" t="s">
        <v>61</v>
      </c>
      <c r="C271" s="340">
        <v>3.1837157261782849</v>
      </c>
      <c r="D271" s="340">
        <v>3.3058999999999998</v>
      </c>
      <c r="E271" s="340">
        <v>3.6484000000000001</v>
      </c>
      <c r="F271" s="340">
        <v>5.9839000000000002</v>
      </c>
      <c r="G271" s="340">
        <v>5.9817</v>
      </c>
      <c r="H271" s="340">
        <v>2.7016</v>
      </c>
      <c r="I271" s="340">
        <v>10.002599999999999</v>
      </c>
      <c r="J271" s="340">
        <v>2.4441000000000002</v>
      </c>
    </row>
    <row r="272" spans="1:10" hidden="1" outlineLevel="1" collapsed="1">
      <c r="A272" s="40">
        <v>2009</v>
      </c>
      <c r="B272" s="66" t="s">
        <v>62</v>
      </c>
      <c r="C272" s="340">
        <v>3.1408410749721596</v>
      </c>
      <c r="D272" s="340">
        <v>3.3283999999999998</v>
      </c>
      <c r="E272" s="340">
        <v>3.85</v>
      </c>
      <c r="F272" s="340">
        <v>5.6980000000000004</v>
      </c>
      <c r="G272" s="340">
        <v>5.1816000000000004</v>
      </c>
      <c r="H272" s="340">
        <v>2.8029999999999999</v>
      </c>
      <c r="I272" s="340">
        <v>5.9577999999999998</v>
      </c>
      <c r="J272" s="340">
        <v>4.7827000000000002</v>
      </c>
    </row>
    <row r="273" spans="1:15" collapsed="1">
      <c r="A273" s="40">
        <v>2009</v>
      </c>
      <c r="B273" s="66" t="s">
        <v>63</v>
      </c>
      <c r="C273" s="130">
        <v>3.020208083638404</v>
      </c>
      <c r="D273" s="130">
        <v>3.3096000000000001</v>
      </c>
      <c r="E273" s="130">
        <v>3.7</v>
      </c>
      <c r="F273" s="130">
        <v>4.0762</v>
      </c>
      <c r="G273" s="130">
        <v>4.7214999999999998</v>
      </c>
      <c r="H273" s="130">
        <v>2.5691999999999999</v>
      </c>
      <c r="I273" s="130">
        <v>7.3878000000000004</v>
      </c>
      <c r="J273" s="130" t="s">
        <v>83</v>
      </c>
    </row>
    <row r="274" spans="1:15" hidden="1" outlineLevel="1">
      <c r="A274" s="384">
        <v>2010</v>
      </c>
      <c r="B274" s="66" t="s">
        <v>49</v>
      </c>
      <c r="C274" s="340">
        <v>2.7800003297811551</v>
      </c>
      <c r="D274" s="340">
        <v>3.3186</v>
      </c>
      <c r="E274" s="340">
        <v>3.6015000000000001</v>
      </c>
      <c r="F274" s="340">
        <v>5.2516999999999996</v>
      </c>
      <c r="G274" s="340">
        <v>7.0068000000000001</v>
      </c>
      <c r="H274" s="340">
        <v>2.5438000000000001</v>
      </c>
      <c r="I274" s="340">
        <v>8.4639000000000006</v>
      </c>
      <c r="J274" s="385" t="s">
        <v>83</v>
      </c>
    </row>
    <row r="275" spans="1:15" hidden="1" outlineLevel="1" collapsed="1">
      <c r="A275" s="384">
        <v>2010</v>
      </c>
      <c r="B275" s="389" t="s">
        <v>50</v>
      </c>
      <c r="C275" s="340">
        <v>2.7340268412323372</v>
      </c>
      <c r="D275" s="340">
        <v>3.3437999999999999</v>
      </c>
      <c r="E275" s="340">
        <v>3.6373000000000002</v>
      </c>
      <c r="F275" s="340">
        <v>5.2664999999999997</v>
      </c>
      <c r="G275" s="340">
        <v>5.3413000000000004</v>
      </c>
      <c r="H275" s="340">
        <v>2.4918999999999998</v>
      </c>
      <c r="I275" s="340">
        <v>5.5164999999999997</v>
      </c>
      <c r="J275" s="340" t="s">
        <v>83</v>
      </c>
    </row>
    <row r="276" spans="1:15" hidden="1" outlineLevel="1" collapsed="1">
      <c r="A276" s="384">
        <v>2010</v>
      </c>
      <c r="B276" s="389" t="s">
        <v>51</v>
      </c>
      <c r="C276" s="340">
        <v>3.0066226475165316</v>
      </c>
      <c r="D276" s="340">
        <v>3.3302999999999998</v>
      </c>
      <c r="E276" s="340">
        <v>3.9367999999999999</v>
      </c>
      <c r="F276" s="340">
        <v>4.2247000000000003</v>
      </c>
      <c r="G276" s="340">
        <v>5.109</v>
      </c>
      <c r="H276" s="340">
        <v>2.8706999999999998</v>
      </c>
      <c r="I276" s="340" t="s">
        <v>83</v>
      </c>
      <c r="J276" s="340" t="s">
        <v>83</v>
      </c>
      <c r="M276" s="340"/>
      <c r="N276" s="340"/>
      <c r="O276" s="271"/>
    </row>
    <row r="277" spans="1:15" hidden="1" outlineLevel="1" collapsed="1">
      <c r="A277" s="384">
        <v>2010</v>
      </c>
      <c r="B277" s="389" t="s">
        <v>53</v>
      </c>
      <c r="C277" s="340">
        <v>3.0638896519076795</v>
      </c>
      <c r="D277" s="340">
        <v>3.3957000000000002</v>
      </c>
      <c r="E277" s="340">
        <v>3.7856999999999998</v>
      </c>
      <c r="F277" s="340">
        <v>4.0605000000000002</v>
      </c>
      <c r="G277" s="340">
        <v>5.915</v>
      </c>
      <c r="H277" s="340">
        <v>2.9180000000000001</v>
      </c>
      <c r="I277" s="340">
        <v>2.9430000000000001</v>
      </c>
      <c r="J277" s="340">
        <v>4.6252000000000004</v>
      </c>
      <c r="M277" s="340"/>
      <c r="N277" s="340"/>
      <c r="O277" s="271"/>
    </row>
    <row r="278" spans="1:15" hidden="1" outlineLevel="1">
      <c r="A278" s="384">
        <v>2010</v>
      </c>
      <c r="B278" s="389" t="s">
        <v>54</v>
      </c>
      <c r="C278" s="340">
        <v>3.568164137326308</v>
      </c>
      <c r="D278" s="340">
        <v>3.4056000000000002</v>
      </c>
      <c r="E278" s="340">
        <v>3.6381999999999999</v>
      </c>
      <c r="F278" s="340">
        <v>4.8002000000000002</v>
      </c>
      <c r="G278" s="340">
        <v>4.8475999999999999</v>
      </c>
      <c r="H278" s="340">
        <v>3.4914000000000001</v>
      </c>
      <c r="I278" s="340">
        <v>3.0661999999999998</v>
      </c>
      <c r="J278" s="340">
        <v>7.5457000000000001</v>
      </c>
      <c r="M278" s="340"/>
      <c r="N278" s="340"/>
      <c r="O278" s="271"/>
    </row>
    <row r="279" spans="1:15" hidden="1" outlineLevel="1" collapsed="1">
      <c r="A279" s="384">
        <v>2010</v>
      </c>
      <c r="B279" s="389" t="s">
        <v>55</v>
      </c>
      <c r="C279" s="340">
        <v>3.1007077103772698</v>
      </c>
      <c r="D279" s="340">
        <v>3.4001999999999999</v>
      </c>
      <c r="E279" s="340">
        <v>3.7881999999999998</v>
      </c>
      <c r="F279" s="340">
        <v>4.4383999999999997</v>
      </c>
      <c r="G279" s="340">
        <v>4.1096000000000004</v>
      </c>
      <c r="H279" s="340">
        <v>2.8382000000000001</v>
      </c>
      <c r="I279" s="340">
        <v>2.6985000000000001</v>
      </c>
      <c r="J279" s="340">
        <v>10.227399999999999</v>
      </c>
      <c r="M279" s="340"/>
      <c r="N279" s="340"/>
      <c r="O279" s="271"/>
    </row>
    <row r="280" spans="1:15" hidden="1" outlineLevel="1">
      <c r="A280" s="384">
        <v>2010</v>
      </c>
      <c r="B280" s="389" t="s">
        <v>57</v>
      </c>
      <c r="C280" s="340">
        <v>3.5710673493847125</v>
      </c>
      <c r="D280" s="340">
        <v>3.4308000000000001</v>
      </c>
      <c r="E280" s="340">
        <v>3.9297</v>
      </c>
      <c r="F280" s="340">
        <v>4.9725999999999999</v>
      </c>
      <c r="G280" s="340">
        <v>6.0216000000000003</v>
      </c>
      <c r="H280" s="340">
        <v>3.5863</v>
      </c>
      <c r="I280" s="340">
        <v>3.7784</v>
      </c>
      <c r="J280" s="340">
        <v>4.2309000000000001</v>
      </c>
      <c r="M280" s="340"/>
      <c r="N280" s="340"/>
      <c r="O280" s="271"/>
    </row>
    <row r="281" spans="1:15" hidden="1" outlineLevel="1" collapsed="1">
      <c r="A281" s="384">
        <v>2010</v>
      </c>
      <c r="B281" s="389" t="s">
        <v>58</v>
      </c>
      <c r="C281" s="340">
        <v>3.5788338597872289</v>
      </c>
      <c r="D281" s="340">
        <v>3.3469000000000002</v>
      </c>
      <c r="E281" s="340">
        <v>4.1669</v>
      </c>
      <c r="F281" s="340">
        <v>4.9781000000000004</v>
      </c>
      <c r="G281" s="340">
        <v>5.7281000000000004</v>
      </c>
      <c r="H281" s="340">
        <v>3.4297</v>
      </c>
      <c r="I281" s="340">
        <v>3.2982999999999998</v>
      </c>
      <c r="J281" s="340" t="s">
        <v>83</v>
      </c>
      <c r="M281" s="340"/>
      <c r="N281" s="340"/>
      <c r="O281" s="271"/>
    </row>
    <row r="282" spans="1:15" hidden="1" outlineLevel="1" collapsed="1">
      <c r="A282" s="40">
        <v>2010</v>
      </c>
      <c r="B282" s="66" t="s">
        <v>350</v>
      </c>
      <c r="C282" s="340">
        <v>3.1960860195235612</v>
      </c>
      <c r="D282" s="340">
        <v>3.3837000000000002</v>
      </c>
      <c r="E282" s="340">
        <v>4.0342000000000002</v>
      </c>
      <c r="F282" s="340">
        <v>4.6805000000000003</v>
      </c>
      <c r="G282" s="340">
        <v>4.7153999999999998</v>
      </c>
      <c r="H282" s="340">
        <v>2.9661</v>
      </c>
      <c r="I282" s="340">
        <v>3.4258999999999999</v>
      </c>
      <c r="J282" s="340">
        <v>7.0586000000000002</v>
      </c>
      <c r="M282" s="340"/>
      <c r="N282" s="340"/>
      <c r="O282" s="271"/>
    </row>
    <row r="283" spans="1:15" hidden="1" outlineLevel="1" collapsed="1">
      <c r="A283" s="40">
        <v>2010</v>
      </c>
      <c r="B283" s="66" t="s">
        <v>61</v>
      </c>
      <c r="C283" s="340">
        <v>3.1017971269174622</v>
      </c>
      <c r="D283" s="340">
        <v>3.4699</v>
      </c>
      <c r="E283" s="340">
        <v>4.0951000000000004</v>
      </c>
      <c r="F283" s="340">
        <v>5.226</v>
      </c>
      <c r="G283" s="340">
        <v>5.4564000000000004</v>
      </c>
      <c r="H283" s="340">
        <v>2.8959999999999999</v>
      </c>
      <c r="I283" s="340">
        <v>6.7652000000000001</v>
      </c>
      <c r="J283" s="340">
        <v>3.0217999999999998</v>
      </c>
      <c r="M283" s="340"/>
      <c r="N283" s="340"/>
      <c r="O283" s="271"/>
    </row>
    <row r="284" spans="1:15" hidden="1" outlineLevel="1">
      <c r="A284" s="40">
        <v>2010</v>
      </c>
      <c r="B284" s="66" t="s">
        <v>62</v>
      </c>
      <c r="C284" s="340">
        <v>3.4093669370122659</v>
      </c>
      <c r="D284" s="340">
        <v>3.4781</v>
      </c>
      <c r="E284" s="340">
        <v>4.0259999999999998</v>
      </c>
      <c r="F284" s="340">
        <v>5.8821000000000003</v>
      </c>
      <c r="G284" s="340">
        <v>5.2039999999999997</v>
      </c>
      <c r="H284" s="340">
        <v>3.8372999999999999</v>
      </c>
      <c r="I284" s="340">
        <v>2.5474999999999999</v>
      </c>
      <c r="J284" s="340">
        <v>4.2964000000000002</v>
      </c>
      <c r="M284" s="340"/>
      <c r="N284" s="340"/>
      <c r="O284" s="271"/>
    </row>
    <row r="285" spans="1:15" collapsed="1">
      <c r="A285" s="40">
        <v>2010</v>
      </c>
      <c r="B285" s="66" t="s">
        <v>63</v>
      </c>
      <c r="C285" s="130">
        <v>3.1543122338588625</v>
      </c>
      <c r="D285" s="130">
        <v>3.5592999999999999</v>
      </c>
      <c r="E285" s="130">
        <v>4.0243000000000002</v>
      </c>
      <c r="F285" s="130">
        <v>5.0141999999999998</v>
      </c>
      <c r="G285" s="130">
        <v>4.6025</v>
      </c>
      <c r="H285" s="130">
        <v>3.2978999999999998</v>
      </c>
      <c r="I285" s="130">
        <v>2.95</v>
      </c>
      <c r="J285" s="130">
        <v>5.4340000000000002</v>
      </c>
      <c r="M285" s="340"/>
      <c r="N285" s="340"/>
      <c r="O285" s="271"/>
    </row>
    <row r="286" spans="1:15" hidden="1" outlineLevel="1">
      <c r="A286" s="40">
        <v>2011</v>
      </c>
      <c r="B286" s="66" t="s">
        <v>49</v>
      </c>
      <c r="C286" s="130">
        <v>3.0075651825180523</v>
      </c>
      <c r="D286" s="130">
        <v>3.6265999999999998</v>
      </c>
      <c r="E286" s="130">
        <v>3.9047999999999998</v>
      </c>
      <c r="F286" s="130">
        <v>5.9377000000000004</v>
      </c>
      <c r="G286" s="130">
        <v>5.4966999999999997</v>
      </c>
      <c r="H286" s="130">
        <v>2.8504999999999998</v>
      </c>
      <c r="I286" s="130">
        <v>5.6407999999999996</v>
      </c>
      <c r="J286" s="130">
        <v>5.26</v>
      </c>
      <c r="M286" s="340"/>
      <c r="N286" s="340"/>
      <c r="O286" s="271"/>
    </row>
    <row r="287" spans="1:15" hidden="1" outlineLevel="1">
      <c r="A287" s="40">
        <v>2011</v>
      </c>
      <c r="B287" s="66" t="s">
        <v>50</v>
      </c>
      <c r="C287" s="340">
        <v>2.9170523050564023</v>
      </c>
      <c r="D287" s="340">
        <v>3.5884999999999998</v>
      </c>
      <c r="E287" s="340">
        <v>4.1553000000000004</v>
      </c>
      <c r="F287" s="340">
        <v>5.0856000000000003</v>
      </c>
      <c r="G287" s="340">
        <v>3.9403999999999999</v>
      </c>
      <c r="H287" s="340">
        <v>2.7627000000000002</v>
      </c>
      <c r="I287" s="340">
        <v>4.2423000000000002</v>
      </c>
      <c r="J287" s="340">
        <v>5.1984000000000004</v>
      </c>
      <c r="M287" s="340"/>
      <c r="N287" s="340"/>
      <c r="O287" s="271"/>
    </row>
    <row r="288" spans="1:15" hidden="1" outlineLevel="1" collapsed="1">
      <c r="A288" s="40">
        <v>2011</v>
      </c>
      <c r="B288" s="66" t="s">
        <v>51</v>
      </c>
      <c r="C288" s="340">
        <v>3.1082362973410707</v>
      </c>
      <c r="D288" s="340">
        <v>3.6625999999999999</v>
      </c>
      <c r="E288" s="340">
        <v>4.218</v>
      </c>
      <c r="F288" s="340">
        <v>5.5481999999999996</v>
      </c>
      <c r="G288" s="340">
        <v>4.6951000000000001</v>
      </c>
      <c r="H288" s="340">
        <v>2.9201000000000001</v>
      </c>
      <c r="I288" s="340">
        <v>2.4573</v>
      </c>
      <c r="J288" s="340">
        <v>2.8472</v>
      </c>
      <c r="M288" s="340"/>
      <c r="N288" s="340"/>
      <c r="O288" s="271"/>
    </row>
    <row r="289" spans="1:15" hidden="1" outlineLevel="1" collapsed="1">
      <c r="A289" s="40">
        <v>2011</v>
      </c>
      <c r="B289" s="66" t="s">
        <v>53</v>
      </c>
      <c r="C289" s="340">
        <v>3.2269422898758946</v>
      </c>
      <c r="D289" s="340">
        <v>3.8972000000000002</v>
      </c>
      <c r="E289" s="340">
        <v>4.2546999999999997</v>
      </c>
      <c r="F289" s="340">
        <v>6.0244</v>
      </c>
      <c r="G289" s="340">
        <v>4.9836999999999998</v>
      </c>
      <c r="H289" s="340">
        <v>3.097</v>
      </c>
      <c r="I289" s="340" t="s">
        <v>83</v>
      </c>
      <c r="J289" s="340">
        <v>5.6163999999999996</v>
      </c>
      <c r="M289" s="340"/>
      <c r="N289" s="340"/>
      <c r="O289" s="271"/>
    </row>
    <row r="290" spans="1:15" hidden="1" outlineLevel="1" collapsed="1">
      <c r="A290" s="40">
        <v>2011</v>
      </c>
      <c r="B290" s="66" t="s">
        <v>54</v>
      </c>
      <c r="C290" s="340">
        <v>3.311013493985913</v>
      </c>
      <c r="D290" s="340">
        <v>3.9079000000000002</v>
      </c>
      <c r="E290" s="340">
        <v>4.6478999999999999</v>
      </c>
      <c r="F290" s="340">
        <v>5.3925999999999998</v>
      </c>
      <c r="G290" s="340">
        <v>5.0823999999999998</v>
      </c>
      <c r="H290" s="340">
        <v>3.0752999999999999</v>
      </c>
      <c r="I290" s="340">
        <v>3.6974</v>
      </c>
      <c r="J290" s="340" t="s">
        <v>83</v>
      </c>
      <c r="M290" s="340"/>
      <c r="N290" s="340"/>
      <c r="O290" s="271"/>
    </row>
    <row r="291" spans="1:15" hidden="1" outlineLevel="1" collapsed="1">
      <c r="A291" s="40">
        <v>2011</v>
      </c>
      <c r="B291" s="66" t="s">
        <v>55</v>
      </c>
      <c r="C291" s="340">
        <v>3.449742015784651</v>
      </c>
      <c r="D291" s="340">
        <v>3.9013</v>
      </c>
      <c r="E291" s="340">
        <v>4.4954999999999998</v>
      </c>
      <c r="F291" s="340">
        <v>5.2305999999999999</v>
      </c>
      <c r="G291" s="340">
        <v>5.2729999999999997</v>
      </c>
      <c r="H291" s="340">
        <v>3.2393000000000001</v>
      </c>
      <c r="I291" s="340">
        <v>3.3086000000000002</v>
      </c>
      <c r="J291" s="340" t="s">
        <v>83</v>
      </c>
      <c r="M291" s="340"/>
      <c r="N291" s="340"/>
      <c r="O291" s="271"/>
    </row>
    <row r="292" spans="1:15" hidden="1" outlineLevel="1" collapsed="1">
      <c r="A292" s="40">
        <v>2011</v>
      </c>
      <c r="B292" s="66" t="s">
        <v>57</v>
      </c>
      <c r="C292" s="340">
        <v>3.6214964657624904</v>
      </c>
      <c r="D292" s="340">
        <v>3.9196</v>
      </c>
      <c r="E292" s="340">
        <v>4.6204000000000001</v>
      </c>
      <c r="F292" s="340">
        <v>4.9207999999999998</v>
      </c>
      <c r="G292" s="340">
        <v>5.1243999999999996</v>
      </c>
      <c r="H292" s="340">
        <v>3.6023000000000001</v>
      </c>
      <c r="I292" s="340">
        <v>2.2096</v>
      </c>
      <c r="J292" s="340" t="s">
        <v>83</v>
      </c>
      <c r="M292" s="340"/>
      <c r="N292" s="340"/>
      <c r="O292" s="271"/>
    </row>
    <row r="293" spans="1:15" hidden="1" outlineLevel="1" collapsed="1">
      <c r="A293" s="40">
        <v>2011</v>
      </c>
      <c r="B293" s="66" t="s">
        <v>58</v>
      </c>
      <c r="C293" s="340">
        <v>3.4</v>
      </c>
      <c r="D293" s="340">
        <v>3.7565</v>
      </c>
      <c r="E293" s="340">
        <v>4.5244</v>
      </c>
      <c r="F293" s="340">
        <v>4.9279999999999999</v>
      </c>
      <c r="G293" s="340">
        <v>4.2944000000000004</v>
      </c>
      <c r="H293" s="340">
        <v>3.4133</v>
      </c>
      <c r="I293" s="340">
        <v>3.6583000000000001</v>
      </c>
      <c r="J293" s="340">
        <v>2.8304999999999998</v>
      </c>
      <c r="M293" s="340"/>
      <c r="N293" s="340"/>
      <c r="O293" s="271"/>
    </row>
    <row r="294" spans="1:15" hidden="1" outlineLevel="1" collapsed="1">
      <c r="A294" s="40">
        <v>2011</v>
      </c>
      <c r="B294" s="66" t="s">
        <v>350</v>
      </c>
      <c r="C294" s="340">
        <v>3.2900698332835225</v>
      </c>
      <c r="D294" s="340">
        <v>3.8788999999999998</v>
      </c>
      <c r="E294" s="340">
        <v>4.6853999999999996</v>
      </c>
      <c r="F294" s="340">
        <v>5.2404000000000002</v>
      </c>
      <c r="G294" s="340">
        <v>4.2685000000000004</v>
      </c>
      <c r="H294" s="340">
        <v>3.1276999999999999</v>
      </c>
      <c r="I294" s="340">
        <v>2.339</v>
      </c>
      <c r="J294" s="340">
        <v>2.5053000000000001</v>
      </c>
      <c r="M294" s="340"/>
      <c r="N294" s="340"/>
      <c r="O294" s="271"/>
    </row>
    <row r="295" spans="1:15" hidden="1" outlineLevel="1" collapsed="1">
      <c r="A295" s="40">
        <v>2011</v>
      </c>
      <c r="B295" s="66" t="s">
        <v>61</v>
      </c>
      <c r="C295" s="340">
        <v>3.3570175118735563</v>
      </c>
      <c r="D295" s="340">
        <v>3.8609</v>
      </c>
      <c r="E295" s="340">
        <v>4.7270000000000003</v>
      </c>
      <c r="F295" s="340">
        <v>4.8197000000000001</v>
      </c>
      <c r="G295" s="340">
        <v>5.5039999999999996</v>
      </c>
      <c r="H295" s="340">
        <v>3.3267000000000002</v>
      </c>
      <c r="I295" s="340">
        <v>5.35</v>
      </c>
      <c r="J295" s="340">
        <v>5.2050000000000001</v>
      </c>
      <c r="M295" s="340"/>
      <c r="N295" s="340"/>
      <c r="O295" s="271"/>
    </row>
    <row r="296" spans="1:15" hidden="1" outlineLevel="1" collapsed="1">
      <c r="A296" s="40">
        <v>2011</v>
      </c>
      <c r="B296" s="66" t="s">
        <v>62</v>
      </c>
      <c r="C296" s="340">
        <v>3.1927556353983477</v>
      </c>
      <c r="D296" s="340">
        <v>3.7536</v>
      </c>
      <c r="E296" s="340">
        <v>4.7008000000000001</v>
      </c>
      <c r="F296" s="340">
        <v>5.0332999999999997</v>
      </c>
      <c r="G296" s="340">
        <v>5.3205</v>
      </c>
      <c r="H296" s="340">
        <v>3.0911</v>
      </c>
      <c r="I296" s="340">
        <v>3.3450000000000002</v>
      </c>
      <c r="J296" s="340" t="s">
        <v>83</v>
      </c>
      <c r="M296" s="340"/>
      <c r="N296" s="340"/>
      <c r="O296" s="271"/>
    </row>
    <row r="297" spans="1:15" collapsed="1">
      <c r="A297" s="73">
        <v>2011</v>
      </c>
      <c r="B297" s="604" t="s">
        <v>63</v>
      </c>
      <c r="C297" s="131">
        <v>3.1590845701431443</v>
      </c>
      <c r="D297" s="131">
        <v>3.6867000000000001</v>
      </c>
      <c r="E297" s="131">
        <v>4.4379</v>
      </c>
      <c r="F297" s="131">
        <v>4.4497</v>
      </c>
      <c r="G297" s="131">
        <v>5.3855000000000004</v>
      </c>
      <c r="H297" s="131">
        <v>3.6065999999999998</v>
      </c>
      <c r="I297" s="131">
        <v>4.3692000000000002</v>
      </c>
      <c r="J297" s="131" t="s">
        <v>83</v>
      </c>
      <c r="M297" s="340"/>
      <c r="N297" s="340"/>
      <c r="O297" s="271"/>
    </row>
    <row r="298" spans="1:15">
      <c r="A298" s="40">
        <v>2012</v>
      </c>
      <c r="B298" s="66" t="s">
        <v>49</v>
      </c>
      <c r="C298" s="340">
        <v>2.4947517711456255</v>
      </c>
      <c r="D298" s="340">
        <v>3.4740000000000002</v>
      </c>
      <c r="E298" s="340">
        <v>4.1806000000000001</v>
      </c>
      <c r="F298" s="340">
        <v>4.4225000000000003</v>
      </c>
      <c r="G298" s="340">
        <v>4.1818</v>
      </c>
      <c r="H298" s="340">
        <v>2.2896999999999998</v>
      </c>
      <c r="I298" s="340" t="s">
        <v>83</v>
      </c>
      <c r="J298" s="340">
        <v>4.34</v>
      </c>
      <c r="M298" s="340"/>
      <c r="N298" s="340"/>
      <c r="O298" s="271"/>
    </row>
    <row r="299" spans="1:15">
      <c r="A299" s="384">
        <v>2012</v>
      </c>
      <c r="B299" s="389" t="s">
        <v>50</v>
      </c>
      <c r="C299" s="340">
        <v>2.5577512355250218</v>
      </c>
      <c r="D299" s="340">
        <v>3.2928999999999999</v>
      </c>
      <c r="E299" s="340">
        <v>4.3925999999999998</v>
      </c>
      <c r="F299" s="340">
        <v>4.3598999999999997</v>
      </c>
      <c r="G299" s="340">
        <v>5.0716000000000001</v>
      </c>
      <c r="H299" s="340">
        <v>2.3016000000000001</v>
      </c>
      <c r="I299" s="340">
        <v>2.2343999999999999</v>
      </c>
      <c r="J299" s="340">
        <v>5.7451999999999996</v>
      </c>
      <c r="M299" s="340"/>
      <c r="N299" s="340"/>
      <c r="O299" s="271"/>
    </row>
    <row r="300" spans="1:15">
      <c r="A300" s="384">
        <v>2012</v>
      </c>
      <c r="B300" s="389" t="s">
        <v>51</v>
      </c>
      <c r="C300" s="340">
        <v>2.7271338251216291</v>
      </c>
      <c r="D300" s="340">
        <v>3.1937000000000002</v>
      </c>
      <c r="E300" s="340">
        <v>4.2572999999999999</v>
      </c>
      <c r="F300" s="340">
        <v>5.5911999999999997</v>
      </c>
      <c r="G300" s="340">
        <v>4.9444999999999997</v>
      </c>
      <c r="H300" s="340">
        <v>2.4780000000000002</v>
      </c>
      <c r="I300" s="340">
        <v>2.274</v>
      </c>
      <c r="J300" s="340">
        <v>5.2732999999999999</v>
      </c>
      <c r="M300" s="340"/>
      <c r="N300" s="340"/>
      <c r="O300" s="271"/>
    </row>
    <row r="301" spans="1:15">
      <c r="A301" s="384">
        <v>2012</v>
      </c>
      <c r="B301" s="389" t="s">
        <v>53</v>
      </c>
      <c r="C301" s="340">
        <v>2.8240338761950157</v>
      </c>
      <c r="D301" s="340">
        <v>3.1103999999999998</v>
      </c>
      <c r="E301" s="340">
        <v>4.3301999999999996</v>
      </c>
      <c r="F301" s="340">
        <v>4.6757999999999997</v>
      </c>
      <c r="G301" s="340">
        <v>6.2310999999999996</v>
      </c>
      <c r="H301" s="340">
        <v>2.3971</v>
      </c>
      <c r="I301" s="340">
        <v>8.2813999999999997</v>
      </c>
      <c r="J301" s="340">
        <v>4.5</v>
      </c>
      <c r="M301" s="340"/>
      <c r="N301" s="340"/>
      <c r="O301" s="271"/>
    </row>
    <row r="302" spans="1:15">
      <c r="A302" s="384">
        <v>2012</v>
      </c>
      <c r="B302" s="389" t="s">
        <v>54</v>
      </c>
      <c r="C302" s="340">
        <v>3.1221924920992841</v>
      </c>
      <c r="D302" s="340">
        <v>3.1162000000000001</v>
      </c>
      <c r="E302" s="340">
        <v>4.5061</v>
      </c>
      <c r="F302" s="340">
        <v>4.2492999999999999</v>
      </c>
      <c r="G302" s="340">
        <v>4.7752999999999997</v>
      </c>
      <c r="H302" s="340">
        <v>3.4049</v>
      </c>
      <c r="I302" s="340">
        <v>10</v>
      </c>
      <c r="J302" s="340">
        <v>7.01</v>
      </c>
      <c r="M302" s="340"/>
      <c r="N302" s="340"/>
      <c r="O302" s="271"/>
    </row>
    <row r="303" spans="1:15">
      <c r="A303" s="384">
        <v>2012</v>
      </c>
      <c r="B303" s="389" t="s">
        <v>55</v>
      </c>
      <c r="C303" s="340">
        <v>2.7363519668061547</v>
      </c>
      <c r="D303" s="340">
        <v>3.1619999999999999</v>
      </c>
      <c r="E303" s="340">
        <v>4.1120999999999999</v>
      </c>
      <c r="F303" s="340">
        <v>3.7776000000000001</v>
      </c>
      <c r="G303" s="340">
        <v>4.9390999999999998</v>
      </c>
      <c r="H303" s="340">
        <v>2.6284000000000001</v>
      </c>
      <c r="I303" s="340">
        <v>5.0324999999999998</v>
      </c>
      <c r="J303" s="340">
        <v>7.1</v>
      </c>
      <c r="M303" s="340"/>
      <c r="N303" s="340"/>
      <c r="O303" s="271"/>
    </row>
    <row r="304" spans="1:15">
      <c r="A304" s="384">
        <v>2012</v>
      </c>
      <c r="B304" s="389" t="s">
        <v>57</v>
      </c>
      <c r="C304" s="340">
        <v>2.4564037673106229</v>
      </c>
      <c r="D304" s="340">
        <v>3.0158999999999998</v>
      </c>
      <c r="E304" s="340">
        <v>3.8572000000000002</v>
      </c>
      <c r="F304" s="340">
        <v>4.4630999999999998</v>
      </c>
      <c r="G304" s="340">
        <v>4.4871999999999996</v>
      </c>
      <c r="H304" s="340">
        <v>2.4083000000000001</v>
      </c>
      <c r="I304" s="340">
        <v>5.62</v>
      </c>
      <c r="J304" s="340">
        <v>3.4472</v>
      </c>
      <c r="M304" s="340"/>
      <c r="N304" s="340"/>
      <c r="O304" s="271"/>
    </row>
    <row r="305" spans="1:15">
      <c r="A305" s="384">
        <v>2012</v>
      </c>
      <c r="B305" s="389" t="s">
        <v>58</v>
      </c>
      <c r="C305" s="340">
        <v>2.2152374661135044</v>
      </c>
      <c r="D305" s="340">
        <v>2.9300999999999999</v>
      </c>
      <c r="E305" s="340">
        <v>3.923</v>
      </c>
      <c r="F305" s="340">
        <v>4.6616999999999997</v>
      </c>
      <c r="G305" s="340">
        <v>4.7408000000000001</v>
      </c>
      <c r="H305" s="340">
        <v>2.3948999999999998</v>
      </c>
      <c r="I305" s="340">
        <v>3.4535</v>
      </c>
      <c r="J305" s="340" t="s">
        <v>83</v>
      </c>
      <c r="M305" s="340"/>
      <c r="N305" s="340"/>
      <c r="O305" s="271"/>
    </row>
    <row r="306" spans="1:15">
      <c r="A306" s="384">
        <v>2012</v>
      </c>
      <c r="B306" s="389" t="s">
        <v>350</v>
      </c>
      <c r="C306" s="340">
        <v>2.4034753137153451</v>
      </c>
      <c r="D306" s="340">
        <v>2.9870999999999999</v>
      </c>
      <c r="E306" s="340">
        <v>3.69</v>
      </c>
      <c r="F306" s="340">
        <v>4.2083000000000004</v>
      </c>
      <c r="G306" s="340">
        <v>4.6203000000000003</v>
      </c>
      <c r="H306" s="340">
        <v>2.1741000000000001</v>
      </c>
      <c r="I306" s="340">
        <v>6.5820999999999996</v>
      </c>
      <c r="J306" s="340">
        <v>3.4535</v>
      </c>
      <c r="M306" s="340"/>
      <c r="N306" s="340"/>
      <c r="O306" s="271"/>
    </row>
    <row r="307" spans="1:15">
      <c r="A307" s="384">
        <v>2012</v>
      </c>
      <c r="B307" s="389" t="s">
        <v>61</v>
      </c>
      <c r="C307" s="340">
        <v>2.2270176863815681</v>
      </c>
      <c r="D307" s="340">
        <v>2.9638</v>
      </c>
      <c r="E307" s="340">
        <v>3.6848999999999998</v>
      </c>
      <c r="F307" s="340">
        <v>4.5399000000000003</v>
      </c>
      <c r="G307" s="340">
        <v>3.4872000000000001</v>
      </c>
      <c r="H307" s="340">
        <v>2.0840999999999998</v>
      </c>
      <c r="I307" s="340">
        <v>2.7717999999999998</v>
      </c>
      <c r="J307" s="340">
        <v>3.22</v>
      </c>
      <c r="M307" s="340"/>
      <c r="N307" s="340"/>
      <c r="O307" s="271"/>
    </row>
    <row r="308" spans="1:15">
      <c r="A308" s="384">
        <v>2012</v>
      </c>
      <c r="B308" s="389" t="s">
        <v>62</v>
      </c>
      <c r="C308" s="340">
        <v>1.9776609788803539</v>
      </c>
      <c r="D308" s="340">
        <v>2.8847999999999998</v>
      </c>
      <c r="E308" s="340">
        <v>3.5423</v>
      </c>
      <c r="F308" s="340">
        <v>4.7878999999999996</v>
      </c>
      <c r="G308" s="340">
        <v>5.3685</v>
      </c>
      <c r="H308" s="340">
        <v>1.8561000000000001</v>
      </c>
      <c r="I308" s="340" t="s">
        <v>83</v>
      </c>
      <c r="J308" s="340">
        <v>3.13</v>
      </c>
      <c r="M308" s="340"/>
      <c r="N308" s="340"/>
      <c r="O308" s="271"/>
    </row>
    <row r="309" spans="1:15">
      <c r="A309" s="384">
        <v>2012</v>
      </c>
      <c r="B309" s="389" t="s">
        <v>63</v>
      </c>
      <c r="C309" s="340">
        <v>2.6313865285273916</v>
      </c>
      <c r="D309" s="340">
        <v>2.8793000000000002</v>
      </c>
      <c r="E309" s="340">
        <v>3.68</v>
      </c>
      <c r="F309" s="340">
        <v>3.9781</v>
      </c>
      <c r="G309" s="340">
        <v>4.1966999999999999</v>
      </c>
      <c r="H309" s="340">
        <v>2.5739000000000001</v>
      </c>
      <c r="I309" s="340">
        <v>3.4477000000000002</v>
      </c>
      <c r="J309" s="340" t="s">
        <v>83</v>
      </c>
      <c r="M309" s="340"/>
      <c r="N309" s="340"/>
      <c r="O309" s="271"/>
    </row>
    <row r="310" spans="1:15">
      <c r="A310" s="384"/>
      <c r="B310" s="390"/>
      <c r="C310" s="340"/>
      <c r="D310" s="340"/>
      <c r="E310" s="340"/>
      <c r="F310" s="340"/>
      <c r="G310" s="340"/>
      <c r="H310" s="340"/>
      <c r="I310" s="340"/>
      <c r="J310" s="340"/>
      <c r="K310" s="340"/>
      <c r="L310" s="340"/>
      <c r="M310" s="340"/>
      <c r="N310" s="340"/>
      <c r="O310" s="271"/>
    </row>
    <row r="311" spans="1:15" s="72" customFormat="1" ht="12.75">
      <c r="A311" s="72" t="s">
        <v>381</v>
      </c>
    </row>
    <row r="312" spans="1:15" s="72" customFormat="1" ht="12.75">
      <c r="A312" s="72" t="s">
        <v>476</v>
      </c>
    </row>
    <row r="313" spans="1:15" s="72" customFormat="1" ht="12.75">
      <c r="A313" s="72" t="s">
        <v>693</v>
      </c>
    </row>
  </sheetData>
  <mergeCells count="20">
    <mergeCell ref="A6:B8"/>
    <mergeCell ref="K109:O109"/>
    <mergeCell ref="M6:M8"/>
    <mergeCell ref="C7:C8"/>
    <mergeCell ref="P109:R109"/>
    <mergeCell ref="D7:F7"/>
    <mergeCell ref="G7:H7"/>
    <mergeCell ref="C6:H6"/>
    <mergeCell ref="E211:G211"/>
    <mergeCell ref="H211:J211"/>
    <mergeCell ref="I6:L6"/>
    <mergeCell ref="I7:I8"/>
    <mergeCell ref="J7:L7"/>
    <mergeCell ref="F109:I109"/>
    <mergeCell ref="A211:B212"/>
    <mergeCell ref="C211:C212"/>
    <mergeCell ref="D211:D212"/>
    <mergeCell ref="A109:B110"/>
    <mergeCell ref="C109:C110"/>
    <mergeCell ref="D109:D110"/>
  </mergeCells>
  <phoneticPr fontId="2" type="noConversion"/>
  <pageMargins left="0.44" right="0.34" top="0.53" bottom="1" header="0.5" footer="0.5"/>
  <pageSetup paperSize="9" scale="4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M230"/>
  <sheetViews>
    <sheetView topLeftCell="A123" zoomScale="75" workbookViewId="0">
      <selection activeCell="L216" sqref="L216"/>
    </sheetView>
  </sheetViews>
  <sheetFormatPr defaultRowHeight="14.25" outlineLevelRow="1"/>
  <cols>
    <col min="1" max="1" width="5.5" customWidth="1"/>
    <col min="2" max="2" width="5.625" customWidth="1"/>
    <col min="3" max="9" width="9.625" customWidth="1"/>
    <col min="10" max="12" width="14.625" customWidth="1"/>
    <col min="13" max="13" width="9.625" customWidth="1"/>
  </cols>
  <sheetData>
    <row r="1" spans="1:13" s="76" customFormat="1" ht="15">
      <c r="A1" s="76" t="s">
        <v>302</v>
      </c>
    </row>
    <row r="2" spans="1:13" ht="18.75">
      <c r="A2" s="50" t="s">
        <v>620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3">
      <c r="A3" s="72" t="s">
        <v>516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</row>
    <row r="4" spans="1:13">
      <c r="A4" s="72"/>
      <c r="B4" s="72"/>
      <c r="C4" s="39"/>
      <c r="D4" s="40"/>
      <c r="E4" s="72"/>
      <c r="F4" s="72"/>
      <c r="G4" s="72"/>
      <c r="H4" s="106" t="s">
        <v>170</v>
      </c>
      <c r="I4" s="805" t="s">
        <v>566</v>
      </c>
      <c r="J4" s="805" t="s">
        <v>567</v>
      </c>
      <c r="K4" s="802" t="s">
        <v>568</v>
      </c>
      <c r="L4" s="808"/>
      <c r="M4" s="802" t="s">
        <v>569</v>
      </c>
    </row>
    <row r="5" spans="1:13">
      <c r="A5" s="72"/>
      <c r="B5" s="72"/>
      <c r="C5" s="243"/>
      <c r="D5" s="78"/>
      <c r="E5" s="78"/>
      <c r="F5" s="138" t="s">
        <v>171</v>
      </c>
      <c r="G5" s="178" t="s">
        <v>172</v>
      </c>
      <c r="H5" s="71"/>
      <c r="I5" s="806"/>
      <c r="J5" s="805"/>
      <c r="K5" s="809"/>
      <c r="L5" s="808"/>
      <c r="M5" s="810"/>
    </row>
    <row r="6" spans="1:13">
      <c r="A6" s="72"/>
      <c r="B6" s="72"/>
      <c r="C6" s="244"/>
      <c r="D6" s="245" t="s">
        <v>477</v>
      </c>
      <c r="E6" s="246" t="s">
        <v>478</v>
      </c>
      <c r="F6" s="106"/>
      <c r="G6" s="106"/>
      <c r="H6" s="106"/>
      <c r="I6" s="806"/>
      <c r="J6" s="805"/>
      <c r="K6" s="465"/>
      <c r="L6" s="798" t="s">
        <v>570</v>
      </c>
      <c r="M6" s="810"/>
    </row>
    <row r="7" spans="1:13">
      <c r="A7" s="72"/>
      <c r="B7" s="72"/>
      <c r="C7" s="239" t="s">
        <v>519</v>
      </c>
      <c r="D7" s="80"/>
      <c r="E7" s="80"/>
      <c r="F7" s="79"/>
      <c r="G7" s="79"/>
      <c r="H7" s="79"/>
      <c r="I7" s="807"/>
      <c r="J7" s="789"/>
      <c r="K7" s="467"/>
      <c r="L7" s="807"/>
      <c r="M7" s="811"/>
    </row>
    <row r="8" spans="1:13">
      <c r="A8" s="135"/>
      <c r="B8" s="87"/>
      <c r="C8" s="239">
        <v>1</v>
      </c>
      <c r="D8" s="274">
        <v>2</v>
      </c>
      <c r="E8" s="239">
        <v>3</v>
      </c>
      <c r="F8" s="274">
        <v>4</v>
      </c>
      <c r="G8" s="239">
        <v>5</v>
      </c>
      <c r="H8" s="274">
        <v>6</v>
      </c>
      <c r="I8" s="239">
        <v>7</v>
      </c>
      <c r="J8" s="274">
        <v>8</v>
      </c>
      <c r="K8" s="239">
        <v>9</v>
      </c>
      <c r="L8" s="274">
        <v>10</v>
      </c>
      <c r="M8" s="244">
        <v>11</v>
      </c>
    </row>
    <row r="9" spans="1:13" ht="14.25" customHeight="1">
      <c r="A9" s="81"/>
      <c r="B9" s="82"/>
      <c r="C9" s="243"/>
      <c r="D9" s="804" t="s">
        <v>48</v>
      </c>
      <c r="E9" s="804"/>
      <c r="F9" s="804"/>
      <c r="G9" s="804"/>
      <c r="H9" s="804"/>
      <c r="I9" s="804"/>
      <c r="J9" s="804"/>
      <c r="K9" s="804"/>
      <c r="L9" s="804"/>
      <c r="M9" s="804"/>
    </row>
    <row r="10" spans="1:13" hidden="1" outlineLevel="1">
      <c r="A10" s="269">
        <v>2005</v>
      </c>
      <c r="B10" s="388"/>
      <c r="C10" s="184">
        <v>3977.8400716988649</v>
      </c>
      <c r="D10" s="184">
        <v>16126.46162782978</v>
      </c>
      <c r="E10" s="184">
        <v>9929.4277700325292</v>
      </c>
      <c r="F10" s="184">
        <v>26055.889397862313</v>
      </c>
      <c r="G10" s="184">
        <v>1541.5328619796851</v>
      </c>
      <c r="H10" s="184">
        <v>27597.422259841995</v>
      </c>
      <c r="I10" s="184">
        <v>6339.3906924251478</v>
      </c>
      <c r="J10" s="184">
        <v>9077.2414016132225</v>
      </c>
      <c r="K10" s="184">
        <v>17318.628626435635</v>
      </c>
      <c r="L10" s="184">
        <v>16845.19514704906</v>
      </c>
      <c r="M10" s="184">
        <v>8677.7595438159715</v>
      </c>
    </row>
    <row r="11" spans="1:13" hidden="1" outlineLevel="1">
      <c r="A11" s="85">
        <v>2006</v>
      </c>
      <c r="B11" s="41"/>
      <c r="C11" s="86">
        <v>4354.0870344552877</v>
      </c>
      <c r="D11" s="86">
        <v>18280.593040454092</v>
      </c>
      <c r="E11" s="86">
        <v>11864.841731394808</v>
      </c>
      <c r="F11" s="86">
        <v>30145.434771848901</v>
      </c>
      <c r="G11" s="86">
        <v>1666.056927570869</v>
      </c>
      <c r="H11" s="86">
        <v>31811.491699419767</v>
      </c>
      <c r="I11" s="86">
        <v>5575.5561315806945</v>
      </c>
      <c r="J11" s="86">
        <v>8457.2874095465704</v>
      </c>
      <c r="K11" s="86">
        <v>21275.593507269466</v>
      </c>
      <c r="L11" s="86">
        <v>20830.577673770164</v>
      </c>
      <c r="M11" s="86">
        <v>8496.1464648476394</v>
      </c>
    </row>
    <row r="12" spans="1:13" collapsed="1">
      <c r="A12" s="85">
        <v>2007</v>
      </c>
      <c r="B12" s="41"/>
      <c r="C12" s="86">
        <v>4703.9974772621654</v>
      </c>
      <c r="D12" s="86">
        <v>20666.546480926441</v>
      </c>
      <c r="E12" s="86">
        <v>13025.823242381995</v>
      </c>
      <c r="F12" s="86">
        <v>33692.369723308439</v>
      </c>
      <c r="G12" s="86">
        <v>2247.4563905596492</v>
      </c>
      <c r="H12" s="86">
        <v>35939.826113868083</v>
      </c>
      <c r="I12" s="86">
        <v>6061.864495352851</v>
      </c>
      <c r="J12" s="86">
        <v>8685.5548695478992</v>
      </c>
      <c r="K12" s="86">
        <v>26066.547965212772</v>
      </c>
      <c r="L12" s="86">
        <v>25569.188840204475</v>
      </c>
      <c r="M12" s="86">
        <v>8703.4864268406018</v>
      </c>
    </row>
    <row r="13" spans="1:13" s="248" customFormat="1">
      <c r="A13" s="139">
        <v>2008</v>
      </c>
      <c r="B13" s="77"/>
      <c r="C13" s="140">
        <v>1600.5759808803025</v>
      </c>
      <c r="D13" s="140">
        <v>19115.87073203512</v>
      </c>
      <c r="E13" s="140">
        <v>16435.586768903937</v>
      </c>
      <c r="F13" s="140">
        <v>35551.457500939054</v>
      </c>
      <c r="G13" s="140">
        <v>2122.3470424218281</v>
      </c>
      <c r="H13" s="140">
        <v>37673.804543360886</v>
      </c>
      <c r="I13" s="140">
        <v>6611.1795127132709</v>
      </c>
      <c r="J13" s="140">
        <v>9037.1104029741746</v>
      </c>
      <c r="K13" s="140">
        <v>30076.770231693554</v>
      </c>
      <c r="L13" s="140">
        <v>29470.691495717983</v>
      </c>
      <c r="M13" s="140">
        <v>5845.6590320653249</v>
      </c>
    </row>
    <row r="14" spans="1:13" hidden="1" outlineLevel="1">
      <c r="A14" s="83">
        <v>2005</v>
      </c>
      <c r="B14" s="41" t="s">
        <v>52</v>
      </c>
      <c r="C14" s="84">
        <v>3413.121954457943</v>
      </c>
      <c r="D14" s="84">
        <v>13635.91887406227</v>
      </c>
      <c r="E14" s="84">
        <v>10134.466905662883</v>
      </c>
      <c r="F14" s="84">
        <v>23770.385779725155</v>
      </c>
      <c r="G14" s="84">
        <v>1528.1630100245636</v>
      </c>
      <c r="H14" s="84">
        <v>25298.548789749715</v>
      </c>
      <c r="I14" s="84">
        <v>6369.040358527518</v>
      </c>
      <c r="J14" s="84">
        <v>9085.654186748985</v>
      </c>
      <c r="K14" s="84">
        <v>14401.604859589723</v>
      </c>
      <c r="L14" s="84">
        <v>13841.316835955653</v>
      </c>
      <c r="M14" s="84">
        <v>10675.639627315277</v>
      </c>
    </row>
    <row r="15" spans="1:13" hidden="1" outlineLevel="1">
      <c r="A15" s="83">
        <v>2005</v>
      </c>
      <c r="B15" s="41" t="s">
        <v>56</v>
      </c>
      <c r="C15" s="84">
        <v>3587.674400849764</v>
      </c>
      <c r="D15" s="84">
        <v>14224.864303259641</v>
      </c>
      <c r="E15" s="84">
        <v>9876.1159131647091</v>
      </c>
      <c r="F15" s="84">
        <v>24100.980216424352</v>
      </c>
      <c r="G15" s="84">
        <v>1600.8171985530771</v>
      </c>
      <c r="H15" s="84">
        <v>25701.797414977427</v>
      </c>
      <c r="I15" s="84">
        <v>6277.9422440762137</v>
      </c>
      <c r="J15" s="84">
        <v>8668.0059093474083</v>
      </c>
      <c r="K15" s="84">
        <v>15389.251842262498</v>
      </c>
      <c r="L15" s="84">
        <v>14767.891223527848</v>
      </c>
      <c r="M15" s="84">
        <v>9764.7892651530237</v>
      </c>
    </row>
    <row r="16" spans="1:13" hidden="1" outlineLevel="1">
      <c r="A16" s="83">
        <v>2005</v>
      </c>
      <c r="B16" s="41" t="s">
        <v>60</v>
      </c>
      <c r="C16" s="84">
        <v>3739.19899754365</v>
      </c>
      <c r="D16" s="84">
        <v>14705.906426342694</v>
      </c>
      <c r="E16" s="84">
        <v>9961.694051649738</v>
      </c>
      <c r="F16" s="84">
        <v>24667.60047799243</v>
      </c>
      <c r="G16" s="84">
        <v>1621.037940649273</v>
      </c>
      <c r="H16" s="84">
        <v>26288.638418641702</v>
      </c>
      <c r="I16" s="84">
        <v>6637.1620770430854</v>
      </c>
      <c r="J16" s="84">
        <v>8632.6225519484815</v>
      </c>
      <c r="K16" s="84">
        <v>16379.802728540129</v>
      </c>
      <c r="L16" s="84">
        <v>15755.619464914027</v>
      </c>
      <c r="M16" s="84">
        <v>9478.6040194184425</v>
      </c>
    </row>
    <row r="17" spans="1:13" s="248" customFormat="1" hidden="1" outlineLevel="1">
      <c r="A17" s="395">
        <v>2005</v>
      </c>
      <c r="B17" s="396" t="s">
        <v>64</v>
      </c>
      <c r="C17" s="247">
        <v>3977.8400716988649</v>
      </c>
      <c r="D17" s="247">
        <v>16126.46162782978</v>
      </c>
      <c r="E17" s="247">
        <v>9929.4277700325292</v>
      </c>
      <c r="F17" s="247">
        <v>26055.889397862313</v>
      </c>
      <c r="G17" s="247">
        <v>1541.5328619796851</v>
      </c>
      <c r="H17" s="247">
        <v>27597.422259841995</v>
      </c>
      <c r="I17" s="247">
        <v>6339.3906924251478</v>
      </c>
      <c r="J17" s="247">
        <v>9077.2414016132225</v>
      </c>
      <c r="K17" s="247">
        <v>17318.628626435635</v>
      </c>
      <c r="L17" s="247">
        <v>16845.19514704906</v>
      </c>
      <c r="M17" s="247">
        <v>8677.7595438159715</v>
      </c>
    </row>
    <row r="18" spans="1:13" hidden="1" outlineLevel="1">
      <c r="A18" s="83">
        <v>2006</v>
      </c>
      <c r="B18" s="41" t="s">
        <v>52</v>
      </c>
      <c r="C18" s="84">
        <v>3985.6597623315411</v>
      </c>
      <c r="D18" s="84">
        <v>16132.446784696607</v>
      </c>
      <c r="E18" s="84">
        <v>10309.001659695943</v>
      </c>
      <c r="F18" s="84">
        <v>26441.44844439255</v>
      </c>
      <c r="G18" s="84">
        <v>1460.5317997742814</v>
      </c>
      <c r="H18" s="84">
        <v>27901.980244166833</v>
      </c>
      <c r="I18" s="84">
        <v>6372.6846245767774</v>
      </c>
      <c r="J18" s="84">
        <v>8298.3279227245566</v>
      </c>
      <c r="K18" s="84">
        <v>18073.124211644423</v>
      </c>
      <c r="L18" s="84">
        <v>17587.334329150897</v>
      </c>
      <c r="M18" s="84">
        <v>9861.835324968466</v>
      </c>
    </row>
    <row r="19" spans="1:13" hidden="1" outlineLevel="1">
      <c r="A19" s="83">
        <v>2006</v>
      </c>
      <c r="B19" s="41" t="s">
        <v>56</v>
      </c>
      <c r="C19" s="84">
        <v>4131.2556595631677</v>
      </c>
      <c r="D19" s="84">
        <v>17317.278725717984</v>
      </c>
      <c r="E19" s="84">
        <v>9975.4634203013993</v>
      </c>
      <c r="F19" s="84">
        <v>27292.742146019384</v>
      </c>
      <c r="G19" s="84">
        <v>1289.591416052579</v>
      </c>
      <c r="H19" s="84">
        <v>28582.333562071963</v>
      </c>
      <c r="I19" s="84">
        <v>6404.1443935471016</v>
      </c>
      <c r="J19" s="84">
        <v>8262.6366029343408</v>
      </c>
      <c r="K19" s="84">
        <v>19390.54945893912</v>
      </c>
      <c r="L19" s="84">
        <v>18900.489743079066</v>
      </c>
      <c r="M19" s="84">
        <v>10039.616553807344</v>
      </c>
    </row>
    <row r="20" spans="1:13" hidden="1" outlineLevel="1">
      <c r="A20" s="83">
        <v>2006</v>
      </c>
      <c r="B20" s="41" t="s">
        <v>60</v>
      </c>
      <c r="C20" s="84">
        <v>4197.2705968266609</v>
      </c>
      <c r="D20" s="84">
        <v>17027.468171355973</v>
      </c>
      <c r="E20" s="84">
        <v>11206.808736639447</v>
      </c>
      <c r="F20" s="84">
        <v>28234.27690799542</v>
      </c>
      <c r="G20" s="84">
        <v>1445.442242581159</v>
      </c>
      <c r="H20" s="84">
        <v>29679.719150576577</v>
      </c>
      <c r="I20" s="84">
        <v>6317.2299674699589</v>
      </c>
      <c r="J20" s="84">
        <v>8325.6691296554473</v>
      </c>
      <c r="K20" s="84">
        <v>19899.006671977691</v>
      </c>
      <c r="L20" s="84">
        <v>19429.936134900086</v>
      </c>
      <c r="M20" s="84">
        <v>9834.2451370908839</v>
      </c>
    </row>
    <row r="21" spans="1:13" s="248" customFormat="1" hidden="1" outlineLevel="1">
      <c r="A21" s="395">
        <v>2006</v>
      </c>
      <c r="B21" s="396" t="s">
        <v>64</v>
      </c>
      <c r="C21" s="247">
        <v>4354.0870344552877</v>
      </c>
      <c r="D21" s="247">
        <v>18280.593040454092</v>
      </c>
      <c r="E21" s="247">
        <v>11864.841731394808</v>
      </c>
      <c r="F21" s="247">
        <v>30145.434771848901</v>
      </c>
      <c r="G21" s="247">
        <v>1666.056927570869</v>
      </c>
      <c r="H21" s="247">
        <v>31811.491699419767</v>
      </c>
      <c r="I21" s="247">
        <v>5575.5561315806945</v>
      </c>
      <c r="J21" s="247">
        <v>8457.2874095465704</v>
      </c>
      <c r="K21" s="247">
        <v>21275.593507269466</v>
      </c>
      <c r="L21" s="247">
        <v>20830.577673770164</v>
      </c>
      <c r="M21" s="247">
        <v>8496.1464648476394</v>
      </c>
    </row>
    <row r="22" spans="1:13" hidden="1" outlineLevel="1">
      <c r="A22" s="83">
        <v>2007</v>
      </c>
      <c r="B22" s="41" t="s">
        <v>52</v>
      </c>
      <c r="C22" s="84">
        <v>4341.8116245103893</v>
      </c>
      <c r="D22" s="84">
        <v>18265.046622506805</v>
      </c>
      <c r="E22" s="84">
        <v>12527.573790081657</v>
      </c>
      <c r="F22" s="84">
        <v>30792.620412588465</v>
      </c>
      <c r="G22" s="84">
        <v>1772.1851224855607</v>
      </c>
      <c r="H22" s="84">
        <v>32564.805535074021</v>
      </c>
      <c r="I22" s="84">
        <v>5188.2716922259833</v>
      </c>
      <c r="J22" s="84">
        <v>8041.2253535152349</v>
      </c>
      <c r="K22" s="84">
        <v>21819.027916085772</v>
      </c>
      <c r="L22" s="84">
        <v>21365.996381862842</v>
      </c>
      <c r="M22" s="84">
        <v>8315.4283343291518</v>
      </c>
    </row>
    <row r="23" spans="1:13" hidden="1" outlineLevel="1">
      <c r="A23" s="83">
        <v>2007</v>
      </c>
      <c r="B23" s="41" t="s">
        <v>56</v>
      </c>
      <c r="C23" s="84">
        <v>4467.1906326760936</v>
      </c>
      <c r="D23" s="84">
        <v>18731.736150441477</v>
      </c>
      <c r="E23" s="84">
        <v>13373.254564163844</v>
      </c>
      <c r="F23" s="84">
        <v>32104.990714605323</v>
      </c>
      <c r="G23" s="84">
        <v>1971.4634625240656</v>
      </c>
      <c r="H23" s="84">
        <v>34076.454177129388</v>
      </c>
      <c r="I23" s="84">
        <v>5488.1834199030736</v>
      </c>
      <c r="J23" s="84">
        <v>8464.1336221204274</v>
      </c>
      <c r="K23" s="84">
        <v>23220.865066719776</v>
      </c>
      <c r="L23" s="84">
        <v>22765.692889862574</v>
      </c>
      <c r="M23" s="84">
        <v>9678.2896577706961</v>
      </c>
    </row>
    <row r="24" spans="1:13" hidden="1" outlineLevel="1">
      <c r="A24" s="83">
        <v>2007</v>
      </c>
      <c r="B24" s="41" t="s">
        <v>60</v>
      </c>
      <c r="C24" s="84">
        <v>4569.59669388568</v>
      </c>
      <c r="D24" s="84">
        <v>19010.407196835295</v>
      </c>
      <c r="E24" s="84">
        <v>13488.513675894575</v>
      </c>
      <c r="F24" s="84">
        <v>32498.920872729868</v>
      </c>
      <c r="G24" s="84">
        <v>2004.0998151762597</v>
      </c>
      <c r="H24" s="84">
        <v>34503.020687906122</v>
      </c>
      <c r="I24" s="84">
        <v>5616.0290420566944</v>
      </c>
      <c r="J24" s="84">
        <v>8400.0581059549877</v>
      </c>
      <c r="K24" s="84">
        <v>24414.731527584147</v>
      </c>
      <c r="L24" s="84">
        <v>23948.819491469163</v>
      </c>
      <c r="M24" s="84">
        <v>9441.5265136426988</v>
      </c>
    </row>
    <row r="25" spans="1:13" s="248" customFormat="1" hidden="1" outlineLevel="1">
      <c r="A25" s="395">
        <v>2007</v>
      </c>
      <c r="B25" s="396" t="s">
        <v>64</v>
      </c>
      <c r="C25" s="247">
        <v>4703.9974772621654</v>
      </c>
      <c r="D25" s="247">
        <v>20666.546480926441</v>
      </c>
      <c r="E25" s="247">
        <v>13025.823242381995</v>
      </c>
      <c r="F25" s="247">
        <v>33692.369723308439</v>
      </c>
      <c r="G25" s="247">
        <v>2247.4563905596492</v>
      </c>
      <c r="H25" s="247">
        <v>35939.826113868083</v>
      </c>
      <c r="I25" s="247">
        <v>6061.864495352851</v>
      </c>
      <c r="J25" s="247">
        <v>8685.5548695478992</v>
      </c>
      <c r="K25" s="247">
        <v>26066.547965212772</v>
      </c>
      <c r="L25" s="247">
        <v>25569.188840204475</v>
      </c>
      <c r="M25" s="247">
        <v>8703.4864268406018</v>
      </c>
    </row>
    <row r="26" spans="1:13" s="248" customFormat="1" collapsed="1">
      <c r="A26" s="83">
        <v>2008</v>
      </c>
      <c r="B26" s="41" t="s">
        <v>52</v>
      </c>
      <c r="C26" s="84">
        <v>4541.8600876319451</v>
      </c>
      <c r="D26" s="84">
        <v>19602.332006840934</v>
      </c>
      <c r="E26" s="84">
        <v>13901.677711887405</v>
      </c>
      <c r="F26" s="84">
        <v>33504.009718728339</v>
      </c>
      <c r="G26" s="84">
        <v>2612.4493950076344</v>
      </c>
      <c r="H26" s="84">
        <v>36116.459113735975</v>
      </c>
      <c r="I26" s="84">
        <v>5908.0955992498175</v>
      </c>
      <c r="J26" s="84">
        <v>7465.7048064794526</v>
      </c>
      <c r="K26" s="84">
        <v>27222.565856735044</v>
      </c>
      <c r="L26" s="84">
        <v>26646.501626502024</v>
      </c>
      <c r="M26" s="84">
        <v>8041.3020291442608</v>
      </c>
    </row>
    <row r="27" spans="1:13">
      <c r="A27" s="85">
        <v>2008</v>
      </c>
      <c r="B27" s="41" t="s">
        <v>56</v>
      </c>
      <c r="C27" s="86">
        <v>4385.5568279891122</v>
      </c>
      <c r="D27" s="86">
        <v>19767.380983938459</v>
      </c>
      <c r="E27" s="86">
        <v>13870.062902476266</v>
      </c>
      <c r="F27" s="86">
        <v>33637.443886414723</v>
      </c>
      <c r="G27" s="86">
        <v>2816.6242739826062</v>
      </c>
      <c r="H27" s="86">
        <v>36454.068160397328</v>
      </c>
      <c r="I27" s="86">
        <v>4812.0921559450308</v>
      </c>
      <c r="J27" s="86">
        <v>7536.8870012613679</v>
      </c>
      <c r="K27" s="86">
        <v>28397.345183562371</v>
      </c>
      <c r="L27" s="86">
        <v>27776.317898161054</v>
      </c>
      <c r="M27" s="86">
        <v>6223.1537510788012</v>
      </c>
    </row>
    <row r="28" spans="1:13">
      <c r="A28" s="83">
        <v>2008</v>
      </c>
      <c r="B28" s="41" t="s">
        <v>60</v>
      </c>
      <c r="C28" s="84">
        <v>4074.0131447918739</v>
      </c>
      <c r="D28" s="84">
        <v>19149.479986948816</v>
      </c>
      <c r="E28" s="84">
        <v>14998.487176757617</v>
      </c>
      <c r="F28" s="84">
        <v>34147.967163706431</v>
      </c>
      <c r="G28" s="84">
        <v>2727.7935006306843</v>
      </c>
      <c r="H28" s="84">
        <v>36875.760664337111</v>
      </c>
      <c r="I28" s="84">
        <v>5657.3319391887408</v>
      </c>
      <c r="J28" s="84">
        <v>7865.2160592179516</v>
      </c>
      <c r="K28" s="84">
        <v>29551.314777932683</v>
      </c>
      <c r="L28" s="84">
        <v>28917.191329748388</v>
      </c>
      <c r="M28" s="84">
        <v>6523.1855208125862</v>
      </c>
    </row>
    <row r="29" spans="1:13">
      <c r="A29" s="139">
        <v>2008</v>
      </c>
      <c r="B29" s="77" t="s">
        <v>64</v>
      </c>
      <c r="C29" s="140">
        <v>1600.5759808803025</v>
      </c>
      <c r="D29" s="140">
        <v>19115.87073203512</v>
      </c>
      <c r="E29" s="140">
        <v>16435.586768903937</v>
      </c>
      <c r="F29" s="140">
        <v>35551.457500939054</v>
      </c>
      <c r="G29" s="140">
        <v>2122.3470424218281</v>
      </c>
      <c r="H29" s="140">
        <v>37673.804543360886</v>
      </c>
      <c r="I29" s="140">
        <v>6611.1795127132709</v>
      </c>
      <c r="J29" s="140">
        <v>9037.1104029741746</v>
      </c>
      <c r="K29" s="140">
        <v>30076.770231693554</v>
      </c>
      <c r="L29" s="140">
        <v>29470.691495717983</v>
      </c>
      <c r="M29" s="140">
        <v>5845.6590320653249</v>
      </c>
    </row>
    <row r="30" spans="1:13" hidden="1" outlineLevel="1">
      <c r="A30" s="83">
        <v>2005</v>
      </c>
      <c r="B30" s="41" t="s">
        <v>49</v>
      </c>
      <c r="C30" s="84">
        <v>3336.4052977494521</v>
      </c>
      <c r="D30" s="84">
        <v>13266.624211644426</v>
      </c>
      <c r="E30" s="84">
        <v>10600.358759875191</v>
      </c>
      <c r="F30" s="84">
        <v>23866.982971519617</v>
      </c>
      <c r="G30" s="84">
        <v>1352.5225386709153</v>
      </c>
      <c r="H30" s="84">
        <v>25219.505510190531</v>
      </c>
      <c r="I30" s="84">
        <v>6113.0495585208791</v>
      </c>
      <c r="J30" s="84">
        <v>9340.3372502157599</v>
      </c>
      <c r="K30" s="84">
        <v>13940.313914890792</v>
      </c>
      <c r="L30" s="84">
        <v>13383.777268804355</v>
      </c>
      <c r="M30" s="84">
        <v>11239.183396401779</v>
      </c>
    </row>
    <row r="31" spans="1:13" hidden="1" outlineLevel="1">
      <c r="A31" s="83">
        <v>2005</v>
      </c>
      <c r="B31" s="41" t="s">
        <v>50</v>
      </c>
      <c r="C31" s="84">
        <v>3369.6340038504945</v>
      </c>
      <c r="D31" s="84">
        <v>14185.047434110071</v>
      </c>
      <c r="E31" s="84">
        <v>9707.520115514837</v>
      </c>
      <c r="F31" s="84">
        <v>23892.567549624906</v>
      </c>
      <c r="G31" s="84">
        <v>1475.5079816042621</v>
      </c>
      <c r="H31" s="84">
        <v>25368.075531229169</v>
      </c>
      <c r="I31" s="84">
        <v>5900.1793211156473</v>
      </c>
      <c r="J31" s="84">
        <v>9160.7961591316471</v>
      </c>
      <c r="K31" s="84">
        <v>13968.12142335524</v>
      </c>
      <c r="L31" s="84">
        <v>13414.217486556463</v>
      </c>
      <c r="M31" s="84">
        <v>10528.734477693686</v>
      </c>
    </row>
    <row r="32" spans="1:13" hidden="1" outlineLevel="1">
      <c r="A32" s="83">
        <v>2005</v>
      </c>
      <c r="B32" s="41" t="s">
        <v>51</v>
      </c>
      <c r="C32" s="84">
        <v>3413.121954457943</v>
      </c>
      <c r="D32" s="84">
        <v>13635.91887406227</v>
      </c>
      <c r="E32" s="84">
        <v>10134.466905662883</v>
      </c>
      <c r="F32" s="84">
        <v>23770.385779725155</v>
      </c>
      <c r="G32" s="84">
        <v>1528.1630100245636</v>
      </c>
      <c r="H32" s="84">
        <v>25298.548789749715</v>
      </c>
      <c r="I32" s="84">
        <v>6369.040358527518</v>
      </c>
      <c r="J32" s="84">
        <v>9085.654186748985</v>
      </c>
      <c r="K32" s="84">
        <v>14401.604859589723</v>
      </c>
      <c r="L32" s="84">
        <v>13841.316835955653</v>
      </c>
      <c r="M32" s="84">
        <v>10675.639627315277</v>
      </c>
    </row>
    <row r="33" spans="1:13" hidden="1" outlineLevel="1">
      <c r="A33" s="83">
        <v>2005</v>
      </c>
      <c r="B33" s="41" t="s">
        <v>53</v>
      </c>
      <c r="C33" s="84">
        <v>3492.9745402642234</v>
      </c>
      <c r="D33" s="84">
        <v>13408.567084910044</v>
      </c>
      <c r="E33" s="84">
        <v>10828.055832171545</v>
      </c>
      <c r="F33" s="84">
        <v>24236.62291708159</v>
      </c>
      <c r="G33" s="84">
        <v>1563.1977693686517</v>
      </c>
      <c r="H33" s="84">
        <v>25799.820686450243</v>
      </c>
      <c r="I33" s="84">
        <v>6568.098984266082</v>
      </c>
      <c r="J33" s="84">
        <v>8785.725419903074</v>
      </c>
      <c r="K33" s="84">
        <v>14683.113921529575</v>
      </c>
      <c r="L33" s="84">
        <v>14121.757750780058</v>
      </c>
      <c r="M33" s="84">
        <v>11225.60910841134</v>
      </c>
    </row>
    <row r="34" spans="1:13" hidden="1" outlineLevel="1">
      <c r="A34" s="83">
        <v>2005</v>
      </c>
      <c r="B34" s="41" t="s">
        <v>54</v>
      </c>
      <c r="C34" s="84">
        <v>3528.8867755427204</v>
      </c>
      <c r="D34" s="84">
        <v>13971.957943304786</v>
      </c>
      <c r="E34" s="84">
        <v>9934.3015003651326</v>
      </c>
      <c r="F34" s="84">
        <v>23906.259443669918</v>
      </c>
      <c r="G34" s="84">
        <v>1632.6751427567549</v>
      </c>
      <c r="H34" s="84">
        <v>25538.934586426672</v>
      </c>
      <c r="I34" s="84">
        <v>6361.8797731208924</v>
      </c>
      <c r="J34" s="84">
        <v>8735.6251742680743</v>
      </c>
      <c r="K34" s="84">
        <v>14981.367025160989</v>
      </c>
      <c r="L34" s="84">
        <v>14387.64827723561</v>
      </c>
      <c r="M34" s="84">
        <v>9804.7236809566475</v>
      </c>
    </row>
    <row r="35" spans="1:13" hidden="1" outlineLevel="1">
      <c r="A35" s="83">
        <v>2005</v>
      </c>
      <c r="B35" s="41" t="s">
        <v>55</v>
      </c>
      <c r="C35" s="84">
        <v>3587.674400849764</v>
      </c>
      <c r="D35" s="84">
        <v>14224.864303259641</v>
      </c>
      <c r="E35" s="84">
        <v>9876.1159131647091</v>
      </c>
      <c r="F35" s="84">
        <v>24100.980216424352</v>
      </c>
      <c r="G35" s="84">
        <v>1600.8171985530771</v>
      </c>
      <c r="H35" s="84">
        <v>25701.797414977427</v>
      </c>
      <c r="I35" s="84">
        <v>6277.9422440762137</v>
      </c>
      <c r="J35" s="84">
        <v>8668.0059093474083</v>
      </c>
      <c r="K35" s="84">
        <v>15389.251842262498</v>
      </c>
      <c r="L35" s="84">
        <v>14767.891223527848</v>
      </c>
      <c r="M35" s="84">
        <v>9764.7892651530237</v>
      </c>
    </row>
    <row r="36" spans="1:13" hidden="1" outlineLevel="1">
      <c r="A36" s="83">
        <v>2005</v>
      </c>
      <c r="B36" s="41" t="s">
        <v>57</v>
      </c>
      <c r="C36" s="84">
        <v>3653.4428400716988</v>
      </c>
      <c r="D36" s="84">
        <v>13999.286031998936</v>
      </c>
      <c r="E36" s="84">
        <v>10248.87379672044</v>
      </c>
      <c r="F36" s="84">
        <v>24248.159828719377</v>
      </c>
      <c r="G36" s="84">
        <v>1633.1580335862709</v>
      </c>
      <c r="H36" s="84">
        <v>25881.317862305652</v>
      </c>
      <c r="I36" s="84">
        <v>6625.0984168495643</v>
      </c>
      <c r="J36" s="84">
        <v>8478.0599150235666</v>
      </c>
      <c r="K36" s="84">
        <v>15744.088594569474</v>
      </c>
      <c r="L36" s="84">
        <v>15124.179944234214</v>
      </c>
      <c r="M36" s="84">
        <v>10099.845717154616</v>
      </c>
    </row>
    <row r="37" spans="1:13" hidden="1" outlineLevel="1">
      <c r="A37" s="83">
        <v>2005</v>
      </c>
      <c r="B37" s="41" t="s">
        <v>58</v>
      </c>
      <c r="C37" s="84">
        <v>3697.6807076943501</v>
      </c>
      <c r="D37" s="84">
        <v>14378.111465179578</v>
      </c>
      <c r="E37" s="84">
        <v>10087.729303591583</v>
      </c>
      <c r="F37" s="84">
        <v>24465.840768771159</v>
      </c>
      <c r="G37" s="84">
        <v>1617.0102901148509</v>
      </c>
      <c r="H37" s="84">
        <v>26082.851058886012</v>
      </c>
      <c r="I37" s="84">
        <v>6496.8373360442802</v>
      </c>
      <c r="J37" s="84">
        <v>8467.1936598692155</v>
      </c>
      <c r="K37" s="84">
        <v>15993.771692225982</v>
      </c>
      <c r="L37" s="84">
        <v>15377.106984000529</v>
      </c>
      <c r="M37" s="84">
        <v>9770.9090865836824</v>
      </c>
    </row>
    <row r="38" spans="1:13" hidden="1" outlineLevel="1">
      <c r="A38" s="83">
        <v>2005</v>
      </c>
      <c r="B38" s="41" t="s">
        <v>59</v>
      </c>
      <c r="C38" s="84">
        <v>3739.19899754365</v>
      </c>
      <c r="D38" s="84">
        <v>14705.906426342694</v>
      </c>
      <c r="E38" s="84">
        <v>9961.694051649738</v>
      </c>
      <c r="F38" s="84">
        <v>24667.60047799243</v>
      </c>
      <c r="G38" s="84">
        <v>1621.037940649273</v>
      </c>
      <c r="H38" s="84">
        <v>26288.638418641702</v>
      </c>
      <c r="I38" s="84">
        <v>6637.1620770430854</v>
      </c>
      <c r="J38" s="84">
        <v>8632.6225519484815</v>
      </c>
      <c r="K38" s="84">
        <v>16379.802728540129</v>
      </c>
      <c r="L38" s="84">
        <v>15755.619464914027</v>
      </c>
      <c r="M38" s="84">
        <v>9478.6040194184425</v>
      </c>
    </row>
    <row r="39" spans="1:13" hidden="1" outlineLevel="1">
      <c r="A39" s="83">
        <v>2005</v>
      </c>
      <c r="B39" s="41" t="s">
        <v>61</v>
      </c>
      <c r="C39" s="84">
        <v>3770.4006506008095</v>
      </c>
      <c r="D39" s="84">
        <v>14799.448848171014</v>
      </c>
      <c r="E39" s="84">
        <v>10094.943802695347</v>
      </c>
      <c r="F39" s="84">
        <v>24894.392650866361</v>
      </c>
      <c r="G39" s="84">
        <v>1674.945367129058</v>
      </c>
      <c r="H39" s="84">
        <v>26569.338017995451</v>
      </c>
      <c r="I39" s="84">
        <v>6628.6175323488014</v>
      </c>
      <c r="J39" s="84">
        <v>8806.8845516497367</v>
      </c>
      <c r="K39" s="84">
        <v>16719.441545508864</v>
      </c>
      <c r="L39" s="84">
        <v>16096.268937130717</v>
      </c>
      <c r="M39" s="84">
        <v>9461.7142698001717</v>
      </c>
    </row>
    <row r="40" spans="1:13" hidden="1" outlineLevel="1">
      <c r="A40" s="83">
        <v>2005</v>
      </c>
      <c r="B40" s="41" t="s">
        <v>62</v>
      </c>
      <c r="C40" s="84">
        <v>3812.906094403505</v>
      </c>
      <c r="D40" s="84">
        <v>15413.958076080462</v>
      </c>
      <c r="E40" s="84">
        <v>9503.2227643895621</v>
      </c>
      <c r="F40" s="84">
        <v>24917.180840470024</v>
      </c>
      <c r="G40" s="84">
        <v>1586.3086009802164</v>
      </c>
      <c r="H40" s="84">
        <v>26503.489441450241</v>
      </c>
      <c r="I40" s="84">
        <v>6391.3569593706434</v>
      </c>
      <c r="J40" s="84">
        <v>8963.8967829781577</v>
      </c>
      <c r="K40" s="84">
        <v>16871.999834030405</v>
      </c>
      <c r="L40" s="84">
        <v>16356.288355573259</v>
      </c>
      <c r="M40" s="84">
        <v>9200.7461996282273</v>
      </c>
    </row>
    <row r="41" spans="1:13" hidden="1" outlineLevel="1">
      <c r="A41" s="395">
        <v>2005</v>
      </c>
      <c r="B41" s="396" t="s">
        <v>63</v>
      </c>
      <c r="C41" s="247">
        <v>3977.8400716988649</v>
      </c>
      <c r="D41" s="247">
        <v>16126.46162782978</v>
      </c>
      <c r="E41" s="247">
        <v>9929.4277700325292</v>
      </c>
      <c r="F41" s="247">
        <v>26055.889397862313</v>
      </c>
      <c r="G41" s="247">
        <v>1541.5328619796851</v>
      </c>
      <c r="H41" s="247">
        <v>27597.422259841995</v>
      </c>
      <c r="I41" s="247">
        <v>6339.3906924251478</v>
      </c>
      <c r="J41" s="247">
        <v>9077.2414016132225</v>
      </c>
      <c r="K41" s="247">
        <v>17318.628626435635</v>
      </c>
      <c r="L41" s="247">
        <v>16845.19514704906</v>
      </c>
      <c r="M41" s="247">
        <v>8677.7595438159715</v>
      </c>
    </row>
    <row r="42" spans="1:13" hidden="1" outlineLevel="1">
      <c r="A42" s="83">
        <v>2006</v>
      </c>
      <c r="B42" s="41" t="s">
        <v>49</v>
      </c>
      <c r="C42" s="84">
        <v>3943.8969328818962</v>
      </c>
      <c r="D42" s="84">
        <v>15858.090434610303</v>
      </c>
      <c r="E42" s="84">
        <v>10012.260505875323</v>
      </c>
      <c r="F42" s="84">
        <v>25870.350940485627</v>
      </c>
      <c r="G42" s="84">
        <v>1508.5900219079865</v>
      </c>
      <c r="H42" s="84">
        <v>27378.940962393612</v>
      </c>
      <c r="I42" s="84">
        <v>6064.5892285733253</v>
      </c>
      <c r="J42" s="84">
        <v>8026.5411272654846</v>
      </c>
      <c r="K42" s="84">
        <v>17504.961528248026</v>
      </c>
      <c r="L42" s="84">
        <v>17025.538737303326</v>
      </c>
      <c r="M42" s="84">
        <v>8618.9072561906651</v>
      </c>
    </row>
    <row r="43" spans="1:13" hidden="1" outlineLevel="1">
      <c r="A43" s="83">
        <v>2006</v>
      </c>
      <c r="B43" s="41" t="s">
        <v>50</v>
      </c>
      <c r="C43" s="84">
        <v>3964.0822213370511</v>
      </c>
      <c r="D43" s="84">
        <v>16381.581944466241</v>
      </c>
      <c r="E43" s="84">
        <v>9791.0196839938926</v>
      </c>
      <c r="F43" s="84">
        <v>26172.601628460132</v>
      </c>
      <c r="G43" s="84">
        <v>1503.036878443869</v>
      </c>
      <c r="H43" s="84">
        <v>27675.638506904004</v>
      </c>
      <c r="I43" s="84">
        <v>6178.5738564694939</v>
      </c>
      <c r="J43" s="84">
        <v>8242.8581955785685</v>
      </c>
      <c r="K43" s="84">
        <v>17675.788488348935</v>
      </c>
      <c r="L43" s="84">
        <v>17200.617274115379</v>
      </c>
      <c r="M43" s="84">
        <v>8818.6728739294958</v>
      </c>
    </row>
    <row r="44" spans="1:13" hidden="1" outlineLevel="1">
      <c r="A44" s="83">
        <v>2006</v>
      </c>
      <c r="B44" s="41" t="s">
        <v>51</v>
      </c>
      <c r="C44" s="84">
        <v>3985.6597623315411</v>
      </c>
      <c r="D44" s="84">
        <v>16132.446784696607</v>
      </c>
      <c r="E44" s="84">
        <v>10309.001659695943</v>
      </c>
      <c r="F44" s="84">
        <v>26441.44844439255</v>
      </c>
      <c r="G44" s="84">
        <v>1460.5317997742814</v>
      </c>
      <c r="H44" s="84">
        <v>27901.980244166833</v>
      </c>
      <c r="I44" s="84">
        <v>6372.6846245767774</v>
      </c>
      <c r="J44" s="84">
        <v>8298.3279227245566</v>
      </c>
      <c r="K44" s="84">
        <v>18073.124211644423</v>
      </c>
      <c r="L44" s="84">
        <v>17587.334329150897</v>
      </c>
      <c r="M44" s="84">
        <v>9861.835324968466</v>
      </c>
    </row>
    <row r="45" spans="1:13" hidden="1" outlineLevel="1">
      <c r="A45" s="83">
        <v>2006</v>
      </c>
      <c r="B45" s="41" t="s">
        <v>53</v>
      </c>
      <c r="C45" s="84">
        <v>4027.7569873199227</v>
      </c>
      <c r="D45" s="84">
        <v>16115.994549503752</v>
      </c>
      <c r="E45" s="84">
        <v>10722.566686583017</v>
      </c>
      <c r="F45" s="84">
        <v>26838.561236086767</v>
      </c>
      <c r="G45" s="84">
        <v>1380.0824536944831</v>
      </c>
      <c r="H45" s="84">
        <v>28218.643689781253</v>
      </c>
      <c r="I45" s="84">
        <v>6045.3802363407021</v>
      </c>
      <c r="J45" s="84">
        <v>8216.9030654584076</v>
      </c>
      <c r="K45" s="84">
        <v>18338.998008364866</v>
      </c>
      <c r="L45" s="84">
        <v>17857.687612029476</v>
      </c>
      <c r="M45" s="84">
        <v>10564.616733552413</v>
      </c>
    </row>
    <row r="46" spans="1:13" hidden="1" outlineLevel="1">
      <c r="A46" s="83">
        <v>2006</v>
      </c>
      <c r="B46" s="41" t="s">
        <v>54</v>
      </c>
      <c r="C46" s="84">
        <v>4045.776405762464</v>
      </c>
      <c r="D46" s="84">
        <v>17025.026308852488</v>
      </c>
      <c r="E46" s="84">
        <v>9904.4587399588381</v>
      </c>
      <c r="F46" s="84">
        <v>26929.485048811322</v>
      </c>
      <c r="G46" s="84">
        <v>1322.8724689636858</v>
      </c>
      <c r="H46" s="84">
        <v>28252.35751777501</v>
      </c>
      <c r="I46" s="84">
        <v>6075.5621390161323</v>
      </c>
      <c r="J46" s="84">
        <v>8407.145854079532</v>
      </c>
      <c r="K46" s="84">
        <v>18883.620693089026</v>
      </c>
      <c r="L46" s="84">
        <v>18402.656077806547</v>
      </c>
      <c r="M46" s="84">
        <v>10033.622993427603</v>
      </c>
    </row>
    <row r="47" spans="1:13" hidden="1" outlineLevel="1">
      <c r="A47" s="83">
        <v>2006</v>
      </c>
      <c r="B47" s="41" t="s">
        <v>55</v>
      </c>
      <c r="C47" s="84">
        <v>4131.2556595631677</v>
      </c>
      <c r="D47" s="84">
        <v>17317.278725717984</v>
      </c>
      <c r="E47" s="84">
        <v>9975.4634203013993</v>
      </c>
      <c r="F47" s="84">
        <v>27292.742146019384</v>
      </c>
      <c r="G47" s="84">
        <v>1289.591416052579</v>
      </c>
      <c r="H47" s="84">
        <v>28582.333562071963</v>
      </c>
      <c r="I47" s="84">
        <v>6404.1443935471016</v>
      </c>
      <c r="J47" s="84">
        <v>8262.6366029343408</v>
      </c>
      <c r="K47" s="84">
        <v>19390.54945893912</v>
      </c>
      <c r="L47" s="84">
        <v>18900.489743079066</v>
      </c>
      <c r="M47" s="84">
        <v>10039.616553807344</v>
      </c>
    </row>
    <row r="48" spans="1:13" hidden="1" outlineLevel="1">
      <c r="A48" s="83">
        <v>2006</v>
      </c>
      <c r="B48" s="41" t="s">
        <v>57</v>
      </c>
      <c r="C48" s="84">
        <v>4129.1849897098855</v>
      </c>
      <c r="D48" s="84">
        <v>17529.694702147317</v>
      </c>
      <c r="E48" s="84">
        <v>10112.142601075482</v>
      </c>
      <c r="F48" s="84">
        <v>27641.837303222797</v>
      </c>
      <c r="G48" s="84">
        <v>1293.1542521410079</v>
      </c>
      <c r="H48" s="84">
        <v>28934.991555363806</v>
      </c>
      <c r="I48" s="84">
        <v>6445.7249551882096</v>
      </c>
      <c r="J48" s="84">
        <v>8249.6031036314143</v>
      </c>
      <c r="K48" s="84">
        <v>19274.797583482705</v>
      </c>
      <c r="L48" s="84">
        <v>18791.719478191593</v>
      </c>
      <c r="M48" s="84">
        <v>10343.049682998073</v>
      </c>
    </row>
    <row r="49" spans="1:13" hidden="1" outlineLevel="1">
      <c r="A49" s="83">
        <v>2006</v>
      </c>
      <c r="B49" s="41" t="s">
        <v>58</v>
      </c>
      <c r="C49" s="84">
        <v>4175.3863440217747</v>
      </c>
      <c r="D49" s="84">
        <v>17021.295009355374</v>
      </c>
      <c r="E49" s="84">
        <v>11156.907986456881</v>
      </c>
      <c r="F49" s="84">
        <v>28178.202995812255</v>
      </c>
      <c r="G49" s="84">
        <v>1438.8723029940913</v>
      </c>
      <c r="H49" s="84">
        <v>29617.075298806347</v>
      </c>
      <c r="I49" s="84">
        <v>6345.6466175396672</v>
      </c>
      <c r="J49" s="84">
        <v>8416.0995286463512</v>
      </c>
      <c r="K49" s="84">
        <v>19574.348071433313</v>
      </c>
      <c r="L49" s="84">
        <v>19094.995950341898</v>
      </c>
      <c r="M49" s="84">
        <v>10302.50202914426</v>
      </c>
    </row>
    <row r="50" spans="1:13" hidden="1" outlineLevel="1">
      <c r="A50" s="83">
        <v>2006</v>
      </c>
      <c r="B50" s="41" t="s">
        <v>59</v>
      </c>
      <c r="C50" s="84">
        <v>4197.2705968266609</v>
      </c>
      <c r="D50" s="84">
        <v>17027.468171355973</v>
      </c>
      <c r="E50" s="84">
        <v>11206.808736639447</v>
      </c>
      <c r="F50" s="84">
        <v>28234.27690799542</v>
      </c>
      <c r="G50" s="84">
        <v>1445.442242581159</v>
      </c>
      <c r="H50" s="84">
        <v>29679.719150576577</v>
      </c>
      <c r="I50" s="84">
        <v>6317.2299674699589</v>
      </c>
      <c r="J50" s="84">
        <v>8325.6691296554473</v>
      </c>
      <c r="K50" s="84">
        <v>19899.006671977691</v>
      </c>
      <c r="L50" s="84">
        <v>19429.936134900086</v>
      </c>
      <c r="M50" s="84">
        <v>9834.2451370908839</v>
      </c>
    </row>
    <row r="51" spans="1:13" hidden="1" outlineLevel="1">
      <c r="A51" s="83">
        <v>2006</v>
      </c>
      <c r="B51" s="41" t="s">
        <v>61</v>
      </c>
      <c r="C51" s="84">
        <v>4186.9992697337848</v>
      </c>
      <c r="D51" s="84">
        <v>16989.512885589193</v>
      </c>
      <c r="E51" s="84">
        <v>11648.443304786564</v>
      </c>
      <c r="F51" s="84">
        <v>28637.956190375753</v>
      </c>
      <c r="G51" s="84">
        <v>1521.4573126203279</v>
      </c>
      <c r="H51" s="84">
        <v>30159.413502996085</v>
      </c>
      <c r="I51" s="84">
        <v>6050.4600511186354</v>
      </c>
      <c r="J51" s="84">
        <v>8352.3630053774141</v>
      </c>
      <c r="K51" s="84">
        <v>20822.109042023498</v>
      </c>
      <c r="L51" s="84">
        <v>20357.490705702716</v>
      </c>
      <c r="M51" s="84">
        <v>9426.4909148244005</v>
      </c>
    </row>
    <row r="52" spans="1:13" hidden="1" outlineLevel="1">
      <c r="A52" s="83">
        <v>2006</v>
      </c>
      <c r="B52" s="41" t="s">
        <v>62</v>
      </c>
      <c r="C52" s="84">
        <v>4226.6431653721038</v>
      </c>
      <c r="D52" s="84">
        <v>17680.543704462591</v>
      </c>
      <c r="E52" s="84">
        <v>11477.592664715527</v>
      </c>
      <c r="F52" s="84">
        <v>29158.136369178119</v>
      </c>
      <c r="G52" s="84">
        <v>1599.1885414592048</v>
      </c>
      <c r="H52" s="84">
        <v>30757.324910637322</v>
      </c>
      <c r="I52" s="84">
        <v>5724.7518157073619</v>
      </c>
      <c r="J52" s="84">
        <v>8387.2421828321039</v>
      </c>
      <c r="K52" s="84">
        <v>21007.951271327092</v>
      </c>
      <c r="L52" s="84">
        <v>20544.87615348868</v>
      </c>
      <c r="M52" s="84">
        <v>9236.2844536280936</v>
      </c>
    </row>
    <row r="53" spans="1:13" hidden="1" outlineLevel="1">
      <c r="A53" s="395">
        <v>2006</v>
      </c>
      <c r="B53" s="396" t="s">
        <v>63</v>
      </c>
      <c r="C53" s="247">
        <v>4354.0870344552877</v>
      </c>
      <c r="D53" s="247">
        <v>18280.593040454092</v>
      </c>
      <c r="E53" s="247">
        <v>11864.841731394808</v>
      </c>
      <c r="F53" s="247">
        <v>30145.434771848901</v>
      </c>
      <c r="G53" s="247">
        <v>1666.056927570869</v>
      </c>
      <c r="H53" s="247">
        <v>31811.491699419767</v>
      </c>
      <c r="I53" s="247">
        <v>5575.5561315806945</v>
      </c>
      <c r="J53" s="247">
        <v>8457.2874095465704</v>
      </c>
      <c r="K53" s="247">
        <v>21275.593507269466</v>
      </c>
      <c r="L53" s="247">
        <v>20830.577673770164</v>
      </c>
      <c r="M53" s="247">
        <v>8496.1464648476394</v>
      </c>
    </row>
    <row r="54" spans="1:13" hidden="1" outlineLevel="1">
      <c r="A54" s="83">
        <v>2007</v>
      </c>
      <c r="B54" s="41" t="s">
        <v>49</v>
      </c>
      <c r="C54" s="84">
        <v>4296.5924450640641</v>
      </c>
      <c r="D54" s="84">
        <v>17818.991341055236</v>
      </c>
      <c r="E54" s="84">
        <v>12354.660905561643</v>
      </c>
      <c r="F54" s="84">
        <v>30173.652246616875</v>
      </c>
      <c r="G54" s="84">
        <v>1728.5113855141738</v>
      </c>
      <c r="H54" s="84">
        <v>31902.163632131047</v>
      </c>
      <c r="I54" s="84">
        <v>5781.5403969992694</v>
      </c>
      <c r="J54" s="84">
        <v>7940.8730000663872</v>
      </c>
      <c r="K54" s="84">
        <v>21519.3290513178</v>
      </c>
      <c r="L54" s="84">
        <v>21077.402775011618</v>
      </c>
      <c r="M54" s="84">
        <v>8394.7941645090614</v>
      </c>
    </row>
    <row r="55" spans="1:13" hidden="1" outlineLevel="1">
      <c r="A55" s="83">
        <v>2007</v>
      </c>
      <c r="B55" s="41" t="s">
        <v>50</v>
      </c>
      <c r="C55" s="84">
        <v>4295.9479519352053</v>
      </c>
      <c r="D55" s="84">
        <v>18157.3213001902</v>
      </c>
      <c r="E55" s="84">
        <v>12390.524460252273</v>
      </c>
      <c r="F55" s="84">
        <v>30547.845760442477</v>
      </c>
      <c r="G55" s="84">
        <v>1782.5215096594304</v>
      </c>
      <c r="H55" s="84">
        <v>32330.367270101906</v>
      </c>
      <c r="I55" s="84">
        <v>5557.725087963885</v>
      </c>
      <c r="J55" s="84">
        <v>7955.1355639646808</v>
      </c>
      <c r="K55" s="84">
        <v>21585.0624377614</v>
      </c>
      <c r="L55" s="84">
        <v>21132.962258514242</v>
      </c>
      <c r="M55" s="84">
        <v>8624.6342362079267</v>
      </c>
    </row>
    <row r="56" spans="1:13" hidden="1" outlineLevel="1">
      <c r="A56" s="83">
        <v>2007</v>
      </c>
      <c r="B56" s="41" t="s">
        <v>51</v>
      </c>
      <c r="C56" s="84">
        <v>4341.8116245103893</v>
      </c>
      <c r="D56" s="84">
        <v>18265.046622506805</v>
      </c>
      <c r="E56" s="84">
        <v>12527.573790081657</v>
      </c>
      <c r="F56" s="84">
        <v>30792.620412588465</v>
      </c>
      <c r="G56" s="84">
        <v>1772.1851224855607</v>
      </c>
      <c r="H56" s="84">
        <v>32564.805535074021</v>
      </c>
      <c r="I56" s="84">
        <v>5188.2716922259833</v>
      </c>
      <c r="J56" s="84">
        <v>8041.2253535152349</v>
      </c>
      <c r="K56" s="84">
        <v>21819.027916085772</v>
      </c>
      <c r="L56" s="84">
        <v>21365.996381862842</v>
      </c>
      <c r="M56" s="84">
        <v>8315.4283343291518</v>
      </c>
    </row>
    <row r="57" spans="1:13" hidden="1" outlineLevel="1">
      <c r="A57" s="83">
        <v>2007</v>
      </c>
      <c r="B57" s="41" t="s">
        <v>53</v>
      </c>
      <c r="C57" s="84">
        <v>4356.4529310230364</v>
      </c>
      <c r="D57" s="84">
        <v>17822.844554063264</v>
      </c>
      <c r="E57" s="84">
        <v>13202.895140410275</v>
      </c>
      <c r="F57" s="84">
        <v>31025.739694473541</v>
      </c>
      <c r="G57" s="84">
        <v>1823.6024251477129</v>
      </c>
      <c r="H57" s="84">
        <v>32849.342119621258</v>
      </c>
      <c r="I57" s="84">
        <v>5236.0484852619002</v>
      </c>
      <c r="J57" s="84">
        <v>8198.3462623647356</v>
      </c>
      <c r="K57" s="84">
        <v>22033.29539268406</v>
      </c>
      <c r="L57" s="84">
        <v>21587.295359490141</v>
      </c>
      <c r="M57" s="84">
        <v>9023.8895623381795</v>
      </c>
    </row>
    <row r="58" spans="1:13" hidden="1" outlineLevel="1">
      <c r="A58" s="83">
        <v>2007</v>
      </c>
      <c r="B58" s="41" t="s">
        <v>54</v>
      </c>
      <c r="C58" s="84">
        <v>4395.2360087631941</v>
      </c>
      <c r="D58" s="84">
        <v>18544.519813874726</v>
      </c>
      <c r="E58" s="84">
        <v>13117.934276040629</v>
      </c>
      <c r="F58" s="84">
        <v>31662.454089915354</v>
      </c>
      <c r="G58" s="84">
        <v>1840.6280953329351</v>
      </c>
      <c r="H58" s="84">
        <v>33503.082185248291</v>
      </c>
      <c r="I58" s="84">
        <v>5360.9231813051847</v>
      </c>
      <c r="J58" s="84">
        <v>8481.3293168691489</v>
      </c>
      <c r="K58" s="84">
        <v>22610.866991967072</v>
      </c>
      <c r="L58" s="84">
        <v>22152.076279625569</v>
      </c>
      <c r="M58" s="84">
        <v>9552.1299243178655</v>
      </c>
    </row>
    <row r="59" spans="1:13" hidden="1" outlineLevel="1">
      <c r="A59" s="83">
        <v>2007</v>
      </c>
      <c r="B59" s="41" t="s">
        <v>55</v>
      </c>
      <c r="C59" s="84">
        <v>4467.1906326760936</v>
      </c>
      <c r="D59" s="84">
        <v>18731.736150441477</v>
      </c>
      <c r="E59" s="84">
        <v>13373.254564163844</v>
      </c>
      <c r="F59" s="84">
        <v>32104.990714605323</v>
      </c>
      <c r="G59" s="84">
        <v>1971.4634625240656</v>
      </c>
      <c r="H59" s="84">
        <v>34076.454177129388</v>
      </c>
      <c r="I59" s="84">
        <v>5488.1834199030736</v>
      </c>
      <c r="J59" s="84">
        <v>8464.1336221204274</v>
      </c>
      <c r="K59" s="84">
        <v>23220.865066719776</v>
      </c>
      <c r="L59" s="84">
        <v>22765.692889862574</v>
      </c>
      <c r="M59" s="84">
        <v>9678.2896577706961</v>
      </c>
    </row>
    <row r="60" spans="1:13" hidden="1" outlineLevel="1">
      <c r="A60" s="83">
        <v>2007</v>
      </c>
      <c r="B60" s="41" t="s">
        <v>57</v>
      </c>
      <c r="C60" s="84">
        <v>4458.212540662551</v>
      </c>
      <c r="D60" s="84">
        <v>18871.032481931885</v>
      </c>
      <c r="E60" s="84">
        <v>12691.779943878046</v>
      </c>
      <c r="F60" s="84">
        <v>31562.812425809931</v>
      </c>
      <c r="G60" s="84">
        <v>1912.7556700192524</v>
      </c>
      <c r="H60" s="84">
        <v>33475.568095829178</v>
      </c>
      <c r="I60" s="84">
        <v>5230.5692075615743</v>
      </c>
      <c r="J60" s="84">
        <v>8430.4105589855935</v>
      </c>
      <c r="K60" s="84">
        <v>23685.697968532168</v>
      </c>
      <c r="L60" s="84">
        <v>23229.577375024895</v>
      </c>
      <c r="M60" s="84">
        <v>9063.2060374759349</v>
      </c>
    </row>
    <row r="61" spans="1:13" hidden="1" outlineLevel="1">
      <c r="A61" s="83">
        <v>2007</v>
      </c>
      <c r="B61" s="41" t="s">
        <v>58</v>
      </c>
      <c r="C61" s="84">
        <v>4500.2030803956713</v>
      </c>
      <c r="D61" s="84">
        <v>18874.159728907587</v>
      </c>
      <c r="E61" s="84">
        <v>13306.706698532829</v>
      </c>
      <c r="F61" s="84">
        <v>32180.866427440418</v>
      </c>
      <c r="G61" s="84">
        <v>1986.6684916351323</v>
      </c>
      <c r="H61" s="84">
        <v>34167.534919075544</v>
      </c>
      <c r="I61" s="84">
        <v>5458.7955170284795</v>
      </c>
      <c r="J61" s="84">
        <v>8457.1996780189875</v>
      </c>
      <c r="K61" s="84">
        <v>23845.735311690896</v>
      </c>
      <c r="L61" s="84">
        <v>23386.082486888401</v>
      </c>
      <c r="M61" s="84">
        <v>9398.7675370112192</v>
      </c>
    </row>
    <row r="62" spans="1:13" hidden="1" outlineLevel="1">
      <c r="A62" s="83">
        <v>2007</v>
      </c>
      <c r="B62" s="41" t="s">
        <v>59</v>
      </c>
      <c r="C62" s="84">
        <v>4569.59669388568</v>
      </c>
      <c r="D62" s="84">
        <v>19010.407196835295</v>
      </c>
      <c r="E62" s="84">
        <v>13488.513675894575</v>
      </c>
      <c r="F62" s="84">
        <v>32498.920872729868</v>
      </c>
      <c r="G62" s="84">
        <v>2004.0998151762597</v>
      </c>
      <c r="H62" s="84">
        <v>34503.020687906122</v>
      </c>
      <c r="I62" s="84">
        <v>5616.0290420566944</v>
      </c>
      <c r="J62" s="84">
        <v>8400.0581059549877</v>
      </c>
      <c r="K62" s="84">
        <v>24414.731527584147</v>
      </c>
      <c r="L62" s="84">
        <v>23948.819491469163</v>
      </c>
      <c r="M62" s="84">
        <v>9441.5265136426988</v>
      </c>
    </row>
    <row r="63" spans="1:13" hidden="1" outlineLevel="1">
      <c r="A63" s="83">
        <v>2007</v>
      </c>
      <c r="B63" s="41" t="s">
        <v>61</v>
      </c>
      <c r="C63" s="84">
        <v>4567.3823939454287</v>
      </c>
      <c r="D63" s="84">
        <v>18549.666027079598</v>
      </c>
      <c r="E63" s="84">
        <v>13894.812553940119</v>
      </c>
      <c r="F63" s="84">
        <v>32444.478581019717</v>
      </c>
      <c r="G63" s="84">
        <v>2065.1331835291776</v>
      </c>
      <c r="H63" s="84">
        <v>34509.611764548892</v>
      </c>
      <c r="I63" s="84">
        <v>5597.6531529907716</v>
      </c>
      <c r="J63" s="84">
        <v>8552.2082420500556</v>
      </c>
      <c r="K63" s="84">
        <v>25068.132211378874</v>
      </c>
      <c r="L63" s="84">
        <v>24603.447653189934</v>
      </c>
      <c r="M63" s="84">
        <v>8987.1376596627488</v>
      </c>
    </row>
    <row r="64" spans="1:13" hidden="1" outlineLevel="1">
      <c r="A64" s="83">
        <v>2007</v>
      </c>
      <c r="B64" s="41" t="s">
        <v>62</v>
      </c>
      <c r="C64" s="84">
        <v>4601.8252008232093</v>
      </c>
      <c r="D64" s="84">
        <v>19359.490380305713</v>
      </c>
      <c r="E64" s="84">
        <v>13067.256423023302</v>
      </c>
      <c r="F64" s="84">
        <v>32426.746803329017</v>
      </c>
      <c r="G64" s="84">
        <v>2126.6463116245104</v>
      </c>
      <c r="H64" s="84">
        <v>34553.393114953527</v>
      </c>
      <c r="I64" s="84">
        <v>5672.7874248157732</v>
      </c>
      <c r="J64" s="84">
        <v>8649.1112494191057</v>
      </c>
      <c r="K64" s="84">
        <v>25520.006008099313</v>
      </c>
      <c r="L64" s="84">
        <v>25029.146252406561</v>
      </c>
      <c r="M64" s="84">
        <v>8801.9859944898089</v>
      </c>
    </row>
    <row r="65" spans="1:13" hidden="1" outlineLevel="1">
      <c r="A65" s="395">
        <v>2007</v>
      </c>
      <c r="B65" s="396" t="s">
        <v>63</v>
      </c>
      <c r="C65" s="247">
        <v>4703.9974772621654</v>
      </c>
      <c r="D65" s="247">
        <v>20666.546480926441</v>
      </c>
      <c r="E65" s="247">
        <v>13025.823242381995</v>
      </c>
      <c r="F65" s="247">
        <v>33692.369723308439</v>
      </c>
      <c r="G65" s="247">
        <v>2247.4563905596492</v>
      </c>
      <c r="H65" s="247">
        <v>35939.826113868083</v>
      </c>
      <c r="I65" s="247">
        <v>6061.864495352851</v>
      </c>
      <c r="J65" s="247">
        <v>8685.5548695478992</v>
      </c>
      <c r="K65" s="247">
        <v>26066.547965212772</v>
      </c>
      <c r="L65" s="247">
        <v>25569.188840204475</v>
      </c>
      <c r="M65" s="247">
        <v>8703.4864268406018</v>
      </c>
    </row>
    <row r="66" spans="1:13" hidden="1" outlineLevel="1">
      <c r="A66" s="83">
        <v>2008</v>
      </c>
      <c r="B66" s="41" t="s">
        <v>49</v>
      </c>
      <c r="C66" s="84">
        <v>4656.3568346278953</v>
      </c>
      <c r="D66" s="84">
        <v>19576.68722547467</v>
      </c>
      <c r="E66" s="84">
        <v>13991.195644957843</v>
      </c>
      <c r="F66" s="84">
        <v>33567.882870432513</v>
      </c>
      <c r="G66" s="84">
        <v>2443.8360838810327</v>
      </c>
      <c r="H66" s="84">
        <v>36011.718954313546</v>
      </c>
      <c r="I66" s="84">
        <v>6426.3836801102043</v>
      </c>
      <c r="J66" s="84">
        <v>7931.6453063798708</v>
      </c>
      <c r="K66" s="84">
        <v>26626.802263825266</v>
      </c>
      <c r="L66" s="84">
        <v>26057.978789085839</v>
      </c>
      <c r="M66" s="84">
        <v>9456.9585122485569</v>
      </c>
    </row>
    <row r="67" spans="1:13" hidden="1" outlineLevel="1">
      <c r="A67" s="83">
        <v>2008</v>
      </c>
      <c r="B67" s="41" t="s">
        <v>50</v>
      </c>
      <c r="C67" s="84">
        <v>4592.0860386377217</v>
      </c>
      <c r="D67" s="84">
        <v>19743.145884872869</v>
      </c>
      <c r="E67" s="84">
        <v>14106.626535218747</v>
      </c>
      <c r="F67" s="84">
        <v>33849.772420091613</v>
      </c>
      <c r="G67" s="84">
        <v>2547.3602012879237</v>
      </c>
      <c r="H67" s="84">
        <v>36397.13262137954</v>
      </c>
      <c r="I67" s="84">
        <v>6146.5340667529699</v>
      </c>
      <c r="J67" s="84">
        <v>7973.7972349465581</v>
      </c>
      <c r="K67" s="84">
        <v>26874.148443205206</v>
      </c>
      <c r="L67" s="84">
        <v>26301.56399787559</v>
      </c>
      <c r="M67" s="84">
        <v>8732.7540134767314</v>
      </c>
    </row>
    <row r="68" spans="1:13" s="98" customFormat="1" hidden="1" outlineLevel="1">
      <c r="A68" s="83">
        <v>2008</v>
      </c>
      <c r="B68" s="41" t="s">
        <v>51</v>
      </c>
      <c r="C68" s="84">
        <v>4541.8600876319451</v>
      </c>
      <c r="D68" s="84">
        <v>19602.332006840934</v>
      </c>
      <c r="E68" s="84">
        <v>13901.677711887405</v>
      </c>
      <c r="F68" s="84">
        <v>33504.009718728339</v>
      </c>
      <c r="G68" s="84">
        <v>2612.4493950076344</v>
      </c>
      <c r="H68" s="84">
        <v>36116.459113735975</v>
      </c>
      <c r="I68" s="84">
        <v>5908.0955992498175</v>
      </c>
      <c r="J68" s="84">
        <v>7465.7048064794526</v>
      </c>
      <c r="K68" s="84">
        <v>27222.565856735044</v>
      </c>
      <c r="L68" s="84">
        <v>26646.501626502024</v>
      </c>
      <c r="M68" s="84">
        <v>8041.3020291442608</v>
      </c>
    </row>
    <row r="69" spans="1:13" hidden="1" outlineLevel="1">
      <c r="A69" s="83">
        <v>2008</v>
      </c>
      <c r="B69" s="41" t="s">
        <v>53</v>
      </c>
      <c r="C69" s="84">
        <v>4521.487120759477</v>
      </c>
      <c r="D69" s="84">
        <v>19093.727091161123</v>
      </c>
      <c r="E69" s="84">
        <v>14517.267310628693</v>
      </c>
      <c r="F69" s="84">
        <v>33610.994401789816</v>
      </c>
      <c r="G69" s="84">
        <v>2710.8437958573986</v>
      </c>
      <c r="H69" s="84">
        <v>36321.838197647216</v>
      </c>
      <c r="I69" s="84">
        <v>5595.8392939985388</v>
      </c>
      <c r="J69" s="84">
        <v>7531.6330412268471</v>
      </c>
      <c r="K69" s="84">
        <v>27606.641107349133</v>
      </c>
      <c r="L69" s="84">
        <v>27019.542322246562</v>
      </c>
      <c r="M69" s="84">
        <v>7879.0131031335059</v>
      </c>
    </row>
    <row r="70" spans="1:13" hidden="1" outlineLevel="1">
      <c r="A70" s="83">
        <v>2008</v>
      </c>
      <c r="B70" s="41" t="s">
        <v>54</v>
      </c>
      <c r="C70" s="84">
        <v>4470.6019053309437</v>
      </c>
      <c r="D70" s="84">
        <v>19641.744063012015</v>
      </c>
      <c r="E70" s="84">
        <v>14499.341930558321</v>
      </c>
      <c r="F70" s="84">
        <v>34141.085993570341</v>
      </c>
      <c r="G70" s="84">
        <v>2754.9111208922527</v>
      </c>
      <c r="H70" s="84">
        <v>36895.997114462589</v>
      </c>
      <c r="I70" s="84">
        <v>4750.5237494523008</v>
      </c>
      <c r="J70" s="84">
        <v>7557.9080628028942</v>
      </c>
      <c r="K70" s="84">
        <v>27673.87695014273</v>
      </c>
      <c r="L70" s="84">
        <v>27072.410144061607</v>
      </c>
      <c r="M70" s="84">
        <v>7190.6454663745599</v>
      </c>
    </row>
    <row r="71" spans="1:13" hidden="1" outlineLevel="1">
      <c r="A71" s="85">
        <v>2008</v>
      </c>
      <c r="B71" s="41" t="s">
        <v>55</v>
      </c>
      <c r="C71" s="86">
        <v>4385.5568279891122</v>
      </c>
      <c r="D71" s="86">
        <v>19767.380983938459</v>
      </c>
      <c r="E71" s="86">
        <v>13870.062902476266</v>
      </c>
      <c r="F71" s="86">
        <v>33637.443886414723</v>
      </c>
      <c r="G71" s="86">
        <v>2816.6242739826062</v>
      </c>
      <c r="H71" s="86">
        <v>36454.068160397328</v>
      </c>
      <c r="I71" s="86">
        <v>4812.0921559450308</v>
      </c>
      <c r="J71" s="86">
        <v>7536.8870012613679</v>
      </c>
      <c r="K71" s="86">
        <v>28397.345183562371</v>
      </c>
      <c r="L71" s="86">
        <v>27776.317898161054</v>
      </c>
      <c r="M71" s="86">
        <v>6223.1537510788012</v>
      </c>
    </row>
    <row r="72" spans="1:13" hidden="1" outlineLevel="1">
      <c r="A72" s="85">
        <v>2008</v>
      </c>
      <c r="B72" s="41" t="s">
        <v>57</v>
      </c>
      <c r="C72" s="86">
        <v>4297.7001925247296</v>
      </c>
      <c r="D72" s="86">
        <v>19277.190861773881</v>
      </c>
      <c r="E72" s="86">
        <v>14701.116079134301</v>
      </c>
      <c r="F72" s="86">
        <v>33978.306940908187</v>
      </c>
      <c r="G72" s="86">
        <v>2847.9902409878509</v>
      </c>
      <c r="H72" s="86">
        <v>36826.297181896036</v>
      </c>
      <c r="I72" s="86">
        <v>4951.7434110071035</v>
      </c>
      <c r="J72" s="86">
        <v>7612.9951204939243</v>
      </c>
      <c r="K72" s="86">
        <v>28922.311259377282</v>
      </c>
      <c r="L72" s="86">
        <v>28300.752738498304</v>
      </c>
      <c r="M72" s="86">
        <v>5921.300637323242</v>
      </c>
    </row>
    <row r="73" spans="1:13" hidden="1" outlineLevel="1">
      <c r="A73" s="83">
        <v>2008</v>
      </c>
      <c r="B73" s="41" t="s">
        <v>58</v>
      </c>
      <c r="C73" s="84">
        <v>4243.7226316138886</v>
      </c>
      <c r="D73" s="84">
        <v>18822.524713290844</v>
      </c>
      <c r="E73" s="84">
        <v>15493.708424616611</v>
      </c>
      <c r="F73" s="84">
        <v>34316.233137907453</v>
      </c>
      <c r="G73" s="84">
        <v>2798.0556993958744</v>
      </c>
      <c r="H73" s="84">
        <v>37114.28883730332</v>
      </c>
      <c r="I73" s="84">
        <v>5256.8421629157538</v>
      </c>
      <c r="J73" s="84">
        <v>7759.5813582951596</v>
      </c>
      <c r="K73" s="84">
        <v>29270.291575383388</v>
      </c>
      <c r="L73" s="84">
        <v>28663.829914359689</v>
      </c>
      <c r="M73" s="84">
        <v>6225.5080993162055</v>
      </c>
    </row>
    <row r="74" spans="1:13" hidden="1" outlineLevel="1">
      <c r="A74" s="83">
        <v>2008</v>
      </c>
      <c r="B74" s="41" t="s">
        <v>59</v>
      </c>
      <c r="C74" s="84">
        <v>4074.0131447918739</v>
      </c>
      <c r="D74" s="84">
        <v>19149.479986948816</v>
      </c>
      <c r="E74" s="84">
        <v>14998.487176757617</v>
      </c>
      <c r="F74" s="84">
        <v>34147.967163706431</v>
      </c>
      <c r="G74" s="84">
        <v>2727.7935006306843</v>
      </c>
      <c r="H74" s="84">
        <v>36875.760664337111</v>
      </c>
      <c r="I74" s="84">
        <v>5657.3319391887408</v>
      </c>
      <c r="J74" s="84">
        <v>7865.2160592179516</v>
      </c>
      <c r="K74" s="84">
        <v>29551.314777932683</v>
      </c>
      <c r="L74" s="84">
        <v>28917.191329748388</v>
      </c>
      <c r="M74" s="84">
        <v>6523.1855208125862</v>
      </c>
    </row>
    <row r="75" spans="1:13" hidden="1" outlineLevel="1">
      <c r="A75" s="83">
        <v>2008</v>
      </c>
      <c r="B75" s="41" t="s">
        <v>61</v>
      </c>
      <c r="C75" s="84">
        <v>4122.3733651994953</v>
      </c>
      <c r="D75" s="84">
        <v>19186.482378878045</v>
      </c>
      <c r="E75" s="84">
        <v>14958.45754497776</v>
      </c>
      <c r="F75" s="84">
        <v>34144.939923855803</v>
      </c>
      <c r="G75" s="84">
        <v>2326.1074819093142</v>
      </c>
      <c r="H75" s="84">
        <v>36471.047405765115</v>
      </c>
      <c r="I75" s="84">
        <v>6053.1682599747728</v>
      </c>
      <c r="J75" s="84">
        <v>8129.8914226913621</v>
      </c>
      <c r="K75" s="84">
        <v>30018.961129920997</v>
      </c>
      <c r="L75" s="84">
        <v>29379.005178251344</v>
      </c>
      <c r="M75" s="84">
        <v>6216.9496448250684</v>
      </c>
    </row>
    <row r="76" spans="1:13" hidden="1" outlineLevel="1">
      <c r="A76" s="83">
        <v>2008</v>
      </c>
      <c r="B76" s="41" t="s">
        <v>62</v>
      </c>
      <c r="C76" s="84">
        <v>3694.6353979950868</v>
      </c>
      <c r="D76" s="84">
        <v>19102.179597070302</v>
      </c>
      <c r="E76" s="84">
        <v>15520.700431520945</v>
      </c>
      <c r="F76" s="84">
        <v>34622.880028591251</v>
      </c>
      <c r="G76" s="84">
        <v>2223.1411405430526</v>
      </c>
      <c r="H76" s="84">
        <v>36846.021169134299</v>
      </c>
      <c r="I76" s="84">
        <v>6452.3660957312613</v>
      </c>
      <c r="J76" s="84">
        <v>8496.4718847507138</v>
      </c>
      <c r="K76" s="84">
        <v>30312.582686051916</v>
      </c>
      <c r="L76" s="84">
        <v>29701.262796255724</v>
      </c>
      <c r="M76" s="84">
        <v>6298.5739560512511</v>
      </c>
    </row>
    <row r="77" spans="1:13" hidden="1" outlineLevel="1">
      <c r="A77" s="83">
        <v>2008</v>
      </c>
      <c r="B77" s="41" t="s">
        <v>63</v>
      </c>
      <c r="C77" s="84">
        <v>1600.5759808803025</v>
      </c>
      <c r="D77" s="84">
        <v>19115.87073203512</v>
      </c>
      <c r="E77" s="84">
        <v>16435.586768903937</v>
      </c>
      <c r="F77" s="84">
        <v>35551.457500939054</v>
      </c>
      <c r="G77" s="84">
        <v>2122.3470424218281</v>
      </c>
      <c r="H77" s="84">
        <v>37673.804543360886</v>
      </c>
      <c r="I77" s="84">
        <v>6611.1795127132709</v>
      </c>
      <c r="J77" s="84">
        <v>9037.1104029741746</v>
      </c>
      <c r="K77" s="84">
        <v>30076.770231693554</v>
      </c>
      <c r="L77" s="84">
        <v>29470.691495717983</v>
      </c>
      <c r="M77" s="84">
        <v>5845.6590320653249</v>
      </c>
    </row>
    <row r="78" spans="1:13" collapsed="1">
      <c r="A78" s="269"/>
      <c r="B78" s="270"/>
      <c r="C78" s="327"/>
      <c r="D78" s="327"/>
      <c r="E78" s="327"/>
      <c r="F78" s="327"/>
      <c r="G78" s="327"/>
      <c r="H78" s="327"/>
      <c r="I78" s="327"/>
      <c r="J78" s="327"/>
      <c r="K78" s="327"/>
      <c r="L78" s="327"/>
      <c r="M78" s="327"/>
    </row>
    <row r="79" spans="1:13" ht="18.75">
      <c r="A79" s="50" t="s">
        <v>520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</row>
    <row r="80" spans="1:13">
      <c r="A80" s="72" t="s">
        <v>516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</row>
    <row r="81" spans="1:13">
      <c r="A81" s="72"/>
      <c r="B81" s="72"/>
      <c r="C81" s="39"/>
      <c r="D81" s="40"/>
      <c r="E81" s="72"/>
      <c r="F81" s="72"/>
      <c r="G81" s="72"/>
      <c r="H81" s="106" t="s">
        <v>170</v>
      </c>
      <c r="I81" s="805" t="s">
        <v>566</v>
      </c>
      <c r="J81" s="805" t="s">
        <v>567</v>
      </c>
      <c r="K81" s="802" t="s">
        <v>568</v>
      </c>
      <c r="L81" s="808"/>
      <c r="M81" s="802" t="s">
        <v>569</v>
      </c>
    </row>
    <row r="82" spans="1:13">
      <c r="A82" s="72"/>
      <c r="B82" s="72"/>
      <c r="C82" s="243"/>
      <c r="D82" s="78"/>
      <c r="E82" s="78"/>
      <c r="F82" s="138" t="s">
        <v>171</v>
      </c>
      <c r="G82" s="178" t="s">
        <v>172</v>
      </c>
      <c r="H82" s="71"/>
      <c r="I82" s="806"/>
      <c r="J82" s="805"/>
      <c r="K82" s="809"/>
      <c r="L82" s="808"/>
      <c r="M82" s="810"/>
    </row>
    <row r="83" spans="1:13">
      <c r="A83" s="72"/>
      <c r="B83" s="72"/>
      <c r="C83" s="244"/>
      <c r="D83" s="245" t="s">
        <v>477</v>
      </c>
      <c r="E83" s="246" t="s">
        <v>478</v>
      </c>
      <c r="F83" s="106"/>
      <c r="G83" s="106"/>
      <c r="H83" s="106"/>
      <c r="I83" s="806"/>
      <c r="J83" s="805"/>
      <c r="K83" s="465"/>
      <c r="L83" s="798" t="s">
        <v>570</v>
      </c>
      <c r="M83" s="810"/>
    </row>
    <row r="84" spans="1:13">
      <c r="A84" s="72"/>
      <c r="B84" s="72"/>
      <c r="C84" s="239" t="s">
        <v>517</v>
      </c>
      <c r="D84" s="80"/>
      <c r="E84" s="80"/>
      <c r="F84" s="79"/>
      <c r="G84" s="79"/>
      <c r="H84" s="79"/>
      <c r="I84" s="807"/>
      <c r="J84" s="789"/>
      <c r="K84" s="467"/>
      <c r="L84" s="807"/>
      <c r="M84" s="811"/>
    </row>
    <row r="85" spans="1:13">
      <c r="A85" s="135"/>
      <c r="B85" s="87"/>
      <c r="C85" s="239">
        <v>1</v>
      </c>
      <c r="D85" s="251">
        <v>2</v>
      </c>
      <c r="E85" s="239">
        <v>3</v>
      </c>
      <c r="F85" s="251">
        <v>4</v>
      </c>
      <c r="G85" s="239">
        <v>5</v>
      </c>
      <c r="H85" s="251">
        <v>6</v>
      </c>
      <c r="I85" s="239">
        <v>7</v>
      </c>
      <c r="J85" s="251">
        <v>8</v>
      </c>
      <c r="K85" s="239">
        <v>9</v>
      </c>
      <c r="L85" s="251">
        <v>10</v>
      </c>
      <c r="M85" s="244">
        <v>11</v>
      </c>
    </row>
    <row r="86" spans="1:13">
      <c r="A86" s="81"/>
      <c r="B86" s="82"/>
      <c r="C86" s="243"/>
      <c r="D86" s="804" t="s">
        <v>48</v>
      </c>
      <c r="E86" s="804"/>
      <c r="F86" s="804"/>
      <c r="G86" s="804"/>
      <c r="H86" s="804"/>
      <c r="I86" s="804"/>
      <c r="J86" s="804"/>
      <c r="K86" s="804"/>
      <c r="L86" s="804"/>
      <c r="M86" s="804"/>
    </row>
    <row r="87" spans="1:13" hidden="1" outlineLevel="1">
      <c r="A87" s="269">
        <v>2005</v>
      </c>
      <c r="B87" s="388"/>
      <c r="C87" s="323" t="s">
        <v>641</v>
      </c>
      <c r="D87" s="323" t="s">
        <v>641</v>
      </c>
      <c r="E87" s="323" t="s">
        <v>641</v>
      </c>
      <c r="F87" s="323" t="s">
        <v>641</v>
      </c>
      <c r="G87" s="323" t="s">
        <v>641</v>
      </c>
      <c r="H87" s="323" t="s">
        <v>641</v>
      </c>
      <c r="I87" s="323" t="s">
        <v>641</v>
      </c>
      <c r="J87" s="323" t="s">
        <v>641</v>
      </c>
      <c r="K87" s="323" t="s">
        <v>641</v>
      </c>
      <c r="L87" s="323" t="s">
        <v>641</v>
      </c>
      <c r="M87" s="323" t="s">
        <v>641</v>
      </c>
    </row>
    <row r="88" spans="1:13" hidden="1" outlineLevel="1">
      <c r="A88" s="85">
        <v>2006</v>
      </c>
      <c r="B88" s="41"/>
      <c r="C88" s="162">
        <v>4278</v>
      </c>
      <c r="D88" s="162">
        <v>18305</v>
      </c>
      <c r="E88" s="162">
        <v>11896</v>
      </c>
      <c r="F88" s="162">
        <v>30200</v>
      </c>
      <c r="G88" s="162">
        <v>1212</v>
      </c>
      <c r="H88" s="162">
        <v>31412</v>
      </c>
      <c r="I88" s="162">
        <v>2789</v>
      </c>
      <c r="J88" s="162">
        <v>12180</v>
      </c>
      <c r="K88" s="162">
        <v>21736</v>
      </c>
      <c r="L88" s="162">
        <v>20902</v>
      </c>
      <c r="M88" s="162">
        <v>4028</v>
      </c>
    </row>
    <row r="89" spans="1:13" hidden="1" outlineLevel="1">
      <c r="A89" s="85">
        <v>2007</v>
      </c>
      <c r="B89" s="41"/>
      <c r="C89" s="162">
        <v>4620</v>
      </c>
      <c r="D89" s="162">
        <v>20791</v>
      </c>
      <c r="E89" s="162">
        <v>13191</v>
      </c>
      <c r="F89" s="162">
        <v>33982</v>
      </c>
      <c r="G89" s="162">
        <v>1509</v>
      </c>
      <c r="H89" s="162">
        <v>35491</v>
      </c>
      <c r="I89" s="162">
        <v>2488</v>
      </c>
      <c r="J89" s="162">
        <v>14726</v>
      </c>
      <c r="K89" s="162">
        <v>26781</v>
      </c>
      <c r="L89" s="162">
        <v>25793</v>
      </c>
      <c r="M89" s="162">
        <v>4390</v>
      </c>
    </row>
    <row r="90" spans="1:13" collapsed="1">
      <c r="A90" s="85">
        <v>2008</v>
      </c>
      <c r="B90" s="41"/>
      <c r="C90" s="162">
        <v>1427</v>
      </c>
      <c r="D90" s="162">
        <v>19096</v>
      </c>
      <c r="E90" s="162">
        <v>16914</v>
      </c>
      <c r="F90" s="162">
        <v>36010</v>
      </c>
      <c r="G90" s="162">
        <v>1067</v>
      </c>
      <c r="H90" s="162">
        <v>37078</v>
      </c>
      <c r="I90" s="162">
        <v>2212</v>
      </c>
      <c r="J90" s="162">
        <v>15083</v>
      </c>
      <c r="K90" s="162">
        <v>30866</v>
      </c>
      <c r="L90" s="162">
        <v>29996</v>
      </c>
      <c r="M90" s="162">
        <v>976</v>
      </c>
    </row>
    <row r="91" spans="1:13">
      <c r="A91" s="85">
        <v>2009</v>
      </c>
      <c r="B91" s="41"/>
      <c r="C91" s="185">
        <v>6984</v>
      </c>
      <c r="D91" s="162">
        <v>24478</v>
      </c>
      <c r="E91" s="162">
        <v>13344</v>
      </c>
      <c r="F91" s="162">
        <v>37821</v>
      </c>
      <c r="G91" s="162">
        <v>1050</v>
      </c>
      <c r="H91" s="162">
        <v>38872</v>
      </c>
      <c r="I91" s="162">
        <v>1999</v>
      </c>
      <c r="J91" s="162">
        <v>13794</v>
      </c>
      <c r="K91" s="162">
        <v>32341</v>
      </c>
      <c r="L91" s="162">
        <v>30259</v>
      </c>
      <c r="M91" s="162">
        <v>5302</v>
      </c>
    </row>
    <row r="92" spans="1:13">
      <c r="A92" s="85">
        <v>2010</v>
      </c>
      <c r="B92" s="41"/>
      <c r="C92" s="185">
        <v>7324</v>
      </c>
      <c r="D92" s="162">
        <v>26443</v>
      </c>
      <c r="E92" s="162">
        <v>12325</v>
      </c>
      <c r="F92" s="162">
        <v>38768</v>
      </c>
      <c r="G92" s="162">
        <v>1809</v>
      </c>
      <c r="H92" s="162">
        <v>40578</v>
      </c>
      <c r="I92" s="162">
        <v>2778</v>
      </c>
      <c r="J92" s="162">
        <v>16122</v>
      </c>
      <c r="K92" s="162">
        <v>33574</v>
      </c>
      <c r="L92" s="162">
        <v>31704</v>
      </c>
      <c r="M92" s="162">
        <v>5815</v>
      </c>
    </row>
    <row r="93" spans="1:13">
      <c r="A93" s="85">
        <v>2011</v>
      </c>
      <c r="B93" s="41"/>
      <c r="C93" s="185">
        <v>7667</v>
      </c>
      <c r="D93" s="162">
        <v>26770</v>
      </c>
      <c r="E93" s="162">
        <v>13525</v>
      </c>
      <c r="F93" s="162">
        <v>40295</v>
      </c>
      <c r="G93" s="162">
        <v>547</v>
      </c>
      <c r="H93" s="162">
        <v>40842</v>
      </c>
      <c r="I93" s="162">
        <v>4593</v>
      </c>
      <c r="J93" s="162">
        <v>16220</v>
      </c>
      <c r="K93" s="162">
        <v>36369</v>
      </c>
      <c r="L93" s="162">
        <v>34442</v>
      </c>
      <c r="M93" s="162">
        <v>4264</v>
      </c>
    </row>
    <row r="94" spans="1:13">
      <c r="A94" s="139">
        <v>2012</v>
      </c>
      <c r="B94" s="77"/>
      <c r="C94" s="397">
        <v>7768</v>
      </c>
      <c r="D94" s="157">
        <v>28374</v>
      </c>
      <c r="E94" s="157">
        <v>14849</v>
      </c>
      <c r="F94" s="157">
        <v>43223</v>
      </c>
      <c r="G94" s="157">
        <v>313</v>
      </c>
      <c r="H94" s="157">
        <v>43536</v>
      </c>
      <c r="I94" s="157">
        <v>7033</v>
      </c>
      <c r="J94" s="157">
        <v>15984</v>
      </c>
      <c r="K94" s="157">
        <v>36333</v>
      </c>
      <c r="L94" s="157">
        <v>35427</v>
      </c>
      <c r="M94" s="157">
        <v>3001</v>
      </c>
    </row>
    <row r="95" spans="1:13" hidden="1" outlineLevel="1">
      <c r="A95" s="83">
        <v>2005</v>
      </c>
      <c r="B95" s="41" t="s">
        <v>52</v>
      </c>
      <c r="C95" s="342" t="s">
        <v>641</v>
      </c>
      <c r="D95" s="278" t="s">
        <v>641</v>
      </c>
      <c r="E95" s="278" t="s">
        <v>641</v>
      </c>
      <c r="F95" s="278" t="s">
        <v>641</v>
      </c>
      <c r="G95" s="278" t="s">
        <v>641</v>
      </c>
      <c r="H95" s="278" t="s">
        <v>641</v>
      </c>
      <c r="I95" s="278" t="s">
        <v>641</v>
      </c>
      <c r="J95" s="278" t="s">
        <v>641</v>
      </c>
      <c r="K95" s="278" t="s">
        <v>641</v>
      </c>
      <c r="L95" s="278" t="s">
        <v>641</v>
      </c>
      <c r="M95" s="278" t="s">
        <v>641</v>
      </c>
    </row>
    <row r="96" spans="1:13" hidden="1" outlineLevel="1">
      <c r="A96" s="83">
        <v>2005</v>
      </c>
      <c r="B96" s="41" t="s">
        <v>56</v>
      </c>
      <c r="C96" s="342" t="s">
        <v>641</v>
      </c>
      <c r="D96" s="278" t="s">
        <v>641</v>
      </c>
      <c r="E96" s="278" t="s">
        <v>641</v>
      </c>
      <c r="F96" s="278" t="s">
        <v>641</v>
      </c>
      <c r="G96" s="278" t="s">
        <v>641</v>
      </c>
      <c r="H96" s="278" t="s">
        <v>641</v>
      </c>
      <c r="I96" s="278" t="s">
        <v>641</v>
      </c>
      <c r="J96" s="278" t="s">
        <v>641</v>
      </c>
      <c r="K96" s="278" t="s">
        <v>641</v>
      </c>
      <c r="L96" s="278" t="s">
        <v>641</v>
      </c>
      <c r="M96" s="278" t="s">
        <v>641</v>
      </c>
    </row>
    <row r="97" spans="1:13" hidden="1" outlineLevel="1">
      <c r="A97" s="83">
        <v>2005</v>
      </c>
      <c r="B97" s="41" t="s">
        <v>60</v>
      </c>
      <c r="C97" s="342" t="s">
        <v>641</v>
      </c>
      <c r="D97" s="278" t="s">
        <v>641</v>
      </c>
      <c r="E97" s="278" t="s">
        <v>641</v>
      </c>
      <c r="F97" s="278" t="s">
        <v>641</v>
      </c>
      <c r="G97" s="278" t="s">
        <v>641</v>
      </c>
      <c r="H97" s="278" t="s">
        <v>641</v>
      </c>
      <c r="I97" s="278" t="s">
        <v>641</v>
      </c>
      <c r="J97" s="278" t="s">
        <v>641</v>
      </c>
      <c r="K97" s="278" t="s">
        <v>641</v>
      </c>
      <c r="L97" s="278" t="s">
        <v>641</v>
      </c>
      <c r="M97" s="278" t="s">
        <v>641</v>
      </c>
    </row>
    <row r="98" spans="1:13" hidden="1" outlineLevel="1">
      <c r="A98" s="395">
        <v>2005</v>
      </c>
      <c r="B98" s="396" t="s">
        <v>64</v>
      </c>
      <c r="C98" s="400" t="s">
        <v>641</v>
      </c>
      <c r="D98" s="401" t="s">
        <v>641</v>
      </c>
      <c r="E98" s="401" t="s">
        <v>641</v>
      </c>
      <c r="F98" s="401" t="s">
        <v>641</v>
      </c>
      <c r="G98" s="401" t="s">
        <v>641</v>
      </c>
      <c r="H98" s="401" t="s">
        <v>641</v>
      </c>
      <c r="I98" s="401" t="s">
        <v>641</v>
      </c>
      <c r="J98" s="401" t="s">
        <v>641</v>
      </c>
      <c r="K98" s="401" t="s">
        <v>641</v>
      </c>
      <c r="L98" s="401" t="s">
        <v>641</v>
      </c>
      <c r="M98" s="401" t="s">
        <v>641</v>
      </c>
    </row>
    <row r="99" spans="1:13" hidden="1" outlineLevel="1">
      <c r="A99" s="83">
        <v>2006</v>
      </c>
      <c r="B99" s="41" t="s">
        <v>52</v>
      </c>
      <c r="C99" s="155">
        <v>3935</v>
      </c>
      <c r="D99" s="155">
        <v>16371</v>
      </c>
      <c r="E99" s="155">
        <v>10338</v>
      </c>
      <c r="F99" s="155">
        <v>26709</v>
      </c>
      <c r="G99" s="155">
        <v>1137</v>
      </c>
      <c r="H99" s="155">
        <v>27846</v>
      </c>
      <c r="I99" s="155">
        <v>1654</v>
      </c>
      <c r="J99" s="155">
        <v>14026</v>
      </c>
      <c r="K99" s="155">
        <v>18697</v>
      </c>
      <c r="L99" s="155">
        <v>17665</v>
      </c>
      <c r="M99" s="155">
        <v>5398</v>
      </c>
    </row>
    <row r="100" spans="1:13" hidden="1" outlineLevel="1">
      <c r="A100" s="83">
        <v>2006</v>
      </c>
      <c r="B100" s="41" t="s">
        <v>56</v>
      </c>
      <c r="C100" s="155">
        <v>4073</v>
      </c>
      <c r="D100" s="155">
        <v>17352</v>
      </c>
      <c r="E100" s="155">
        <v>9997</v>
      </c>
      <c r="F100" s="155">
        <v>27348</v>
      </c>
      <c r="G100" s="155">
        <v>738</v>
      </c>
      <c r="H100" s="155">
        <v>28087</v>
      </c>
      <c r="I100" s="155">
        <v>1386</v>
      </c>
      <c r="J100" s="155">
        <v>14276</v>
      </c>
      <c r="K100" s="155">
        <v>19881</v>
      </c>
      <c r="L100" s="155">
        <v>18968</v>
      </c>
      <c r="M100" s="155">
        <v>3804</v>
      </c>
    </row>
    <row r="101" spans="1:13" hidden="1" outlineLevel="1">
      <c r="A101" s="83">
        <v>2006</v>
      </c>
      <c r="B101" s="41" t="s">
        <v>60</v>
      </c>
      <c r="C101" s="155">
        <v>4139</v>
      </c>
      <c r="D101" s="155">
        <v>17063</v>
      </c>
      <c r="E101" s="155">
        <v>11229</v>
      </c>
      <c r="F101" s="155">
        <v>28292</v>
      </c>
      <c r="G101" s="155">
        <v>805</v>
      </c>
      <c r="H101" s="155">
        <v>29097</v>
      </c>
      <c r="I101" s="155">
        <v>3526</v>
      </c>
      <c r="J101" s="155">
        <v>12301</v>
      </c>
      <c r="K101" s="155">
        <v>20355</v>
      </c>
      <c r="L101" s="155">
        <v>19495</v>
      </c>
      <c r="M101" s="155">
        <v>4997</v>
      </c>
    </row>
    <row r="102" spans="1:13" hidden="1" outlineLevel="1">
      <c r="A102" s="395">
        <v>2006</v>
      </c>
      <c r="B102" s="396" t="s">
        <v>64</v>
      </c>
      <c r="C102" s="399">
        <v>4278</v>
      </c>
      <c r="D102" s="399">
        <v>18305</v>
      </c>
      <c r="E102" s="399">
        <v>11896</v>
      </c>
      <c r="F102" s="399">
        <v>30200</v>
      </c>
      <c r="G102" s="399">
        <v>1212</v>
      </c>
      <c r="H102" s="399">
        <v>31412</v>
      </c>
      <c r="I102" s="399">
        <v>2789</v>
      </c>
      <c r="J102" s="399">
        <v>12180</v>
      </c>
      <c r="K102" s="399">
        <v>21736</v>
      </c>
      <c r="L102" s="399">
        <v>20902</v>
      </c>
      <c r="M102" s="399">
        <v>4028</v>
      </c>
    </row>
    <row r="103" spans="1:13" hidden="1" outlineLevel="1">
      <c r="A103" s="83">
        <v>2007</v>
      </c>
      <c r="B103" s="41" t="s">
        <v>52</v>
      </c>
      <c r="C103" s="155">
        <v>4288</v>
      </c>
      <c r="D103" s="155">
        <v>18311</v>
      </c>
      <c r="E103" s="155">
        <v>12564</v>
      </c>
      <c r="F103" s="155">
        <v>30874</v>
      </c>
      <c r="G103" s="155">
        <v>1392</v>
      </c>
      <c r="H103" s="155">
        <v>32266</v>
      </c>
      <c r="I103" s="155">
        <v>2233</v>
      </c>
      <c r="J103" s="155">
        <v>12336</v>
      </c>
      <c r="K103" s="155">
        <v>22344</v>
      </c>
      <c r="L103" s="155">
        <v>21484</v>
      </c>
      <c r="M103" s="155">
        <v>5333</v>
      </c>
    </row>
    <row r="104" spans="1:13" hidden="1" outlineLevel="1">
      <c r="A104" s="83">
        <v>2007</v>
      </c>
      <c r="B104" s="41" t="s">
        <v>56</v>
      </c>
      <c r="C104" s="155">
        <v>4413</v>
      </c>
      <c r="D104" s="155">
        <v>18789</v>
      </c>
      <c r="E104" s="155">
        <v>13402</v>
      </c>
      <c r="F104" s="155">
        <v>32191</v>
      </c>
      <c r="G104" s="155">
        <v>1745</v>
      </c>
      <c r="H104" s="155">
        <v>33936</v>
      </c>
      <c r="I104" s="155">
        <v>2279</v>
      </c>
      <c r="J104" s="155">
        <v>14073</v>
      </c>
      <c r="K104" s="155">
        <v>23821</v>
      </c>
      <c r="L104" s="155">
        <v>22932</v>
      </c>
      <c r="M104" s="155">
        <v>5377</v>
      </c>
    </row>
    <row r="105" spans="1:13" hidden="1" outlineLevel="1">
      <c r="A105" s="83">
        <v>2007</v>
      </c>
      <c r="B105" s="41" t="s">
        <v>60</v>
      </c>
      <c r="C105" s="155">
        <v>4511</v>
      </c>
      <c r="D105" s="155">
        <v>19093</v>
      </c>
      <c r="E105" s="155">
        <v>13582</v>
      </c>
      <c r="F105" s="155">
        <v>32675</v>
      </c>
      <c r="G105" s="155">
        <v>1437</v>
      </c>
      <c r="H105" s="155">
        <v>34113</v>
      </c>
      <c r="I105" s="155">
        <v>2288</v>
      </c>
      <c r="J105" s="155">
        <v>14225</v>
      </c>
      <c r="K105" s="155">
        <v>25081</v>
      </c>
      <c r="L105" s="155">
        <v>24190</v>
      </c>
      <c r="M105" s="155">
        <v>4387</v>
      </c>
    </row>
    <row r="106" spans="1:13" hidden="1" outlineLevel="1">
      <c r="A106" s="395">
        <v>2007</v>
      </c>
      <c r="B106" s="396" t="s">
        <v>64</v>
      </c>
      <c r="C106" s="399">
        <v>4620</v>
      </c>
      <c r="D106" s="399">
        <v>20791</v>
      </c>
      <c r="E106" s="399">
        <v>13191</v>
      </c>
      <c r="F106" s="399">
        <v>33982</v>
      </c>
      <c r="G106" s="399">
        <v>1509</v>
      </c>
      <c r="H106" s="399">
        <v>35491</v>
      </c>
      <c r="I106" s="399">
        <v>2488</v>
      </c>
      <c r="J106" s="399">
        <v>14726</v>
      </c>
      <c r="K106" s="399">
        <v>26781</v>
      </c>
      <c r="L106" s="399">
        <v>25793</v>
      </c>
      <c r="M106" s="399">
        <v>4390</v>
      </c>
    </row>
    <row r="107" spans="1:13" hidden="1" outlineLevel="1">
      <c r="A107" s="83">
        <v>2008</v>
      </c>
      <c r="B107" s="41" t="s">
        <v>52</v>
      </c>
      <c r="C107" s="155">
        <v>4482</v>
      </c>
      <c r="D107" s="155">
        <v>19659</v>
      </c>
      <c r="E107" s="155">
        <v>14035</v>
      </c>
      <c r="F107" s="155">
        <v>33694</v>
      </c>
      <c r="G107" s="155">
        <v>1823</v>
      </c>
      <c r="H107" s="155">
        <v>35517</v>
      </c>
      <c r="I107" s="155">
        <v>731</v>
      </c>
      <c r="J107" s="155">
        <v>12345</v>
      </c>
      <c r="K107" s="155">
        <v>28137</v>
      </c>
      <c r="L107" s="155">
        <v>27201</v>
      </c>
      <c r="M107" s="155">
        <v>2411</v>
      </c>
    </row>
    <row r="108" spans="1:13" hidden="1" outlineLevel="1">
      <c r="A108" s="85">
        <v>2008</v>
      </c>
      <c r="B108" s="41" t="s">
        <v>56</v>
      </c>
      <c r="C108" s="162">
        <v>4325</v>
      </c>
      <c r="D108" s="162">
        <v>19836</v>
      </c>
      <c r="E108" s="162">
        <v>13973</v>
      </c>
      <c r="F108" s="162">
        <v>33809</v>
      </c>
      <c r="G108" s="162">
        <v>1769</v>
      </c>
      <c r="H108" s="162">
        <v>35577</v>
      </c>
      <c r="I108" s="162">
        <v>998</v>
      </c>
      <c r="J108" s="162">
        <v>12741</v>
      </c>
      <c r="K108" s="162">
        <v>29230</v>
      </c>
      <c r="L108" s="162">
        <v>28285</v>
      </c>
      <c r="M108" s="162">
        <v>2564</v>
      </c>
    </row>
    <row r="109" spans="1:13" hidden="1" outlineLevel="1">
      <c r="A109" s="83">
        <v>2008</v>
      </c>
      <c r="B109" s="41" t="s">
        <v>60</v>
      </c>
      <c r="C109" s="155">
        <v>3999</v>
      </c>
      <c r="D109" s="155">
        <v>19233</v>
      </c>
      <c r="E109" s="155">
        <v>15281</v>
      </c>
      <c r="F109" s="155">
        <v>34514</v>
      </c>
      <c r="G109" s="155">
        <v>1665</v>
      </c>
      <c r="H109" s="155">
        <v>36179</v>
      </c>
      <c r="I109" s="155">
        <v>1536</v>
      </c>
      <c r="J109" s="155">
        <v>11845</v>
      </c>
      <c r="K109" s="155">
        <v>30527</v>
      </c>
      <c r="L109" s="155">
        <v>29534</v>
      </c>
      <c r="M109" s="155">
        <v>3732</v>
      </c>
    </row>
    <row r="110" spans="1:13" hidden="1" outlineLevel="1">
      <c r="A110" s="395">
        <v>2008</v>
      </c>
      <c r="B110" s="396" t="s">
        <v>64</v>
      </c>
      <c r="C110" s="399">
        <v>1427</v>
      </c>
      <c r="D110" s="399">
        <v>19096</v>
      </c>
      <c r="E110" s="399">
        <v>16914</v>
      </c>
      <c r="F110" s="399">
        <v>36010</v>
      </c>
      <c r="G110" s="399">
        <v>1067</v>
      </c>
      <c r="H110" s="399">
        <v>37078</v>
      </c>
      <c r="I110" s="399">
        <v>2212</v>
      </c>
      <c r="J110" s="399">
        <v>15083</v>
      </c>
      <c r="K110" s="399">
        <v>30866</v>
      </c>
      <c r="L110" s="399">
        <v>29996</v>
      </c>
      <c r="M110" s="399">
        <v>976</v>
      </c>
    </row>
    <row r="111" spans="1:13" hidden="1" outlineLevel="1">
      <c r="A111" s="83">
        <v>2009</v>
      </c>
      <c r="B111" s="41" t="s">
        <v>52</v>
      </c>
      <c r="C111" s="155">
        <v>6485</v>
      </c>
      <c r="D111" s="155">
        <v>22677</v>
      </c>
      <c r="E111" s="155">
        <v>15907</v>
      </c>
      <c r="F111" s="155">
        <v>38584</v>
      </c>
      <c r="G111" s="155">
        <v>937</v>
      </c>
      <c r="H111" s="155">
        <v>39522</v>
      </c>
      <c r="I111" s="155">
        <v>1657</v>
      </c>
      <c r="J111" s="155">
        <v>13642</v>
      </c>
      <c r="K111" s="155">
        <v>31477</v>
      </c>
      <c r="L111" s="155">
        <v>30197</v>
      </c>
      <c r="M111" s="155">
        <v>3749</v>
      </c>
    </row>
    <row r="112" spans="1:13" hidden="1" outlineLevel="1">
      <c r="A112" s="85">
        <v>2009</v>
      </c>
      <c r="B112" s="41" t="s">
        <v>56</v>
      </c>
      <c r="C112" s="185">
        <v>6645</v>
      </c>
      <c r="D112" s="162">
        <v>23495</v>
      </c>
      <c r="E112" s="162">
        <v>14772</v>
      </c>
      <c r="F112" s="162">
        <v>38267</v>
      </c>
      <c r="G112" s="162">
        <v>401</v>
      </c>
      <c r="H112" s="162">
        <v>38668</v>
      </c>
      <c r="I112" s="162">
        <v>1386</v>
      </c>
      <c r="J112" s="162">
        <v>14586</v>
      </c>
      <c r="K112" s="162">
        <v>31888</v>
      </c>
      <c r="L112" s="162">
        <v>30197</v>
      </c>
      <c r="M112" s="162">
        <v>4231</v>
      </c>
    </row>
    <row r="113" spans="1:13" hidden="1" outlineLevel="1">
      <c r="A113" s="83">
        <v>2009</v>
      </c>
      <c r="B113" s="41" t="s">
        <v>60</v>
      </c>
      <c r="C113" s="185">
        <v>6665</v>
      </c>
      <c r="D113" s="162">
        <v>23121</v>
      </c>
      <c r="E113" s="162">
        <v>14450</v>
      </c>
      <c r="F113" s="162">
        <v>37571</v>
      </c>
      <c r="G113" s="162">
        <v>224</v>
      </c>
      <c r="H113" s="162">
        <v>37795</v>
      </c>
      <c r="I113" s="162">
        <v>1652</v>
      </c>
      <c r="J113" s="162">
        <v>14490</v>
      </c>
      <c r="K113" s="162">
        <v>32336</v>
      </c>
      <c r="L113" s="162">
        <v>30482</v>
      </c>
      <c r="M113" s="162">
        <v>5848</v>
      </c>
    </row>
    <row r="114" spans="1:13" hidden="1" outlineLevel="1">
      <c r="A114" s="395">
        <v>2009</v>
      </c>
      <c r="B114" s="396" t="s">
        <v>64</v>
      </c>
      <c r="C114" s="398">
        <v>6984</v>
      </c>
      <c r="D114" s="399">
        <v>24478</v>
      </c>
      <c r="E114" s="399">
        <v>13344</v>
      </c>
      <c r="F114" s="399">
        <v>37821</v>
      </c>
      <c r="G114" s="399">
        <v>1050</v>
      </c>
      <c r="H114" s="399">
        <v>38872</v>
      </c>
      <c r="I114" s="399">
        <v>1999</v>
      </c>
      <c r="J114" s="399">
        <v>13794</v>
      </c>
      <c r="K114" s="399">
        <v>32341</v>
      </c>
      <c r="L114" s="399">
        <v>30259</v>
      </c>
      <c r="M114" s="399">
        <v>5302</v>
      </c>
    </row>
    <row r="115" spans="1:13" hidden="1" outlineLevel="1">
      <c r="A115" s="438">
        <v>2010</v>
      </c>
      <c r="B115" s="439" t="s">
        <v>52</v>
      </c>
      <c r="C115" s="440">
        <v>6927</v>
      </c>
      <c r="D115" s="440">
        <v>24052</v>
      </c>
      <c r="E115" s="440">
        <v>12939</v>
      </c>
      <c r="F115" s="440">
        <v>36991</v>
      </c>
      <c r="G115" s="440">
        <v>2053</v>
      </c>
      <c r="H115" s="440">
        <v>39044</v>
      </c>
      <c r="I115" s="440">
        <v>2007</v>
      </c>
      <c r="J115" s="440">
        <v>15163</v>
      </c>
      <c r="K115" s="440">
        <v>32417</v>
      </c>
      <c r="L115" s="440">
        <v>30310</v>
      </c>
      <c r="M115" s="440">
        <v>5069</v>
      </c>
    </row>
    <row r="116" spans="1:13" hidden="1" outlineLevel="1">
      <c r="A116" s="85">
        <v>2010</v>
      </c>
      <c r="B116" s="41" t="s">
        <v>56</v>
      </c>
      <c r="C116" s="162">
        <v>7065</v>
      </c>
      <c r="D116" s="162">
        <v>24891</v>
      </c>
      <c r="E116" s="162">
        <v>12447</v>
      </c>
      <c r="F116" s="162">
        <v>37338</v>
      </c>
      <c r="G116" s="162">
        <v>2010</v>
      </c>
      <c r="H116" s="162">
        <v>39348</v>
      </c>
      <c r="I116" s="162">
        <v>1872</v>
      </c>
      <c r="J116" s="162">
        <v>17097</v>
      </c>
      <c r="K116" s="162">
        <v>32699</v>
      </c>
      <c r="L116" s="162">
        <v>30605</v>
      </c>
      <c r="M116" s="162">
        <v>5475</v>
      </c>
    </row>
    <row r="117" spans="1:13" hidden="1" outlineLevel="1">
      <c r="A117" s="85">
        <v>2010</v>
      </c>
      <c r="B117" s="41" t="s">
        <v>60</v>
      </c>
      <c r="C117" s="185">
        <v>7113</v>
      </c>
      <c r="D117" s="162">
        <v>24904</v>
      </c>
      <c r="E117" s="162">
        <v>12372</v>
      </c>
      <c r="F117" s="162">
        <v>37276</v>
      </c>
      <c r="G117" s="162">
        <v>1855</v>
      </c>
      <c r="H117" s="162">
        <v>39131</v>
      </c>
      <c r="I117" s="162">
        <v>2362</v>
      </c>
      <c r="J117" s="162">
        <v>16562</v>
      </c>
      <c r="K117" s="162">
        <v>33046</v>
      </c>
      <c r="L117" s="162">
        <v>31201</v>
      </c>
      <c r="M117" s="162">
        <v>5259</v>
      </c>
    </row>
    <row r="118" spans="1:13" hidden="1" outlineLevel="1">
      <c r="A118" s="395">
        <v>2010</v>
      </c>
      <c r="B118" s="396" t="s">
        <v>64</v>
      </c>
      <c r="C118" s="398">
        <v>7324</v>
      </c>
      <c r="D118" s="399">
        <v>26443</v>
      </c>
      <c r="E118" s="399">
        <v>12325</v>
      </c>
      <c r="F118" s="399">
        <v>38768</v>
      </c>
      <c r="G118" s="399">
        <v>1809</v>
      </c>
      <c r="H118" s="399">
        <v>40578</v>
      </c>
      <c r="I118" s="399">
        <v>2778</v>
      </c>
      <c r="J118" s="399">
        <v>16122</v>
      </c>
      <c r="K118" s="399">
        <v>33574</v>
      </c>
      <c r="L118" s="399">
        <v>31704</v>
      </c>
      <c r="M118" s="399">
        <v>5815</v>
      </c>
    </row>
    <row r="119" spans="1:13" hidden="1" outlineLevel="1">
      <c r="A119" s="438">
        <v>2011</v>
      </c>
      <c r="B119" s="439" t="s">
        <v>52</v>
      </c>
      <c r="C119" s="440">
        <v>7186</v>
      </c>
      <c r="D119" s="440">
        <v>25334</v>
      </c>
      <c r="E119" s="440">
        <v>13082</v>
      </c>
      <c r="F119" s="440">
        <v>38416</v>
      </c>
      <c r="G119" s="440">
        <v>1714</v>
      </c>
      <c r="H119" s="440">
        <v>40131</v>
      </c>
      <c r="I119" s="440">
        <v>3094</v>
      </c>
      <c r="J119" s="440">
        <v>15557</v>
      </c>
      <c r="K119" s="440">
        <v>34220</v>
      </c>
      <c r="L119" s="440">
        <v>32307</v>
      </c>
      <c r="M119" s="440">
        <v>5178</v>
      </c>
    </row>
    <row r="120" spans="1:13" hidden="1" outlineLevel="1">
      <c r="A120" s="85">
        <v>2011</v>
      </c>
      <c r="B120" s="41" t="s">
        <v>56</v>
      </c>
      <c r="C120" s="162">
        <v>7420</v>
      </c>
      <c r="D120" s="162">
        <v>25888</v>
      </c>
      <c r="E120" s="162">
        <v>13355</v>
      </c>
      <c r="F120" s="162">
        <v>39244</v>
      </c>
      <c r="G120" s="162">
        <v>1628</v>
      </c>
      <c r="H120" s="162">
        <v>40872</v>
      </c>
      <c r="I120" s="162">
        <v>2961</v>
      </c>
      <c r="J120" s="162">
        <v>15361</v>
      </c>
      <c r="K120" s="162">
        <v>35391</v>
      </c>
      <c r="L120" s="162">
        <v>33549</v>
      </c>
      <c r="M120" s="162">
        <v>6447</v>
      </c>
    </row>
    <row r="121" spans="1:13" hidden="1" outlineLevel="1">
      <c r="A121" s="85">
        <v>2011</v>
      </c>
      <c r="B121" s="41" t="s">
        <v>60</v>
      </c>
      <c r="C121" s="162">
        <v>7489</v>
      </c>
      <c r="D121" s="162">
        <v>25377</v>
      </c>
      <c r="E121" s="162">
        <v>14272</v>
      </c>
      <c r="F121" s="162">
        <v>39648</v>
      </c>
      <c r="G121" s="162">
        <v>1423</v>
      </c>
      <c r="H121" s="162">
        <v>41071</v>
      </c>
      <c r="I121" s="162">
        <v>3835</v>
      </c>
      <c r="J121" s="162">
        <v>16063</v>
      </c>
      <c r="K121" s="162">
        <v>35977</v>
      </c>
      <c r="L121" s="162">
        <v>34113</v>
      </c>
      <c r="M121" s="162">
        <v>3095</v>
      </c>
    </row>
    <row r="122" spans="1:13" hidden="1" outlineLevel="1">
      <c r="A122" s="395">
        <v>2011</v>
      </c>
      <c r="B122" s="396" t="s">
        <v>64</v>
      </c>
      <c r="C122" s="399">
        <v>7667</v>
      </c>
      <c r="D122" s="399">
        <v>26770</v>
      </c>
      <c r="E122" s="399">
        <v>13525</v>
      </c>
      <c r="F122" s="399">
        <v>40295</v>
      </c>
      <c r="G122" s="399">
        <v>547</v>
      </c>
      <c r="H122" s="399">
        <v>40842</v>
      </c>
      <c r="I122" s="399">
        <v>4593</v>
      </c>
      <c r="J122" s="399">
        <v>16220</v>
      </c>
      <c r="K122" s="399">
        <v>36369</v>
      </c>
      <c r="L122" s="399">
        <v>34442</v>
      </c>
      <c r="M122" s="399">
        <v>4264</v>
      </c>
    </row>
    <row r="123" spans="1:13" collapsed="1">
      <c r="A123" s="438">
        <v>2012</v>
      </c>
      <c r="B123" s="439" t="s">
        <v>52</v>
      </c>
      <c r="C123" s="440">
        <v>7485</v>
      </c>
      <c r="D123" s="440">
        <v>25749</v>
      </c>
      <c r="E123" s="440">
        <v>15166</v>
      </c>
      <c r="F123" s="440">
        <v>40916</v>
      </c>
      <c r="G123" s="440">
        <v>419</v>
      </c>
      <c r="H123" s="440">
        <v>41334</v>
      </c>
      <c r="I123" s="440">
        <v>5374</v>
      </c>
      <c r="J123" s="440">
        <v>16685</v>
      </c>
      <c r="K123" s="440">
        <v>35947</v>
      </c>
      <c r="L123" s="440">
        <v>34676</v>
      </c>
      <c r="M123" s="440">
        <v>2303</v>
      </c>
    </row>
    <row r="124" spans="1:13">
      <c r="A124" s="85">
        <v>2012</v>
      </c>
      <c r="B124" s="41" t="s">
        <v>56</v>
      </c>
      <c r="C124" s="162">
        <v>7711</v>
      </c>
      <c r="D124" s="162">
        <v>26200</v>
      </c>
      <c r="E124" s="162">
        <v>15098</v>
      </c>
      <c r="F124" s="162">
        <v>41297</v>
      </c>
      <c r="G124" s="162">
        <v>346</v>
      </c>
      <c r="H124" s="162">
        <v>41644</v>
      </c>
      <c r="I124" s="162">
        <v>6107</v>
      </c>
      <c r="J124" s="162">
        <v>16459</v>
      </c>
      <c r="K124" s="162">
        <v>35975</v>
      </c>
      <c r="L124" s="162">
        <v>34862</v>
      </c>
      <c r="M124" s="162">
        <v>3701</v>
      </c>
    </row>
    <row r="125" spans="1:13">
      <c r="A125" s="85">
        <v>2012</v>
      </c>
      <c r="B125" s="41" t="s">
        <v>60</v>
      </c>
      <c r="C125" s="162">
        <v>7690</v>
      </c>
      <c r="D125" s="162">
        <v>26633</v>
      </c>
      <c r="E125" s="162">
        <v>14806</v>
      </c>
      <c r="F125" s="162">
        <v>41439</v>
      </c>
      <c r="G125" s="162">
        <v>432</v>
      </c>
      <c r="H125" s="162">
        <v>41871</v>
      </c>
      <c r="I125" s="162">
        <v>7078</v>
      </c>
      <c r="J125" s="162">
        <v>16597</v>
      </c>
      <c r="K125" s="162">
        <v>36202</v>
      </c>
      <c r="L125" s="162">
        <v>35244</v>
      </c>
      <c r="M125" s="162">
        <v>4205</v>
      </c>
    </row>
    <row r="126" spans="1:13">
      <c r="A126" s="85">
        <v>2012</v>
      </c>
      <c r="B126" s="41" t="s">
        <v>64</v>
      </c>
      <c r="C126" s="162">
        <v>7768</v>
      </c>
      <c r="D126" s="162">
        <v>28374</v>
      </c>
      <c r="E126" s="162">
        <v>14849</v>
      </c>
      <c r="F126" s="162">
        <v>43223</v>
      </c>
      <c r="G126" s="162">
        <v>313</v>
      </c>
      <c r="H126" s="162">
        <v>43536</v>
      </c>
      <c r="I126" s="162">
        <v>7033</v>
      </c>
      <c r="J126" s="162">
        <v>15984</v>
      </c>
      <c r="K126" s="162">
        <v>36333</v>
      </c>
      <c r="L126" s="162">
        <v>35427</v>
      </c>
      <c r="M126" s="162">
        <v>3001</v>
      </c>
    </row>
    <row r="127" spans="1:13" hidden="1" outlineLevel="1">
      <c r="A127" s="269">
        <v>2005</v>
      </c>
      <c r="B127" s="388" t="s">
        <v>49</v>
      </c>
      <c r="C127" s="322" t="s">
        <v>641</v>
      </c>
      <c r="D127" s="323" t="s">
        <v>641</v>
      </c>
      <c r="E127" s="323" t="s">
        <v>641</v>
      </c>
      <c r="F127" s="323" t="s">
        <v>641</v>
      </c>
      <c r="G127" s="323" t="s">
        <v>641</v>
      </c>
      <c r="H127" s="323" t="s">
        <v>641</v>
      </c>
      <c r="I127" s="323" t="s">
        <v>641</v>
      </c>
      <c r="J127" s="323" t="s">
        <v>641</v>
      </c>
      <c r="K127" s="323" t="s">
        <v>641</v>
      </c>
      <c r="L127" s="323" t="s">
        <v>641</v>
      </c>
      <c r="M127" s="323" t="s">
        <v>641</v>
      </c>
    </row>
    <row r="128" spans="1:13" hidden="1" outlineLevel="1">
      <c r="A128" s="83">
        <v>2005</v>
      </c>
      <c r="B128" s="41" t="s">
        <v>50</v>
      </c>
      <c r="C128" s="342" t="s">
        <v>641</v>
      </c>
      <c r="D128" s="278" t="s">
        <v>641</v>
      </c>
      <c r="E128" s="278" t="s">
        <v>641</v>
      </c>
      <c r="F128" s="278" t="s">
        <v>641</v>
      </c>
      <c r="G128" s="278" t="s">
        <v>641</v>
      </c>
      <c r="H128" s="278" t="s">
        <v>641</v>
      </c>
      <c r="I128" s="278" t="s">
        <v>641</v>
      </c>
      <c r="J128" s="278" t="s">
        <v>641</v>
      </c>
      <c r="K128" s="278" t="s">
        <v>641</v>
      </c>
      <c r="L128" s="278" t="s">
        <v>641</v>
      </c>
      <c r="M128" s="278" t="s">
        <v>641</v>
      </c>
    </row>
    <row r="129" spans="1:13" hidden="1" outlineLevel="1">
      <c r="A129" s="83">
        <v>2005</v>
      </c>
      <c r="B129" s="41" t="s">
        <v>51</v>
      </c>
      <c r="C129" s="342" t="s">
        <v>641</v>
      </c>
      <c r="D129" s="278" t="s">
        <v>641</v>
      </c>
      <c r="E129" s="278" t="s">
        <v>641</v>
      </c>
      <c r="F129" s="278" t="s">
        <v>641</v>
      </c>
      <c r="G129" s="278" t="s">
        <v>641</v>
      </c>
      <c r="H129" s="278" t="s">
        <v>641</v>
      </c>
      <c r="I129" s="278" t="s">
        <v>641</v>
      </c>
      <c r="J129" s="278" t="s">
        <v>641</v>
      </c>
      <c r="K129" s="278" t="s">
        <v>641</v>
      </c>
      <c r="L129" s="278" t="s">
        <v>641</v>
      </c>
      <c r="M129" s="278" t="s">
        <v>641</v>
      </c>
    </row>
    <row r="130" spans="1:13" hidden="1" outlineLevel="1">
      <c r="A130" s="83">
        <v>2005</v>
      </c>
      <c r="B130" s="41" t="s">
        <v>53</v>
      </c>
      <c r="C130" s="342" t="s">
        <v>641</v>
      </c>
      <c r="D130" s="278" t="s">
        <v>641</v>
      </c>
      <c r="E130" s="278" t="s">
        <v>641</v>
      </c>
      <c r="F130" s="278" t="s">
        <v>641</v>
      </c>
      <c r="G130" s="278" t="s">
        <v>641</v>
      </c>
      <c r="H130" s="278" t="s">
        <v>641</v>
      </c>
      <c r="I130" s="278" t="s">
        <v>641</v>
      </c>
      <c r="J130" s="278" t="s">
        <v>641</v>
      </c>
      <c r="K130" s="278" t="s">
        <v>641</v>
      </c>
      <c r="L130" s="278" t="s">
        <v>641</v>
      </c>
      <c r="M130" s="278" t="s">
        <v>641</v>
      </c>
    </row>
    <row r="131" spans="1:13" hidden="1" outlineLevel="1">
      <c r="A131" s="83">
        <v>2005</v>
      </c>
      <c r="B131" s="41" t="s">
        <v>54</v>
      </c>
      <c r="C131" s="342" t="s">
        <v>641</v>
      </c>
      <c r="D131" s="278" t="s">
        <v>641</v>
      </c>
      <c r="E131" s="278" t="s">
        <v>641</v>
      </c>
      <c r="F131" s="278" t="s">
        <v>641</v>
      </c>
      <c r="G131" s="278" t="s">
        <v>641</v>
      </c>
      <c r="H131" s="278" t="s">
        <v>641</v>
      </c>
      <c r="I131" s="278" t="s">
        <v>641</v>
      </c>
      <c r="J131" s="278" t="s">
        <v>641</v>
      </c>
      <c r="K131" s="278" t="s">
        <v>641</v>
      </c>
      <c r="L131" s="278" t="s">
        <v>641</v>
      </c>
      <c r="M131" s="278" t="s">
        <v>641</v>
      </c>
    </row>
    <row r="132" spans="1:13" hidden="1" outlineLevel="1">
      <c r="A132" s="83">
        <v>2005</v>
      </c>
      <c r="B132" s="41" t="s">
        <v>55</v>
      </c>
      <c r="C132" s="342" t="s">
        <v>641</v>
      </c>
      <c r="D132" s="278" t="s">
        <v>641</v>
      </c>
      <c r="E132" s="278" t="s">
        <v>641</v>
      </c>
      <c r="F132" s="278" t="s">
        <v>641</v>
      </c>
      <c r="G132" s="278" t="s">
        <v>641</v>
      </c>
      <c r="H132" s="278" t="s">
        <v>641</v>
      </c>
      <c r="I132" s="278" t="s">
        <v>641</v>
      </c>
      <c r="J132" s="278" t="s">
        <v>641</v>
      </c>
      <c r="K132" s="278" t="s">
        <v>641</v>
      </c>
      <c r="L132" s="278" t="s">
        <v>641</v>
      </c>
      <c r="M132" s="278" t="s">
        <v>641</v>
      </c>
    </row>
    <row r="133" spans="1:13" hidden="1" outlineLevel="1">
      <c r="A133" s="83">
        <v>2005</v>
      </c>
      <c r="B133" s="41" t="s">
        <v>57</v>
      </c>
      <c r="C133" s="342" t="s">
        <v>641</v>
      </c>
      <c r="D133" s="278" t="s">
        <v>641</v>
      </c>
      <c r="E133" s="278" t="s">
        <v>641</v>
      </c>
      <c r="F133" s="278" t="s">
        <v>641</v>
      </c>
      <c r="G133" s="278" t="s">
        <v>641</v>
      </c>
      <c r="H133" s="278" t="s">
        <v>641</v>
      </c>
      <c r="I133" s="278" t="s">
        <v>641</v>
      </c>
      <c r="J133" s="278" t="s">
        <v>641</v>
      </c>
      <c r="K133" s="278" t="s">
        <v>641</v>
      </c>
      <c r="L133" s="278" t="s">
        <v>641</v>
      </c>
      <c r="M133" s="278" t="s">
        <v>641</v>
      </c>
    </row>
    <row r="134" spans="1:13" hidden="1" outlineLevel="1">
      <c r="A134" s="83">
        <v>2005</v>
      </c>
      <c r="B134" s="41" t="s">
        <v>58</v>
      </c>
      <c r="C134" s="342" t="s">
        <v>641</v>
      </c>
      <c r="D134" s="278" t="s">
        <v>641</v>
      </c>
      <c r="E134" s="278" t="s">
        <v>641</v>
      </c>
      <c r="F134" s="278" t="s">
        <v>641</v>
      </c>
      <c r="G134" s="278" t="s">
        <v>641</v>
      </c>
      <c r="H134" s="278" t="s">
        <v>641</v>
      </c>
      <c r="I134" s="278" t="s">
        <v>641</v>
      </c>
      <c r="J134" s="278" t="s">
        <v>641</v>
      </c>
      <c r="K134" s="278" t="s">
        <v>641</v>
      </c>
      <c r="L134" s="278" t="s">
        <v>641</v>
      </c>
      <c r="M134" s="278" t="s">
        <v>641</v>
      </c>
    </row>
    <row r="135" spans="1:13" hidden="1" outlineLevel="1">
      <c r="A135" s="83">
        <v>2005</v>
      </c>
      <c r="B135" s="41" t="s">
        <v>59</v>
      </c>
      <c r="C135" s="342" t="s">
        <v>641</v>
      </c>
      <c r="D135" s="278" t="s">
        <v>641</v>
      </c>
      <c r="E135" s="278" t="s">
        <v>641</v>
      </c>
      <c r="F135" s="278" t="s">
        <v>641</v>
      </c>
      <c r="G135" s="278" t="s">
        <v>641</v>
      </c>
      <c r="H135" s="278" t="s">
        <v>641</v>
      </c>
      <c r="I135" s="278" t="s">
        <v>641</v>
      </c>
      <c r="J135" s="278" t="s">
        <v>641</v>
      </c>
      <c r="K135" s="278" t="s">
        <v>641</v>
      </c>
      <c r="L135" s="278" t="s">
        <v>641</v>
      </c>
      <c r="M135" s="278" t="s">
        <v>641</v>
      </c>
    </row>
    <row r="136" spans="1:13" hidden="1" outlineLevel="1">
      <c r="A136" s="83">
        <v>2005</v>
      </c>
      <c r="B136" s="41" t="s">
        <v>61</v>
      </c>
      <c r="C136" s="342" t="s">
        <v>641</v>
      </c>
      <c r="D136" s="278" t="s">
        <v>641</v>
      </c>
      <c r="E136" s="278" t="s">
        <v>641</v>
      </c>
      <c r="F136" s="278" t="s">
        <v>641</v>
      </c>
      <c r="G136" s="278" t="s">
        <v>641</v>
      </c>
      <c r="H136" s="278" t="s">
        <v>641</v>
      </c>
      <c r="I136" s="278" t="s">
        <v>641</v>
      </c>
      <c r="J136" s="278" t="s">
        <v>641</v>
      </c>
      <c r="K136" s="278" t="s">
        <v>641</v>
      </c>
      <c r="L136" s="278" t="s">
        <v>641</v>
      </c>
      <c r="M136" s="278" t="s">
        <v>641</v>
      </c>
    </row>
    <row r="137" spans="1:13" hidden="1" outlineLevel="1">
      <c r="A137" s="83">
        <v>2005</v>
      </c>
      <c r="B137" s="41" t="s">
        <v>62</v>
      </c>
      <c r="C137" s="342" t="s">
        <v>641</v>
      </c>
      <c r="D137" s="278" t="s">
        <v>641</v>
      </c>
      <c r="E137" s="278" t="s">
        <v>641</v>
      </c>
      <c r="F137" s="278" t="s">
        <v>641</v>
      </c>
      <c r="G137" s="278" t="s">
        <v>641</v>
      </c>
      <c r="H137" s="278" t="s">
        <v>641</v>
      </c>
      <c r="I137" s="278" t="s">
        <v>641</v>
      </c>
      <c r="J137" s="278" t="s">
        <v>641</v>
      </c>
      <c r="K137" s="278" t="s">
        <v>641</v>
      </c>
      <c r="L137" s="278" t="s">
        <v>641</v>
      </c>
      <c r="M137" s="278" t="s">
        <v>641</v>
      </c>
    </row>
    <row r="138" spans="1:13" hidden="1" outlineLevel="1">
      <c r="A138" s="85">
        <v>2005</v>
      </c>
      <c r="B138" s="41" t="s">
        <v>63</v>
      </c>
      <c r="C138" s="342" t="s">
        <v>641</v>
      </c>
      <c r="D138" s="278" t="s">
        <v>641</v>
      </c>
      <c r="E138" s="278" t="s">
        <v>641</v>
      </c>
      <c r="F138" s="278" t="s">
        <v>641</v>
      </c>
      <c r="G138" s="278" t="s">
        <v>641</v>
      </c>
      <c r="H138" s="278" t="s">
        <v>641</v>
      </c>
      <c r="I138" s="278" t="s">
        <v>641</v>
      </c>
      <c r="J138" s="278" t="s">
        <v>641</v>
      </c>
      <c r="K138" s="278" t="s">
        <v>641</v>
      </c>
      <c r="L138" s="278" t="s">
        <v>641</v>
      </c>
      <c r="M138" s="278" t="s">
        <v>641</v>
      </c>
    </row>
    <row r="139" spans="1:13" hidden="1" outlineLevel="1">
      <c r="A139" s="269">
        <v>2006</v>
      </c>
      <c r="B139" s="388" t="s">
        <v>49</v>
      </c>
      <c r="C139" s="249">
        <v>3893</v>
      </c>
      <c r="D139" s="249">
        <v>16102</v>
      </c>
      <c r="E139" s="249">
        <v>10045</v>
      </c>
      <c r="F139" s="249">
        <v>26148</v>
      </c>
      <c r="G139" s="249">
        <v>1024</v>
      </c>
      <c r="H139" s="249">
        <v>27172</v>
      </c>
      <c r="I139" s="249">
        <v>1293</v>
      </c>
      <c r="J139" s="249">
        <v>14615</v>
      </c>
      <c r="K139" s="249">
        <v>18192</v>
      </c>
      <c r="L139" s="249">
        <v>17092</v>
      </c>
      <c r="M139" s="249">
        <v>2630</v>
      </c>
    </row>
    <row r="140" spans="1:13" hidden="1" outlineLevel="1">
      <c r="A140" s="83">
        <v>2006</v>
      </c>
      <c r="B140" s="41" t="s">
        <v>50</v>
      </c>
      <c r="C140" s="155">
        <v>3914</v>
      </c>
      <c r="D140" s="155">
        <v>16616</v>
      </c>
      <c r="E140" s="155">
        <v>9824</v>
      </c>
      <c r="F140" s="155">
        <v>26439</v>
      </c>
      <c r="G140" s="155">
        <v>1053</v>
      </c>
      <c r="H140" s="155">
        <v>27492</v>
      </c>
      <c r="I140" s="155">
        <v>1417</v>
      </c>
      <c r="J140" s="155">
        <v>14425</v>
      </c>
      <c r="K140" s="155">
        <v>18408</v>
      </c>
      <c r="L140" s="155">
        <v>17293</v>
      </c>
      <c r="M140" s="155">
        <v>3613</v>
      </c>
    </row>
    <row r="141" spans="1:13" hidden="1" outlineLevel="1">
      <c r="A141" s="83">
        <v>2006</v>
      </c>
      <c r="B141" s="41" t="s">
        <v>51</v>
      </c>
      <c r="C141" s="155">
        <v>3935</v>
      </c>
      <c r="D141" s="155">
        <v>16371</v>
      </c>
      <c r="E141" s="155">
        <v>10338</v>
      </c>
      <c r="F141" s="155">
        <v>26709</v>
      </c>
      <c r="G141" s="155">
        <v>1137</v>
      </c>
      <c r="H141" s="155">
        <v>27846</v>
      </c>
      <c r="I141" s="155">
        <v>1654</v>
      </c>
      <c r="J141" s="155">
        <v>14026</v>
      </c>
      <c r="K141" s="155">
        <v>18697</v>
      </c>
      <c r="L141" s="155">
        <v>17665</v>
      </c>
      <c r="M141" s="155">
        <v>5398</v>
      </c>
    </row>
    <row r="142" spans="1:13" s="98" customFormat="1" hidden="1" outlineLevel="1">
      <c r="A142" s="83">
        <v>2006</v>
      </c>
      <c r="B142" s="41" t="s">
        <v>53</v>
      </c>
      <c r="C142" s="155">
        <v>3976</v>
      </c>
      <c r="D142" s="155">
        <v>16141</v>
      </c>
      <c r="E142" s="155">
        <v>10744</v>
      </c>
      <c r="F142" s="155">
        <v>26885</v>
      </c>
      <c r="G142" s="155">
        <v>924</v>
      </c>
      <c r="H142" s="155">
        <v>27809</v>
      </c>
      <c r="I142" s="155">
        <v>1283</v>
      </c>
      <c r="J142" s="155">
        <v>14037</v>
      </c>
      <c r="K142" s="155">
        <v>18895</v>
      </c>
      <c r="L142" s="155">
        <v>17925</v>
      </c>
      <c r="M142" s="155">
        <v>4832</v>
      </c>
    </row>
    <row r="143" spans="1:13" hidden="1" outlineLevel="1">
      <c r="A143" s="83">
        <v>2006</v>
      </c>
      <c r="B143" s="41" t="s">
        <v>54</v>
      </c>
      <c r="C143" s="155">
        <v>3990</v>
      </c>
      <c r="D143" s="155">
        <v>17045</v>
      </c>
      <c r="E143" s="155">
        <v>9923</v>
      </c>
      <c r="F143" s="155">
        <v>26968</v>
      </c>
      <c r="G143" s="155">
        <v>880</v>
      </c>
      <c r="H143" s="155">
        <v>27848</v>
      </c>
      <c r="I143" s="155">
        <v>1034</v>
      </c>
      <c r="J143" s="155">
        <v>14335</v>
      </c>
      <c r="K143" s="155">
        <v>19435</v>
      </c>
      <c r="L143" s="155">
        <v>18476</v>
      </c>
      <c r="M143" s="155">
        <v>5283</v>
      </c>
    </row>
    <row r="144" spans="1:13" hidden="1" outlineLevel="1">
      <c r="A144" s="83">
        <v>2006</v>
      </c>
      <c r="B144" s="41" t="s">
        <v>55</v>
      </c>
      <c r="C144" s="155">
        <v>4073</v>
      </c>
      <c r="D144" s="155">
        <v>17352</v>
      </c>
      <c r="E144" s="155">
        <v>9997</v>
      </c>
      <c r="F144" s="155">
        <v>27348</v>
      </c>
      <c r="G144" s="155">
        <v>738</v>
      </c>
      <c r="H144" s="155">
        <v>28087</v>
      </c>
      <c r="I144" s="155">
        <v>1386</v>
      </c>
      <c r="J144" s="155">
        <v>14276</v>
      </c>
      <c r="K144" s="155">
        <v>19881</v>
      </c>
      <c r="L144" s="155">
        <v>18968</v>
      </c>
      <c r="M144" s="155">
        <v>3804</v>
      </c>
    </row>
    <row r="145" spans="1:13" hidden="1" outlineLevel="1">
      <c r="A145" s="83">
        <v>2006</v>
      </c>
      <c r="B145" s="41" t="s">
        <v>57</v>
      </c>
      <c r="C145" s="155">
        <v>4071</v>
      </c>
      <c r="D145" s="155">
        <v>17557</v>
      </c>
      <c r="E145" s="155">
        <v>10136</v>
      </c>
      <c r="F145" s="155">
        <v>27693</v>
      </c>
      <c r="G145" s="155">
        <v>703</v>
      </c>
      <c r="H145" s="155">
        <v>28396</v>
      </c>
      <c r="I145" s="155">
        <v>3492</v>
      </c>
      <c r="J145" s="155">
        <v>11004</v>
      </c>
      <c r="K145" s="155">
        <v>19718</v>
      </c>
      <c r="L145" s="155">
        <v>18861</v>
      </c>
      <c r="M145" s="155">
        <v>6828</v>
      </c>
    </row>
    <row r="146" spans="1:13" hidden="1" outlineLevel="1">
      <c r="A146" s="83">
        <v>2006</v>
      </c>
      <c r="B146" s="41" t="s">
        <v>58</v>
      </c>
      <c r="C146" s="155">
        <v>4122</v>
      </c>
      <c r="D146" s="155">
        <v>17039</v>
      </c>
      <c r="E146" s="155">
        <v>11179</v>
      </c>
      <c r="F146" s="155">
        <v>28218</v>
      </c>
      <c r="G146" s="155">
        <v>858</v>
      </c>
      <c r="H146" s="155">
        <v>29076</v>
      </c>
      <c r="I146" s="155">
        <v>3465</v>
      </c>
      <c r="J146" s="155">
        <v>12370</v>
      </c>
      <c r="K146" s="155">
        <v>20040</v>
      </c>
      <c r="L146" s="155">
        <v>19167</v>
      </c>
      <c r="M146" s="155">
        <v>5537</v>
      </c>
    </row>
    <row r="147" spans="1:13" hidden="1" outlineLevel="1">
      <c r="A147" s="83">
        <v>2006</v>
      </c>
      <c r="B147" s="41" t="s">
        <v>59</v>
      </c>
      <c r="C147" s="155">
        <v>4139</v>
      </c>
      <c r="D147" s="155">
        <v>17063</v>
      </c>
      <c r="E147" s="155">
        <v>11229</v>
      </c>
      <c r="F147" s="155">
        <v>28292</v>
      </c>
      <c r="G147" s="155">
        <v>805</v>
      </c>
      <c r="H147" s="155">
        <v>29097</v>
      </c>
      <c r="I147" s="155">
        <v>3526</v>
      </c>
      <c r="J147" s="155">
        <v>12301</v>
      </c>
      <c r="K147" s="155">
        <v>20355</v>
      </c>
      <c r="L147" s="155">
        <v>19495</v>
      </c>
      <c r="M147" s="155">
        <v>4997</v>
      </c>
    </row>
    <row r="148" spans="1:13" hidden="1" outlineLevel="1">
      <c r="A148" s="83">
        <v>2006</v>
      </c>
      <c r="B148" s="41" t="s">
        <v>61</v>
      </c>
      <c r="C148" s="155">
        <v>4130</v>
      </c>
      <c r="D148" s="155">
        <v>17028</v>
      </c>
      <c r="E148" s="155">
        <v>11686</v>
      </c>
      <c r="F148" s="155">
        <v>28715</v>
      </c>
      <c r="G148" s="155">
        <v>898</v>
      </c>
      <c r="H148" s="155">
        <v>29613</v>
      </c>
      <c r="I148" s="155">
        <v>3203</v>
      </c>
      <c r="J148" s="155">
        <v>12544</v>
      </c>
      <c r="K148" s="155">
        <v>21274</v>
      </c>
      <c r="L148" s="155">
        <v>20421</v>
      </c>
      <c r="M148" s="155">
        <v>4574</v>
      </c>
    </row>
    <row r="149" spans="1:13" hidden="1" outlineLevel="1">
      <c r="A149" s="83">
        <v>2006</v>
      </c>
      <c r="B149" s="41" t="s">
        <v>62</v>
      </c>
      <c r="C149" s="155">
        <v>4171</v>
      </c>
      <c r="D149" s="155">
        <v>17714</v>
      </c>
      <c r="E149" s="155">
        <v>11510</v>
      </c>
      <c r="F149" s="155">
        <v>29224</v>
      </c>
      <c r="G149" s="155">
        <v>1004</v>
      </c>
      <c r="H149" s="155">
        <v>30228</v>
      </c>
      <c r="I149" s="155">
        <v>2805</v>
      </c>
      <c r="J149" s="155">
        <v>12416</v>
      </c>
      <c r="K149" s="155">
        <v>21462</v>
      </c>
      <c r="L149" s="155">
        <v>20615</v>
      </c>
      <c r="M149" s="155">
        <v>3776</v>
      </c>
    </row>
    <row r="150" spans="1:13" hidden="1" outlineLevel="1">
      <c r="A150" s="85">
        <v>2006</v>
      </c>
      <c r="B150" s="41" t="s">
        <v>63</v>
      </c>
      <c r="C150" s="162">
        <v>4278</v>
      </c>
      <c r="D150" s="162">
        <v>18305</v>
      </c>
      <c r="E150" s="162">
        <v>11896</v>
      </c>
      <c r="F150" s="162">
        <v>30200</v>
      </c>
      <c r="G150" s="162">
        <v>1212</v>
      </c>
      <c r="H150" s="162">
        <v>31412</v>
      </c>
      <c r="I150" s="162">
        <v>2789</v>
      </c>
      <c r="J150" s="162">
        <v>12180</v>
      </c>
      <c r="K150" s="162">
        <v>21736</v>
      </c>
      <c r="L150" s="162">
        <v>20902</v>
      </c>
      <c r="M150" s="162">
        <v>4028</v>
      </c>
    </row>
    <row r="151" spans="1:13" hidden="1" outlineLevel="1">
      <c r="A151" s="269">
        <v>2007</v>
      </c>
      <c r="B151" s="388" t="s">
        <v>49</v>
      </c>
      <c r="C151" s="249">
        <v>4241</v>
      </c>
      <c r="D151" s="249">
        <v>17848</v>
      </c>
      <c r="E151" s="249">
        <v>12389</v>
      </c>
      <c r="F151" s="249">
        <v>30236</v>
      </c>
      <c r="G151" s="249">
        <v>1253</v>
      </c>
      <c r="H151" s="249">
        <v>31489</v>
      </c>
      <c r="I151" s="249">
        <v>2906</v>
      </c>
      <c r="J151" s="249">
        <v>12179</v>
      </c>
      <c r="K151" s="249">
        <v>21991</v>
      </c>
      <c r="L151" s="249">
        <v>21163</v>
      </c>
      <c r="M151" s="249">
        <v>4768</v>
      </c>
    </row>
    <row r="152" spans="1:13" hidden="1" outlineLevel="1">
      <c r="A152" s="83">
        <v>2007</v>
      </c>
      <c r="B152" s="41" t="s">
        <v>50</v>
      </c>
      <c r="C152" s="155">
        <v>4247</v>
      </c>
      <c r="D152" s="155">
        <v>18188</v>
      </c>
      <c r="E152" s="155">
        <v>12424</v>
      </c>
      <c r="F152" s="155">
        <v>30613</v>
      </c>
      <c r="G152" s="155">
        <v>1332</v>
      </c>
      <c r="H152" s="155">
        <v>31944</v>
      </c>
      <c r="I152" s="155">
        <v>2517</v>
      </c>
      <c r="J152" s="155">
        <v>11953</v>
      </c>
      <c r="K152" s="155">
        <v>22084</v>
      </c>
      <c r="L152" s="155">
        <v>21238</v>
      </c>
      <c r="M152" s="155">
        <v>4353</v>
      </c>
    </row>
    <row r="153" spans="1:13" hidden="1" outlineLevel="1">
      <c r="A153" s="83">
        <v>2007</v>
      </c>
      <c r="B153" s="41" t="s">
        <v>51</v>
      </c>
      <c r="C153" s="155">
        <v>4288</v>
      </c>
      <c r="D153" s="155">
        <v>18311</v>
      </c>
      <c r="E153" s="155">
        <v>12564</v>
      </c>
      <c r="F153" s="155">
        <v>30874</v>
      </c>
      <c r="G153" s="155">
        <v>1392</v>
      </c>
      <c r="H153" s="155">
        <v>32266</v>
      </c>
      <c r="I153" s="155">
        <v>2233</v>
      </c>
      <c r="J153" s="155">
        <v>12336</v>
      </c>
      <c r="K153" s="155">
        <v>22344</v>
      </c>
      <c r="L153" s="155">
        <v>21484</v>
      </c>
      <c r="M153" s="155">
        <v>5333</v>
      </c>
    </row>
    <row r="154" spans="1:13" hidden="1" outlineLevel="1">
      <c r="A154" s="83">
        <v>2007</v>
      </c>
      <c r="B154" s="41" t="s">
        <v>53</v>
      </c>
      <c r="C154" s="155">
        <v>4297</v>
      </c>
      <c r="D154" s="155">
        <v>17858</v>
      </c>
      <c r="E154" s="155">
        <v>13238</v>
      </c>
      <c r="F154" s="155">
        <v>31096</v>
      </c>
      <c r="G154" s="155">
        <v>1495</v>
      </c>
      <c r="H154" s="155">
        <v>32590</v>
      </c>
      <c r="I154" s="155">
        <v>1905</v>
      </c>
      <c r="J154" s="155">
        <v>13092</v>
      </c>
      <c r="K154" s="155">
        <v>22655</v>
      </c>
      <c r="L154" s="155">
        <v>21721</v>
      </c>
      <c r="M154" s="155">
        <v>5142</v>
      </c>
    </row>
    <row r="155" spans="1:13" hidden="1" outlineLevel="1">
      <c r="A155" s="83">
        <v>2007</v>
      </c>
      <c r="B155" s="41" t="s">
        <v>54</v>
      </c>
      <c r="C155" s="155">
        <v>4341</v>
      </c>
      <c r="D155" s="155">
        <v>18587</v>
      </c>
      <c r="E155" s="155">
        <v>13165</v>
      </c>
      <c r="F155" s="155">
        <v>31752</v>
      </c>
      <c r="G155" s="155">
        <v>1510</v>
      </c>
      <c r="H155" s="155">
        <v>33262</v>
      </c>
      <c r="I155" s="155">
        <v>2065</v>
      </c>
      <c r="J155" s="155">
        <v>13982</v>
      </c>
      <c r="K155" s="155">
        <v>23177</v>
      </c>
      <c r="L155" s="155">
        <v>22296</v>
      </c>
      <c r="M155" s="155">
        <v>5102</v>
      </c>
    </row>
    <row r="156" spans="1:13" hidden="1" outlineLevel="1">
      <c r="A156" s="83">
        <v>2007</v>
      </c>
      <c r="B156" s="41" t="s">
        <v>55</v>
      </c>
      <c r="C156" s="155">
        <v>4413</v>
      </c>
      <c r="D156" s="155">
        <v>18789</v>
      </c>
      <c r="E156" s="155">
        <v>13402</v>
      </c>
      <c r="F156" s="155">
        <v>32191</v>
      </c>
      <c r="G156" s="155">
        <v>1745</v>
      </c>
      <c r="H156" s="155">
        <v>33936</v>
      </c>
      <c r="I156" s="155">
        <v>2279</v>
      </c>
      <c r="J156" s="155">
        <v>14073</v>
      </c>
      <c r="K156" s="155">
        <v>23821</v>
      </c>
      <c r="L156" s="155">
        <v>22932</v>
      </c>
      <c r="M156" s="155">
        <v>5377</v>
      </c>
    </row>
    <row r="157" spans="1:13" hidden="1" outlineLevel="1">
      <c r="A157" s="83">
        <v>2007</v>
      </c>
      <c r="B157" s="41" t="s">
        <v>57</v>
      </c>
      <c r="C157" s="155">
        <v>4401</v>
      </c>
      <c r="D157" s="155">
        <v>18941</v>
      </c>
      <c r="E157" s="155">
        <v>12771</v>
      </c>
      <c r="F157" s="155">
        <v>31711</v>
      </c>
      <c r="G157" s="155">
        <v>1730</v>
      </c>
      <c r="H157" s="155">
        <v>33441</v>
      </c>
      <c r="I157" s="155">
        <v>2142</v>
      </c>
      <c r="J157" s="155">
        <v>14035</v>
      </c>
      <c r="K157" s="155">
        <v>24335</v>
      </c>
      <c r="L157" s="155">
        <v>23429</v>
      </c>
      <c r="M157" s="155">
        <v>5278</v>
      </c>
    </row>
    <row r="158" spans="1:13" hidden="1" outlineLevel="1">
      <c r="A158" s="83">
        <v>2007</v>
      </c>
      <c r="B158" s="41" t="s">
        <v>58</v>
      </c>
      <c r="C158" s="155">
        <v>4441</v>
      </c>
      <c r="D158" s="155">
        <v>18927</v>
      </c>
      <c r="E158" s="155">
        <v>13401</v>
      </c>
      <c r="F158" s="155">
        <v>32327</v>
      </c>
      <c r="G158" s="155">
        <v>1426</v>
      </c>
      <c r="H158" s="155">
        <v>33753</v>
      </c>
      <c r="I158" s="155">
        <v>2254</v>
      </c>
      <c r="J158" s="155">
        <v>13990</v>
      </c>
      <c r="K158" s="155">
        <v>24521</v>
      </c>
      <c r="L158" s="155">
        <v>23631</v>
      </c>
      <c r="M158" s="155">
        <v>4959</v>
      </c>
    </row>
    <row r="159" spans="1:13" hidden="1" outlineLevel="1">
      <c r="A159" s="83">
        <v>2007</v>
      </c>
      <c r="B159" s="41" t="s">
        <v>59</v>
      </c>
      <c r="C159" s="155">
        <v>4511</v>
      </c>
      <c r="D159" s="155">
        <v>19093</v>
      </c>
      <c r="E159" s="155">
        <v>13582</v>
      </c>
      <c r="F159" s="155">
        <v>32675</v>
      </c>
      <c r="G159" s="155">
        <v>1437</v>
      </c>
      <c r="H159" s="155">
        <v>34113</v>
      </c>
      <c r="I159" s="155">
        <v>2288</v>
      </c>
      <c r="J159" s="155">
        <v>14225</v>
      </c>
      <c r="K159" s="155">
        <v>25081</v>
      </c>
      <c r="L159" s="155">
        <v>24190</v>
      </c>
      <c r="M159" s="155">
        <v>4387</v>
      </c>
    </row>
    <row r="160" spans="1:13" hidden="1" outlineLevel="1">
      <c r="A160" s="83">
        <v>2007</v>
      </c>
      <c r="B160" s="41" t="s">
        <v>61</v>
      </c>
      <c r="C160" s="155">
        <v>4509</v>
      </c>
      <c r="D160" s="155">
        <v>18648</v>
      </c>
      <c r="E160" s="155">
        <v>14006</v>
      </c>
      <c r="F160" s="155">
        <v>32654</v>
      </c>
      <c r="G160" s="155">
        <v>1417</v>
      </c>
      <c r="H160" s="155">
        <v>34071</v>
      </c>
      <c r="I160" s="155">
        <v>2104</v>
      </c>
      <c r="J160" s="155">
        <v>14631</v>
      </c>
      <c r="K160" s="155">
        <v>25804</v>
      </c>
      <c r="L160" s="155">
        <v>24871</v>
      </c>
      <c r="M160" s="155">
        <v>4070</v>
      </c>
    </row>
    <row r="161" spans="1:13" hidden="1" outlineLevel="1">
      <c r="A161" s="83">
        <v>2007</v>
      </c>
      <c r="B161" s="41" t="s">
        <v>62</v>
      </c>
      <c r="C161" s="155">
        <v>4545</v>
      </c>
      <c r="D161" s="155">
        <v>19403</v>
      </c>
      <c r="E161" s="155">
        <v>13181</v>
      </c>
      <c r="F161" s="155">
        <v>32584</v>
      </c>
      <c r="G161" s="155">
        <v>1408</v>
      </c>
      <c r="H161" s="155">
        <v>33991</v>
      </c>
      <c r="I161" s="155">
        <v>2110</v>
      </c>
      <c r="J161" s="155">
        <v>14497</v>
      </c>
      <c r="K161" s="155">
        <v>26263</v>
      </c>
      <c r="L161" s="155">
        <v>25302</v>
      </c>
      <c r="M161" s="155">
        <v>3693</v>
      </c>
    </row>
    <row r="162" spans="1:13" hidden="1" outlineLevel="1">
      <c r="A162" s="85">
        <v>2007</v>
      </c>
      <c r="B162" s="41" t="s">
        <v>63</v>
      </c>
      <c r="C162" s="162">
        <v>4620</v>
      </c>
      <c r="D162" s="162">
        <v>20791</v>
      </c>
      <c r="E162" s="162">
        <v>13191</v>
      </c>
      <c r="F162" s="162">
        <v>33982</v>
      </c>
      <c r="G162" s="162">
        <v>1509</v>
      </c>
      <c r="H162" s="162">
        <v>35491</v>
      </c>
      <c r="I162" s="162">
        <v>2488</v>
      </c>
      <c r="J162" s="162">
        <v>14726</v>
      </c>
      <c r="K162" s="162">
        <v>26781</v>
      </c>
      <c r="L162" s="162">
        <v>25793</v>
      </c>
      <c r="M162" s="162">
        <v>4390</v>
      </c>
    </row>
    <row r="163" spans="1:13" hidden="1" outlineLevel="1">
      <c r="A163" s="269">
        <v>2008</v>
      </c>
      <c r="B163" s="388" t="s">
        <v>49</v>
      </c>
      <c r="C163" s="249">
        <v>4597</v>
      </c>
      <c r="D163" s="249">
        <v>19653</v>
      </c>
      <c r="E163" s="249">
        <v>14105</v>
      </c>
      <c r="F163" s="249">
        <v>33758</v>
      </c>
      <c r="G163" s="249">
        <v>1370</v>
      </c>
      <c r="H163" s="249">
        <v>35128</v>
      </c>
      <c r="I163" s="249">
        <v>1246</v>
      </c>
      <c r="J163" s="249">
        <v>12829</v>
      </c>
      <c r="K163" s="249">
        <v>27569</v>
      </c>
      <c r="L163" s="249">
        <v>26492</v>
      </c>
      <c r="M163" s="249">
        <v>3044</v>
      </c>
    </row>
    <row r="164" spans="1:13" hidden="1" outlineLevel="1">
      <c r="A164" s="83">
        <v>2008</v>
      </c>
      <c r="B164" s="41" t="s">
        <v>50</v>
      </c>
      <c r="C164" s="155">
        <v>4538</v>
      </c>
      <c r="D164" s="155">
        <v>19848</v>
      </c>
      <c r="E164" s="155">
        <v>14243</v>
      </c>
      <c r="F164" s="155">
        <v>34092</v>
      </c>
      <c r="G164" s="155">
        <v>1705</v>
      </c>
      <c r="H164" s="155">
        <v>35797</v>
      </c>
      <c r="I164" s="155">
        <v>1151</v>
      </c>
      <c r="J164" s="155">
        <v>13006</v>
      </c>
      <c r="K164" s="155">
        <v>27815</v>
      </c>
      <c r="L164" s="155">
        <v>26789</v>
      </c>
      <c r="M164" s="155">
        <v>3079</v>
      </c>
    </row>
    <row r="165" spans="1:13" hidden="1" outlineLevel="1">
      <c r="A165" s="83">
        <v>2008</v>
      </c>
      <c r="B165" s="41" t="s">
        <v>51</v>
      </c>
      <c r="C165" s="155">
        <v>4482</v>
      </c>
      <c r="D165" s="155">
        <v>19659</v>
      </c>
      <c r="E165" s="155">
        <v>14035</v>
      </c>
      <c r="F165" s="155">
        <v>33694</v>
      </c>
      <c r="G165" s="155">
        <v>1823</v>
      </c>
      <c r="H165" s="155">
        <v>35517</v>
      </c>
      <c r="I165" s="155">
        <v>731</v>
      </c>
      <c r="J165" s="155">
        <v>12345</v>
      </c>
      <c r="K165" s="155">
        <v>28137</v>
      </c>
      <c r="L165" s="155">
        <v>27201</v>
      </c>
      <c r="M165" s="155">
        <v>2411</v>
      </c>
    </row>
    <row r="166" spans="1:13" hidden="1" outlineLevel="1">
      <c r="A166" s="83">
        <v>2008</v>
      </c>
      <c r="B166" s="41" t="s">
        <v>53</v>
      </c>
      <c r="C166" s="155">
        <v>4464</v>
      </c>
      <c r="D166" s="155">
        <v>19143</v>
      </c>
      <c r="E166" s="155">
        <v>14615</v>
      </c>
      <c r="F166" s="155">
        <v>33758</v>
      </c>
      <c r="G166" s="155">
        <v>1693</v>
      </c>
      <c r="H166" s="155">
        <v>35451</v>
      </c>
      <c r="I166" s="155">
        <v>913</v>
      </c>
      <c r="J166" s="155">
        <v>12508</v>
      </c>
      <c r="K166" s="155">
        <v>28534</v>
      </c>
      <c r="L166" s="155">
        <v>27608</v>
      </c>
      <c r="M166" s="155">
        <v>2788</v>
      </c>
    </row>
    <row r="167" spans="1:13" hidden="1" outlineLevel="1">
      <c r="A167" s="83">
        <v>2008</v>
      </c>
      <c r="B167" s="41" t="s">
        <v>54</v>
      </c>
      <c r="C167" s="155">
        <v>4411</v>
      </c>
      <c r="D167" s="155">
        <v>19684</v>
      </c>
      <c r="E167" s="155">
        <v>14600</v>
      </c>
      <c r="F167" s="155">
        <v>34284</v>
      </c>
      <c r="G167" s="155">
        <v>1764</v>
      </c>
      <c r="H167" s="155">
        <v>36049</v>
      </c>
      <c r="I167" s="155">
        <v>947</v>
      </c>
      <c r="J167" s="155">
        <v>12640</v>
      </c>
      <c r="K167" s="155">
        <v>28597</v>
      </c>
      <c r="L167" s="155">
        <v>27679</v>
      </c>
      <c r="M167" s="155">
        <v>2347</v>
      </c>
    </row>
    <row r="168" spans="1:13" hidden="1" outlineLevel="1">
      <c r="A168" s="83">
        <v>2008</v>
      </c>
      <c r="B168" s="41" t="s">
        <v>55</v>
      </c>
      <c r="C168" s="155">
        <v>4325</v>
      </c>
      <c r="D168" s="155">
        <v>19836</v>
      </c>
      <c r="E168" s="155">
        <v>13973</v>
      </c>
      <c r="F168" s="155">
        <v>33809</v>
      </c>
      <c r="G168" s="155">
        <v>1769</v>
      </c>
      <c r="H168" s="155">
        <v>35577</v>
      </c>
      <c r="I168" s="155">
        <v>998</v>
      </c>
      <c r="J168" s="155">
        <v>12741</v>
      </c>
      <c r="K168" s="155">
        <v>29230</v>
      </c>
      <c r="L168" s="155">
        <v>28285</v>
      </c>
      <c r="M168" s="155">
        <v>2564</v>
      </c>
    </row>
    <row r="169" spans="1:13" hidden="1" outlineLevel="1">
      <c r="A169" s="83">
        <v>2008</v>
      </c>
      <c r="B169" s="41" t="s">
        <v>57</v>
      </c>
      <c r="C169" s="155">
        <v>4227</v>
      </c>
      <c r="D169" s="155">
        <v>19370</v>
      </c>
      <c r="E169" s="155">
        <v>14754</v>
      </c>
      <c r="F169" s="155">
        <v>34124</v>
      </c>
      <c r="G169" s="155">
        <v>1858</v>
      </c>
      <c r="H169" s="155">
        <v>35982</v>
      </c>
      <c r="I169" s="155">
        <v>1138</v>
      </c>
      <c r="J169" s="155">
        <v>12607</v>
      </c>
      <c r="K169" s="155">
        <v>29856</v>
      </c>
      <c r="L169" s="155">
        <v>28915</v>
      </c>
      <c r="M169" s="155">
        <v>2278</v>
      </c>
    </row>
    <row r="170" spans="1:13" hidden="1" outlineLevel="1">
      <c r="A170" s="83">
        <v>2008</v>
      </c>
      <c r="B170" s="41" t="s">
        <v>58</v>
      </c>
      <c r="C170" s="155">
        <v>4180</v>
      </c>
      <c r="D170" s="155">
        <v>18864</v>
      </c>
      <c r="E170" s="155">
        <v>15537</v>
      </c>
      <c r="F170" s="155">
        <v>34401</v>
      </c>
      <c r="G170" s="155">
        <v>1708</v>
      </c>
      <c r="H170" s="155">
        <v>36109</v>
      </c>
      <c r="I170" s="155">
        <v>1338</v>
      </c>
      <c r="J170" s="155">
        <v>12306</v>
      </c>
      <c r="K170" s="155">
        <v>30277</v>
      </c>
      <c r="L170" s="155">
        <v>29291</v>
      </c>
      <c r="M170" s="155">
        <v>2890</v>
      </c>
    </row>
    <row r="171" spans="1:13" hidden="1" outlineLevel="1">
      <c r="A171" s="83">
        <v>2008</v>
      </c>
      <c r="B171" s="41" t="s">
        <v>59</v>
      </c>
      <c r="C171" s="155">
        <v>3999</v>
      </c>
      <c r="D171" s="155">
        <v>19233</v>
      </c>
      <c r="E171" s="155">
        <v>15281</v>
      </c>
      <c r="F171" s="155">
        <v>34514</v>
      </c>
      <c r="G171" s="155">
        <v>1665</v>
      </c>
      <c r="H171" s="155">
        <v>36179</v>
      </c>
      <c r="I171" s="155">
        <v>1536</v>
      </c>
      <c r="J171" s="155">
        <v>11845</v>
      </c>
      <c r="K171" s="155">
        <v>30527</v>
      </c>
      <c r="L171" s="155">
        <v>29534</v>
      </c>
      <c r="M171" s="155">
        <v>3732</v>
      </c>
    </row>
    <row r="172" spans="1:13" hidden="1" outlineLevel="1">
      <c r="A172" s="83">
        <v>2008</v>
      </c>
      <c r="B172" s="41" t="s">
        <v>61</v>
      </c>
      <c r="C172" s="155">
        <v>4018</v>
      </c>
      <c r="D172" s="155">
        <v>19201</v>
      </c>
      <c r="E172" s="155">
        <v>15352</v>
      </c>
      <c r="F172" s="155">
        <v>34553</v>
      </c>
      <c r="G172" s="155">
        <v>1190</v>
      </c>
      <c r="H172" s="155">
        <v>35743</v>
      </c>
      <c r="I172" s="155">
        <v>2017</v>
      </c>
      <c r="J172" s="155">
        <v>12107</v>
      </c>
      <c r="K172" s="155">
        <v>30912</v>
      </c>
      <c r="L172" s="155">
        <v>29906</v>
      </c>
      <c r="M172" s="155">
        <v>3701</v>
      </c>
    </row>
    <row r="173" spans="1:13" hidden="1" outlineLevel="1">
      <c r="A173" s="83">
        <v>2008</v>
      </c>
      <c r="B173" s="41" t="s">
        <v>62</v>
      </c>
      <c r="C173" s="155">
        <v>3573</v>
      </c>
      <c r="D173" s="155">
        <v>19089</v>
      </c>
      <c r="E173" s="155">
        <v>15972</v>
      </c>
      <c r="F173" s="155">
        <v>35061</v>
      </c>
      <c r="G173" s="155">
        <v>1229</v>
      </c>
      <c r="H173" s="155">
        <v>36290</v>
      </c>
      <c r="I173" s="155">
        <v>2505</v>
      </c>
      <c r="J173" s="155">
        <v>12456</v>
      </c>
      <c r="K173" s="155">
        <v>31104</v>
      </c>
      <c r="L173" s="155">
        <v>30212</v>
      </c>
      <c r="M173" s="155">
        <v>4105</v>
      </c>
    </row>
    <row r="174" spans="1:13" hidden="1" outlineLevel="1">
      <c r="A174" s="85">
        <v>2008</v>
      </c>
      <c r="B174" s="41" t="s">
        <v>63</v>
      </c>
      <c r="C174" s="162">
        <v>1427</v>
      </c>
      <c r="D174" s="162">
        <v>19096</v>
      </c>
      <c r="E174" s="162">
        <v>16914</v>
      </c>
      <c r="F174" s="162">
        <v>36010</v>
      </c>
      <c r="G174" s="162">
        <v>1067</v>
      </c>
      <c r="H174" s="162">
        <v>37078</v>
      </c>
      <c r="I174" s="162">
        <v>2212</v>
      </c>
      <c r="J174" s="162">
        <v>15083</v>
      </c>
      <c r="K174" s="162">
        <v>30866</v>
      </c>
      <c r="L174" s="162">
        <v>29996</v>
      </c>
      <c r="M174" s="162">
        <v>976</v>
      </c>
    </row>
    <row r="175" spans="1:13" hidden="1" outlineLevel="1">
      <c r="A175" s="269">
        <v>2009</v>
      </c>
      <c r="B175" s="388" t="s">
        <v>49</v>
      </c>
      <c r="C175" s="249">
        <v>6250</v>
      </c>
      <c r="D175" s="249">
        <v>22625</v>
      </c>
      <c r="E175" s="249">
        <v>16541</v>
      </c>
      <c r="F175" s="249">
        <v>39166</v>
      </c>
      <c r="G175" s="249">
        <v>1178</v>
      </c>
      <c r="H175" s="249">
        <v>40343</v>
      </c>
      <c r="I175" s="249">
        <v>1873</v>
      </c>
      <c r="J175" s="249">
        <v>12262</v>
      </c>
      <c r="K175" s="249">
        <v>30875</v>
      </c>
      <c r="L175" s="249">
        <v>29984</v>
      </c>
      <c r="M175" s="249">
        <v>3169</v>
      </c>
    </row>
    <row r="176" spans="1:13" hidden="1" outlineLevel="1">
      <c r="A176" s="85">
        <v>2009</v>
      </c>
      <c r="B176" s="41" t="s">
        <v>50</v>
      </c>
      <c r="C176" s="162">
        <v>6303</v>
      </c>
      <c r="D176" s="162">
        <v>22432</v>
      </c>
      <c r="E176" s="162">
        <v>16484</v>
      </c>
      <c r="F176" s="162">
        <v>38916</v>
      </c>
      <c r="G176" s="162">
        <v>996</v>
      </c>
      <c r="H176" s="162">
        <v>39911</v>
      </c>
      <c r="I176" s="162">
        <v>2141</v>
      </c>
      <c r="J176" s="162">
        <v>12917</v>
      </c>
      <c r="K176" s="162">
        <v>31256</v>
      </c>
      <c r="L176" s="162">
        <v>30140</v>
      </c>
      <c r="M176" s="162">
        <v>3524</v>
      </c>
    </row>
    <row r="177" spans="1:13" hidden="1" outlineLevel="1">
      <c r="A177" s="85">
        <v>2009</v>
      </c>
      <c r="B177" s="41" t="s">
        <v>51</v>
      </c>
      <c r="C177" s="162">
        <v>6485</v>
      </c>
      <c r="D177" s="162">
        <v>22677</v>
      </c>
      <c r="E177" s="162">
        <v>15907</v>
      </c>
      <c r="F177" s="162">
        <v>38584</v>
      </c>
      <c r="G177" s="162">
        <v>937</v>
      </c>
      <c r="H177" s="162">
        <v>39522</v>
      </c>
      <c r="I177" s="162">
        <v>1657</v>
      </c>
      <c r="J177" s="162">
        <v>13642</v>
      </c>
      <c r="K177" s="162">
        <v>31477</v>
      </c>
      <c r="L177" s="162">
        <v>30197</v>
      </c>
      <c r="M177" s="162">
        <v>3749</v>
      </c>
    </row>
    <row r="178" spans="1:13" hidden="1" outlineLevel="1">
      <c r="A178" s="83">
        <v>2009</v>
      </c>
      <c r="B178" s="41" t="s">
        <v>53</v>
      </c>
      <c r="C178" s="185">
        <v>6586</v>
      </c>
      <c r="D178" s="162">
        <v>22617</v>
      </c>
      <c r="E178" s="162">
        <v>16082</v>
      </c>
      <c r="F178" s="162">
        <v>38699</v>
      </c>
      <c r="G178" s="162">
        <v>640</v>
      </c>
      <c r="H178" s="162">
        <v>39338</v>
      </c>
      <c r="I178" s="162">
        <v>1516</v>
      </c>
      <c r="J178" s="162">
        <v>13376</v>
      </c>
      <c r="K178" s="162">
        <v>31414</v>
      </c>
      <c r="L178" s="162">
        <v>30130</v>
      </c>
      <c r="M178" s="162">
        <v>3528</v>
      </c>
    </row>
    <row r="179" spans="1:13" hidden="1" outlineLevel="1">
      <c r="A179" s="83">
        <v>2009</v>
      </c>
      <c r="B179" s="41" t="s">
        <v>54</v>
      </c>
      <c r="C179" s="185">
        <v>6635</v>
      </c>
      <c r="D179" s="162">
        <v>23304</v>
      </c>
      <c r="E179" s="162">
        <v>15716</v>
      </c>
      <c r="F179" s="162">
        <v>39020</v>
      </c>
      <c r="G179" s="162">
        <v>611</v>
      </c>
      <c r="H179" s="162">
        <v>39631</v>
      </c>
      <c r="I179" s="162">
        <v>1256</v>
      </c>
      <c r="J179" s="162">
        <v>14067</v>
      </c>
      <c r="K179" s="162">
        <v>31670</v>
      </c>
      <c r="L179" s="162">
        <v>30144</v>
      </c>
      <c r="M179" s="162">
        <v>4265</v>
      </c>
    </row>
    <row r="180" spans="1:13" hidden="1" outlineLevel="1">
      <c r="A180" s="83">
        <v>2009</v>
      </c>
      <c r="B180" s="41" t="s">
        <v>55</v>
      </c>
      <c r="C180" s="185">
        <v>6645</v>
      </c>
      <c r="D180" s="162">
        <v>23495</v>
      </c>
      <c r="E180" s="162">
        <v>14772</v>
      </c>
      <c r="F180" s="162">
        <v>38267</v>
      </c>
      <c r="G180" s="162">
        <v>401</v>
      </c>
      <c r="H180" s="162">
        <v>38668</v>
      </c>
      <c r="I180" s="162">
        <v>1386</v>
      </c>
      <c r="J180" s="162">
        <v>14586</v>
      </c>
      <c r="K180" s="162">
        <v>31888</v>
      </c>
      <c r="L180" s="162">
        <v>30197</v>
      </c>
      <c r="M180" s="162">
        <v>4231</v>
      </c>
    </row>
    <row r="181" spans="1:13" hidden="1" outlineLevel="1">
      <c r="A181" s="83">
        <v>2009</v>
      </c>
      <c r="B181" s="41" t="s">
        <v>57</v>
      </c>
      <c r="C181" s="185">
        <v>6724</v>
      </c>
      <c r="D181" s="162">
        <v>23326</v>
      </c>
      <c r="E181" s="162">
        <v>14709</v>
      </c>
      <c r="F181" s="162">
        <v>38035</v>
      </c>
      <c r="G181" s="162">
        <v>260</v>
      </c>
      <c r="H181" s="162">
        <v>38295</v>
      </c>
      <c r="I181" s="162">
        <v>1116</v>
      </c>
      <c r="J181" s="162">
        <v>14339</v>
      </c>
      <c r="K181" s="162">
        <v>32128</v>
      </c>
      <c r="L181" s="162">
        <v>30215</v>
      </c>
      <c r="M181" s="162">
        <v>4905</v>
      </c>
    </row>
    <row r="182" spans="1:13" hidden="1" outlineLevel="1">
      <c r="A182" s="83">
        <v>2009</v>
      </c>
      <c r="B182" s="41" t="s">
        <v>58</v>
      </c>
      <c r="C182" s="185">
        <v>6690</v>
      </c>
      <c r="D182" s="162">
        <v>22926</v>
      </c>
      <c r="E182" s="162">
        <v>15014</v>
      </c>
      <c r="F182" s="162">
        <v>37940</v>
      </c>
      <c r="G182" s="162">
        <v>306</v>
      </c>
      <c r="H182" s="162">
        <v>38245</v>
      </c>
      <c r="I182" s="162">
        <v>1368</v>
      </c>
      <c r="J182" s="162">
        <v>14228</v>
      </c>
      <c r="K182" s="162">
        <v>32438</v>
      </c>
      <c r="L182" s="162">
        <v>30440</v>
      </c>
      <c r="M182" s="162">
        <v>5327</v>
      </c>
    </row>
    <row r="183" spans="1:13" hidden="1" outlineLevel="1">
      <c r="A183" s="83">
        <v>2009</v>
      </c>
      <c r="B183" s="41" t="s">
        <v>59</v>
      </c>
      <c r="C183" s="185">
        <v>6665</v>
      </c>
      <c r="D183" s="162">
        <v>23121</v>
      </c>
      <c r="E183" s="162">
        <v>14450</v>
      </c>
      <c r="F183" s="162">
        <v>37571</v>
      </c>
      <c r="G183" s="162">
        <v>224</v>
      </c>
      <c r="H183" s="162">
        <v>37795</v>
      </c>
      <c r="I183" s="162">
        <v>1652</v>
      </c>
      <c r="J183" s="162">
        <v>14490</v>
      </c>
      <c r="K183" s="162">
        <v>32336</v>
      </c>
      <c r="L183" s="162">
        <v>30482</v>
      </c>
      <c r="M183" s="162">
        <v>5848</v>
      </c>
    </row>
    <row r="184" spans="1:13" hidden="1" outlineLevel="1">
      <c r="A184" s="83">
        <v>2009</v>
      </c>
      <c r="B184" s="41" t="s">
        <v>61</v>
      </c>
      <c r="C184" s="185">
        <v>6697</v>
      </c>
      <c r="D184" s="162">
        <v>22883</v>
      </c>
      <c r="E184" s="162">
        <v>14413</v>
      </c>
      <c r="F184" s="162">
        <v>37296</v>
      </c>
      <c r="G184" s="162">
        <v>262</v>
      </c>
      <c r="H184" s="162">
        <v>37558</v>
      </c>
      <c r="I184" s="162">
        <v>1551</v>
      </c>
      <c r="J184" s="162">
        <v>13622</v>
      </c>
      <c r="K184" s="162">
        <v>32592</v>
      </c>
      <c r="L184" s="162">
        <v>30515</v>
      </c>
      <c r="M184" s="162">
        <v>5731</v>
      </c>
    </row>
    <row r="185" spans="1:13" hidden="1" outlineLevel="1">
      <c r="A185" s="83">
        <v>2009</v>
      </c>
      <c r="B185" s="41" t="s">
        <v>62</v>
      </c>
      <c r="C185" s="185">
        <v>6770</v>
      </c>
      <c r="D185" s="162">
        <v>23570</v>
      </c>
      <c r="E185" s="162">
        <v>13631</v>
      </c>
      <c r="F185" s="162">
        <v>37201</v>
      </c>
      <c r="G185" s="162">
        <v>670</v>
      </c>
      <c r="H185" s="162">
        <v>37871</v>
      </c>
      <c r="I185" s="162">
        <v>1337</v>
      </c>
      <c r="J185" s="162">
        <v>13507</v>
      </c>
      <c r="K185" s="162">
        <v>32662</v>
      </c>
      <c r="L185" s="162">
        <v>30625</v>
      </c>
      <c r="M185" s="162">
        <v>5595</v>
      </c>
    </row>
    <row r="186" spans="1:13" hidden="1" outlineLevel="1">
      <c r="A186" s="85">
        <v>2009</v>
      </c>
      <c r="B186" s="41" t="s">
        <v>63</v>
      </c>
      <c r="C186" s="185">
        <v>6984</v>
      </c>
      <c r="D186" s="162">
        <v>24478</v>
      </c>
      <c r="E186" s="162">
        <v>13344</v>
      </c>
      <c r="F186" s="162">
        <v>37821</v>
      </c>
      <c r="G186" s="162">
        <v>1050</v>
      </c>
      <c r="H186" s="162">
        <v>38872</v>
      </c>
      <c r="I186" s="162">
        <v>1999</v>
      </c>
      <c r="J186" s="162">
        <v>13794</v>
      </c>
      <c r="K186" s="162">
        <v>32341</v>
      </c>
      <c r="L186" s="162">
        <v>30259</v>
      </c>
      <c r="M186" s="162">
        <v>5302</v>
      </c>
    </row>
    <row r="187" spans="1:13" hidden="1" outlineLevel="1">
      <c r="A187" s="269">
        <v>2010</v>
      </c>
      <c r="B187" s="388" t="s">
        <v>49</v>
      </c>
      <c r="C187" s="620">
        <v>6798</v>
      </c>
      <c r="D187" s="249">
        <v>23500</v>
      </c>
      <c r="E187" s="249">
        <v>13455</v>
      </c>
      <c r="F187" s="249">
        <v>36955</v>
      </c>
      <c r="G187" s="249">
        <v>1302</v>
      </c>
      <c r="H187" s="249">
        <v>38256</v>
      </c>
      <c r="I187" s="249">
        <v>2015</v>
      </c>
      <c r="J187" s="249">
        <v>14413</v>
      </c>
      <c r="K187" s="249">
        <v>32364</v>
      </c>
      <c r="L187" s="249">
        <v>30374</v>
      </c>
      <c r="M187" s="249">
        <v>5014</v>
      </c>
    </row>
    <row r="188" spans="1:13" hidden="1" outlineLevel="1">
      <c r="A188" s="85">
        <v>2010</v>
      </c>
      <c r="B188" s="41" t="s">
        <v>50</v>
      </c>
      <c r="C188" s="185">
        <v>6819</v>
      </c>
      <c r="D188" s="162">
        <v>23783</v>
      </c>
      <c r="E188" s="162">
        <v>13412</v>
      </c>
      <c r="F188" s="162">
        <v>37194</v>
      </c>
      <c r="G188" s="162">
        <v>1679</v>
      </c>
      <c r="H188" s="162">
        <v>38874</v>
      </c>
      <c r="I188" s="162">
        <v>1561</v>
      </c>
      <c r="J188" s="162">
        <v>14645</v>
      </c>
      <c r="K188" s="162">
        <v>32286</v>
      </c>
      <c r="L188" s="162">
        <v>30312</v>
      </c>
      <c r="M188" s="162">
        <v>5025</v>
      </c>
    </row>
    <row r="189" spans="1:13" hidden="1" outlineLevel="1">
      <c r="A189" s="85">
        <v>2010</v>
      </c>
      <c r="B189" s="41" t="s">
        <v>51</v>
      </c>
      <c r="C189" s="185">
        <v>6927</v>
      </c>
      <c r="D189" s="162">
        <v>24052</v>
      </c>
      <c r="E189" s="162">
        <v>12939</v>
      </c>
      <c r="F189" s="162">
        <v>36991</v>
      </c>
      <c r="G189" s="162">
        <v>2053</v>
      </c>
      <c r="H189" s="162">
        <v>39044</v>
      </c>
      <c r="I189" s="162">
        <v>2007</v>
      </c>
      <c r="J189" s="162">
        <v>15163</v>
      </c>
      <c r="K189" s="162">
        <v>32417</v>
      </c>
      <c r="L189" s="162">
        <v>30310</v>
      </c>
      <c r="M189" s="162">
        <v>5069</v>
      </c>
    </row>
    <row r="190" spans="1:13" hidden="1" outlineLevel="1">
      <c r="A190" s="85">
        <v>2010</v>
      </c>
      <c r="B190" s="41" t="s">
        <v>53</v>
      </c>
      <c r="C190" s="185">
        <v>6946</v>
      </c>
      <c r="D190" s="162">
        <v>24001</v>
      </c>
      <c r="E190" s="162">
        <v>13470</v>
      </c>
      <c r="F190" s="162">
        <v>37472</v>
      </c>
      <c r="G190" s="162">
        <v>2268</v>
      </c>
      <c r="H190" s="162">
        <v>39740</v>
      </c>
      <c r="I190" s="162">
        <v>1981</v>
      </c>
      <c r="J190" s="162">
        <v>15475</v>
      </c>
      <c r="K190" s="162">
        <v>32399</v>
      </c>
      <c r="L190" s="162">
        <v>30261</v>
      </c>
      <c r="M190" s="162">
        <v>5261</v>
      </c>
    </row>
    <row r="191" spans="1:13" hidden="1" outlineLevel="1">
      <c r="A191" s="85">
        <v>2010</v>
      </c>
      <c r="B191" s="41" t="s">
        <v>54</v>
      </c>
      <c r="C191" s="185">
        <v>7002</v>
      </c>
      <c r="D191" s="162">
        <v>24796</v>
      </c>
      <c r="E191" s="162">
        <v>13242</v>
      </c>
      <c r="F191" s="162">
        <v>38038</v>
      </c>
      <c r="G191" s="162">
        <v>2010</v>
      </c>
      <c r="H191" s="162">
        <v>40048</v>
      </c>
      <c r="I191" s="162">
        <v>2124</v>
      </c>
      <c r="J191" s="162">
        <v>16401</v>
      </c>
      <c r="K191" s="162">
        <v>32600</v>
      </c>
      <c r="L191" s="162">
        <v>30482</v>
      </c>
      <c r="M191" s="162">
        <v>5596</v>
      </c>
    </row>
    <row r="192" spans="1:13" hidden="1" outlineLevel="1">
      <c r="A192" s="85">
        <v>2010</v>
      </c>
      <c r="B192" s="41" t="s">
        <v>55</v>
      </c>
      <c r="C192" s="185">
        <v>7065</v>
      </c>
      <c r="D192" s="162">
        <v>24891</v>
      </c>
      <c r="E192" s="162">
        <v>12447</v>
      </c>
      <c r="F192" s="162">
        <v>37338</v>
      </c>
      <c r="G192" s="162">
        <v>2010</v>
      </c>
      <c r="H192" s="162">
        <v>39348</v>
      </c>
      <c r="I192" s="162">
        <v>1872</v>
      </c>
      <c r="J192" s="162">
        <v>17097</v>
      </c>
      <c r="K192" s="162">
        <v>32699</v>
      </c>
      <c r="L192" s="162">
        <v>30605</v>
      </c>
      <c r="M192" s="162">
        <v>5475</v>
      </c>
    </row>
    <row r="193" spans="1:13" hidden="1" outlineLevel="1">
      <c r="A193" s="85">
        <v>2010</v>
      </c>
      <c r="B193" s="41" t="s">
        <v>57</v>
      </c>
      <c r="C193" s="162">
        <v>7167</v>
      </c>
      <c r="D193" s="162">
        <v>24635</v>
      </c>
      <c r="E193" s="162">
        <v>12656</v>
      </c>
      <c r="F193" s="162">
        <v>37291</v>
      </c>
      <c r="G193" s="162">
        <v>1995</v>
      </c>
      <c r="H193" s="162">
        <v>39287</v>
      </c>
      <c r="I193" s="162">
        <v>2141</v>
      </c>
      <c r="J193" s="162">
        <v>16406</v>
      </c>
      <c r="K193" s="162">
        <v>32728</v>
      </c>
      <c r="L193" s="162">
        <v>30832</v>
      </c>
      <c r="M193" s="162">
        <v>4562</v>
      </c>
    </row>
    <row r="194" spans="1:13" hidden="1" outlineLevel="1">
      <c r="A194" s="85">
        <v>2010</v>
      </c>
      <c r="B194" s="41" t="s">
        <v>58</v>
      </c>
      <c r="C194" s="162">
        <v>7117</v>
      </c>
      <c r="D194" s="162">
        <v>24937</v>
      </c>
      <c r="E194" s="162">
        <v>12656</v>
      </c>
      <c r="F194" s="162">
        <v>37593</v>
      </c>
      <c r="G194" s="162">
        <v>1866</v>
      </c>
      <c r="H194" s="162">
        <v>39459</v>
      </c>
      <c r="I194" s="162">
        <v>2319</v>
      </c>
      <c r="J194" s="162">
        <v>16501</v>
      </c>
      <c r="K194" s="162">
        <v>32895</v>
      </c>
      <c r="L194" s="162">
        <v>31030</v>
      </c>
      <c r="M194" s="162">
        <v>5130</v>
      </c>
    </row>
    <row r="195" spans="1:13" hidden="1" outlineLevel="1">
      <c r="A195" s="85">
        <v>2010</v>
      </c>
      <c r="B195" s="41" t="s">
        <v>59</v>
      </c>
      <c r="C195" s="162">
        <v>7113</v>
      </c>
      <c r="D195" s="162">
        <v>24904</v>
      </c>
      <c r="E195" s="162">
        <v>12372</v>
      </c>
      <c r="F195" s="162">
        <v>37276</v>
      </c>
      <c r="G195" s="162">
        <v>1855</v>
      </c>
      <c r="H195" s="162">
        <v>39131</v>
      </c>
      <c r="I195" s="162">
        <v>2362</v>
      </c>
      <c r="J195" s="162">
        <v>16562</v>
      </c>
      <c r="K195" s="162">
        <v>33046</v>
      </c>
      <c r="L195" s="162">
        <v>31201</v>
      </c>
      <c r="M195" s="162">
        <v>5259</v>
      </c>
    </row>
    <row r="196" spans="1:13" hidden="1" outlineLevel="1">
      <c r="A196" s="85">
        <v>2010</v>
      </c>
      <c r="B196" s="41" t="s">
        <v>61</v>
      </c>
      <c r="C196" s="162">
        <v>7130</v>
      </c>
      <c r="D196" s="162">
        <v>24599</v>
      </c>
      <c r="E196" s="162">
        <v>12732</v>
      </c>
      <c r="F196" s="162">
        <v>37331</v>
      </c>
      <c r="G196" s="162">
        <v>1829</v>
      </c>
      <c r="H196" s="162">
        <v>39160</v>
      </c>
      <c r="I196" s="162">
        <v>2806</v>
      </c>
      <c r="J196" s="162">
        <v>16521</v>
      </c>
      <c r="K196" s="162">
        <v>33512</v>
      </c>
      <c r="L196" s="162">
        <v>31593</v>
      </c>
      <c r="M196" s="162">
        <v>5246</v>
      </c>
    </row>
    <row r="197" spans="1:13" hidden="1" outlineLevel="1">
      <c r="A197" s="85">
        <v>2010</v>
      </c>
      <c r="B197" s="41" t="s">
        <v>62</v>
      </c>
      <c r="C197" s="162">
        <v>7142</v>
      </c>
      <c r="D197" s="162">
        <v>25401</v>
      </c>
      <c r="E197" s="162">
        <v>12354</v>
      </c>
      <c r="F197" s="162">
        <v>37755</v>
      </c>
      <c r="G197" s="162">
        <v>1816</v>
      </c>
      <c r="H197" s="162">
        <v>39572</v>
      </c>
      <c r="I197" s="162">
        <v>2375</v>
      </c>
      <c r="J197" s="162">
        <v>16472</v>
      </c>
      <c r="K197" s="162">
        <v>33997</v>
      </c>
      <c r="L197" s="162">
        <v>32103</v>
      </c>
      <c r="M197" s="162">
        <v>5622</v>
      </c>
    </row>
    <row r="198" spans="1:13" hidden="1" outlineLevel="1">
      <c r="A198" s="85">
        <v>2010</v>
      </c>
      <c r="B198" s="41" t="s">
        <v>63</v>
      </c>
      <c r="C198" s="162">
        <v>7324</v>
      </c>
      <c r="D198" s="162">
        <v>26443</v>
      </c>
      <c r="E198" s="162">
        <v>12325</v>
      </c>
      <c r="F198" s="162">
        <v>38768</v>
      </c>
      <c r="G198" s="162">
        <v>1809</v>
      </c>
      <c r="H198" s="162">
        <v>40578</v>
      </c>
      <c r="I198" s="162">
        <v>2778</v>
      </c>
      <c r="J198" s="162">
        <v>16122</v>
      </c>
      <c r="K198" s="162">
        <v>33574</v>
      </c>
      <c r="L198" s="162">
        <v>31704</v>
      </c>
      <c r="M198" s="162">
        <v>5815</v>
      </c>
    </row>
    <row r="199" spans="1:13" hidden="1" outlineLevel="1">
      <c r="A199" s="269">
        <v>2011</v>
      </c>
      <c r="B199" s="388" t="s">
        <v>49</v>
      </c>
      <c r="C199" s="249">
        <v>7160</v>
      </c>
      <c r="D199" s="249">
        <v>25967</v>
      </c>
      <c r="E199" s="249">
        <v>12800</v>
      </c>
      <c r="F199" s="249">
        <v>38767</v>
      </c>
      <c r="G199" s="249">
        <v>1806</v>
      </c>
      <c r="H199" s="249">
        <v>40573</v>
      </c>
      <c r="I199" s="249">
        <v>2945</v>
      </c>
      <c r="J199" s="249">
        <v>15574</v>
      </c>
      <c r="K199" s="249">
        <v>33972</v>
      </c>
      <c r="L199" s="249">
        <v>32117</v>
      </c>
      <c r="M199" s="249">
        <v>5286</v>
      </c>
    </row>
    <row r="200" spans="1:13" hidden="1" outlineLevel="1">
      <c r="A200" s="85">
        <v>2011</v>
      </c>
      <c r="B200" s="41" t="s">
        <v>50</v>
      </c>
      <c r="C200" s="162">
        <v>7149</v>
      </c>
      <c r="D200" s="162">
        <v>25959</v>
      </c>
      <c r="E200" s="162">
        <v>12704</v>
      </c>
      <c r="F200" s="162">
        <v>38663</v>
      </c>
      <c r="G200" s="162">
        <v>1734</v>
      </c>
      <c r="H200" s="162">
        <v>40397</v>
      </c>
      <c r="I200" s="162">
        <v>3063</v>
      </c>
      <c r="J200" s="162">
        <v>16232</v>
      </c>
      <c r="K200" s="162">
        <v>34070</v>
      </c>
      <c r="L200" s="162">
        <v>32210</v>
      </c>
      <c r="M200" s="162">
        <v>4487</v>
      </c>
    </row>
    <row r="201" spans="1:13" ht="13.5" hidden="1" customHeight="1" outlineLevel="1">
      <c r="A201" s="85">
        <v>2011</v>
      </c>
      <c r="B201" s="41" t="s">
        <v>51</v>
      </c>
      <c r="C201" s="162">
        <v>7186</v>
      </c>
      <c r="D201" s="162">
        <v>25334</v>
      </c>
      <c r="E201" s="162">
        <v>13082</v>
      </c>
      <c r="F201" s="162">
        <v>38416</v>
      </c>
      <c r="G201" s="162">
        <v>1714</v>
      </c>
      <c r="H201" s="162">
        <v>40131</v>
      </c>
      <c r="I201" s="162">
        <v>3094</v>
      </c>
      <c r="J201" s="162">
        <v>15557</v>
      </c>
      <c r="K201" s="162">
        <v>34220</v>
      </c>
      <c r="L201" s="162">
        <v>32307</v>
      </c>
      <c r="M201" s="162">
        <v>5178</v>
      </c>
    </row>
    <row r="202" spans="1:13" hidden="1" outlineLevel="1">
      <c r="A202" s="85">
        <v>2011</v>
      </c>
      <c r="B202" s="41" t="s">
        <v>53</v>
      </c>
      <c r="C202" s="162">
        <v>7265</v>
      </c>
      <c r="D202" s="162">
        <v>25448</v>
      </c>
      <c r="E202" s="162">
        <v>13295</v>
      </c>
      <c r="F202" s="162">
        <v>38743</v>
      </c>
      <c r="G202" s="162">
        <v>1697</v>
      </c>
      <c r="H202" s="162">
        <v>40441</v>
      </c>
      <c r="I202" s="162">
        <v>2940</v>
      </c>
      <c r="J202" s="162">
        <v>15006</v>
      </c>
      <c r="K202" s="162">
        <v>34627</v>
      </c>
      <c r="L202" s="162">
        <v>32712</v>
      </c>
      <c r="M202" s="162">
        <v>5752</v>
      </c>
    </row>
    <row r="203" spans="1:13" hidden="1" outlineLevel="1">
      <c r="A203" s="85">
        <v>2011</v>
      </c>
      <c r="B203" s="41" t="s">
        <v>54</v>
      </c>
      <c r="C203" s="162">
        <v>7320</v>
      </c>
      <c r="D203" s="162">
        <v>25582</v>
      </c>
      <c r="E203" s="162">
        <v>13434</v>
      </c>
      <c r="F203" s="162">
        <v>39016</v>
      </c>
      <c r="G203" s="162">
        <v>1658</v>
      </c>
      <c r="H203" s="162">
        <v>40674</v>
      </c>
      <c r="I203" s="162">
        <v>3140</v>
      </c>
      <c r="J203" s="162">
        <v>15129</v>
      </c>
      <c r="K203" s="162">
        <v>34959</v>
      </c>
      <c r="L203" s="162">
        <v>33011</v>
      </c>
      <c r="M203" s="162">
        <v>5420</v>
      </c>
    </row>
    <row r="204" spans="1:13" hidden="1" outlineLevel="1">
      <c r="A204" s="85">
        <v>2011</v>
      </c>
      <c r="B204" s="41" t="s">
        <v>55</v>
      </c>
      <c r="C204" s="162">
        <v>7420</v>
      </c>
      <c r="D204" s="162">
        <v>25888</v>
      </c>
      <c r="E204" s="162">
        <v>13355</v>
      </c>
      <c r="F204" s="162">
        <v>39244</v>
      </c>
      <c r="G204" s="162">
        <v>1628</v>
      </c>
      <c r="H204" s="162">
        <v>40872</v>
      </c>
      <c r="I204" s="162">
        <v>2961</v>
      </c>
      <c r="J204" s="162">
        <v>15361</v>
      </c>
      <c r="K204" s="162">
        <v>35391</v>
      </c>
      <c r="L204" s="162">
        <v>33549</v>
      </c>
      <c r="M204" s="162">
        <v>6447</v>
      </c>
    </row>
    <row r="205" spans="1:13" hidden="1" outlineLevel="1">
      <c r="A205" s="85">
        <v>2011</v>
      </c>
      <c r="B205" s="41" t="s">
        <v>57</v>
      </c>
      <c r="C205" s="162">
        <v>7500</v>
      </c>
      <c r="D205" s="162">
        <v>25367</v>
      </c>
      <c r="E205" s="162">
        <v>13730</v>
      </c>
      <c r="F205" s="162">
        <v>39097</v>
      </c>
      <c r="G205" s="162">
        <v>1590</v>
      </c>
      <c r="H205" s="162">
        <v>40687</v>
      </c>
      <c r="I205" s="162">
        <v>3344</v>
      </c>
      <c r="J205" s="162">
        <v>15196</v>
      </c>
      <c r="K205" s="162">
        <v>35579</v>
      </c>
      <c r="L205" s="162">
        <v>33728</v>
      </c>
      <c r="M205" s="162">
        <v>4693</v>
      </c>
    </row>
    <row r="206" spans="1:13" hidden="1" outlineLevel="1">
      <c r="A206" s="85">
        <v>2011</v>
      </c>
      <c r="B206" s="41" t="s">
        <v>58</v>
      </c>
      <c r="C206" s="162">
        <v>7432</v>
      </c>
      <c r="D206" s="162">
        <v>25411</v>
      </c>
      <c r="E206" s="162">
        <v>14548</v>
      </c>
      <c r="F206" s="162">
        <v>39959</v>
      </c>
      <c r="G206" s="162">
        <v>1463</v>
      </c>
      <c r="H206" s="162">
        <v>41422</v>
      </c>
      <c r="I206" s="162">
        <v>3885</v>
      </c>
      <c r="J206" s="162">
        <v>15620</v>
      </c>
      <c r="K206" s="162">
        <v>35925</v>
      </c>
      <c r="L206" s="162">
        <v>34041</v>
      </c>
      <c r="M206" s="162">
        <v>3400</v>
      </c>
    </row>
    <row r="207" spans="1:13" hidden="1" outlineLevel="1">
      <c r="A207" s="85">
        <v>2011</v>
      </c>
      <c r="B207" s="41" t="s">
        <v>59</v>
      </c>
      <c r="C207" s="162">
        <v>7489</v>
      </c>
      <c r="D207" s="162">
        <v>25377</v>
      </c>
      <c r="E207" s="162">
        <v>14272</v>
      </c>
      <c r="F207" s="162">
        <v>39648</v>
      </c>
      <c r="G207" s="162">
        <v>1423</v>
      </c>
      <c r="H207" s="162">
        <v>41071</v>
      </c>
      <c r="I207" s="162">
        <v>3835</v>
      </c>
      <c r="J207" s="162">
        <v>16063</v>
      </c>
      <c r="K207" s="162">
        <v>35977</v>
      </c>
      <c r="L207" s="162">
        <v>34113</v>
      </c>
      <c r="M207" s="162">
        <v>3095</v>
      </c>
    </row>
    <row r="208" spans="1:13" hidden="1" outlineLevel="1">
      <c r="A208" s="85">
        <v>2011</v>
      </c>
      <c r="B208" s="41" t="s">
        <v>61</v>
      </c>
      <c r="C208" s="162">
        <v>7556</v>
      </c>
      <c r="D208" s="162">
        <v>25420</v>
      </c>
      <c r="E208" s="162">
        <v>14135</v>
      </c>
      <c r="F208" s="162">
        <v>39555</v>
      </c>
      <c r="G208" s="162">
        <v>1393</v>
      </c>
      <c r="H208" s="162">
        <v>40948</v>
      </c>
      <c r="I208" s="162">
        <v>3929</v>
      </c>
      <c r="J208" s="162">
        <v>16351</v>
      </c>
      <c r="K208" s="162">
        <v>36103</v>
      </c>
      <c r="L208" s="162">
        <v>34210</v>
      </c>
      <c r="M208" s="162">
        <v>4171</v>
      </c>
    </row>
    <row r="209" spans="1:13" hidden="1" outlineLevel="1">
      <c r="A209" s="85">
        <v>2011</v>
      </c>
      <c r="B209" s="41" t="s">
        <v>62</v>
      </c>
      <c r="C209" s="162">
        <v>7601</v>
      </c>
      <c r="D209" s="162">
        <v>25637</v>
      </c>
      <c r="E209" s="162">
        <v>14335</v>
      </c>
      <c r="F209" s="162">
        <v>39972</v>
      </c>
      <c r="G209" s="162">
        <v>1313</v>
      </c>
      <c r="H209" s="162">
        <v>41285</v>
      </c>
      <c r="I209" s="162">
        <v>3898</v>
      </c>
      <c r="J209" s="162">
        <v>16563</v>
      </c>
      <c r="K209" s="162">
        <v>36372</v>
      </c>
      <c r="L209" s="162">
        <v>34415</v>
      </c>
      <c r="M209" s="162">
        <v>3759</v>
      </c>
    </row>
    <row r="210" spans="1:13" hidden="1" outlineLevel="1">
      <c r="A210" s="85">
        <v>2011</v>
      </c>
      <c r="B210" s="41" t="s">
        <v>63</v>
      </c>
      <c r="C210" s="162">
        <v>7667</v>
      </c>
      <c r="D210" s="162">
        <v>26770</v>
      </c>
      <c r="E210" s="162">
        <v>13525</v>
      </c>
      <c r="F210" s="162">
        <v>40295</v>
      </c>
      <c r="G210" s="162">
        <v>547</v>
      </c>
      <c r="H210" s="162">
        <v>40842</v>
      </c>
      <c r="I210" s="162">
        <v>4593</v>
      </c>
      <c r="J210" s="162">
        <v>16220</v>
      </c>
      <c r="K210" s="162">
        <v>36369</v>
      </c>
      <c r="L210" s="162">
        <v>34442</v>
      </c>
      <c r="M210" s="162">
        <v>4264</v>
      </c>
    </row>
    <row r="211" spans="1:13" collapsed="1">
      <c r="A211" s="269">
        <v>2012</v>
      </c>
      <c r="B211" s="388" t="s">
        <v>49</v>
      </c>
      <c r="C211" s="249">
        <v>7473</v>
      </c>
      <c r="D211" s="249">
        <v>25807</v>
      </c>
      <c r="E211" s="249">
        <v>14307</v>
      </c>
      <c r="F211" s="249">
        <v>40115</v>
      </c>
      <c r="G211" s="249">
        <v>443</v>
      </c>
      <c r="H211" s="249">
        <v>40557</v>
      </c>
      <c r="I211" s="249">
        <v>4395</v>
      </c>
      <c r="J211" s="249">
        <v>16997</v>
      </c>
      <c r="K211" s="249">
        <v>35748</v>
      </c>
      <c r="L211" s="249">
        <v>34663</v>
      </c>
      <c r="M211" s="249">
        <v>3229</v>
      </c>
    </row>
    <row r="212" spans="1:13">
      <c r="A212" s="85">
        <v>2012</v>
      </c>
      <c r="B212" s="41" t="s">
        <v>50</v>
      </c>
      <c r="C212" s="162">
        <v>7467</v>
      </c>
      <c r="D212" s="162">
        <v>26056</v>
      </c>
      <c r="E212" s="162">
        <v>14496</v>
      </c>
      <c r="F212" s="162">
        <v>40552</v>
      </c>
      <c r="G212" s="162">
        <v>442</v>
      </c>
      <c r="H212" s="162">
        <v>40994</v>
      </c>
      <c r="I212" s="162">
        <v>4937</v>
      </c>
      <c r="J212" s="162">
        <v>17267</v>
      </c>
      <c r="K212" s="162">
        <v>35798</v>
      </c>
      <c r="L212" s="162">
        <v>34682</v>
      </c>
      <c r="M212" s="162">
        <v>2759</v>
      </c>
    </row>
    <row r="213" spans="1:13">
      <c r="A213" s="85">
        <v>2012</v>
      </c>
      <c r="B213" s="41" t="s">
        <v>51</v>
      </c>
      <c r="C213" s="162">
        <v>7485</v>
      </c>
      <c r="D213" s="162">
        <v>25749</v>
      </c>
      <c r="E213" s="162">
        <v>15166</v>
      </c>
      <c r="F213" s="162">
        <v>40916</v>
      </c>
      <c r="G213" s="162">
        <v>419</v>
      </c>
      <c r="H213" s="162">
        <v>41334</v>
      </c>
      <c r="I213" s="162">
        <v>5374</v>
      </c>
      <c r="J213" s="162">
        <v>16685</v>
      </c>
      <c r="K213" s="162">
        <v>35947</v>
      </c>
      <c r="L213" s="162">
        <v>34676</v>
      </c>
      <c r="M213" s="162">
        <v>2303</v>
      </c>
    </row>
    <row r="214" spans="1:13">
      <c r="A214" s="85">
        <v>2012</v>
      </c>
      <c r="B214" s="41" t="s">
        <v>53</v>
      </c>
      <c r="C214" s="162">
        <v>7525</v>
      </c>
      <c r="D214" s="162">
        <v>25666</v>
      </c>
      <c r="E214" s="162">
        <v>15521</v>
      </c>
      <c r="F214" s="162">
        <v>41187</v>
      </c>
      <c r="G214" s="162">
        <v>386</v>
      </c>
      <c r="H214" s="162">
        <v>41573</v>
      </c>
      <c r="I214" s="162">
        <v>5911</v>
      </c>
      <c r="J214" s="162">
        <v>17069</v>
      </c>
      <c r="K214" s="162">
        <v>36142</v>
      </c>
      <c r="L214" s="162">
        <v>34938</v>
      </c>
      <c r="M214" s="162">
        <v>2386</v>
      </c>
    </row>
    <row r="215" spans="1:13">
      <c r="A215" s="85">
        <v>2012</v>
      </c>
      <c r="B215" s="41" t="s">
        <v>54</v>
      </c>
      <c r="C215" s="162">
        <v>7627</v>
      </c>
      <c r="D215" s="162">
        <v>26267</v>
      </c>
      <c r="E215" s="162">
        <v>15698</v>
      </c>
      <c r="F215" s="162">
        <v>41966</v>
      </c>
      <c r="G215" s="162">
        <v>381</v>
      </c>
      <c r="H215" s="162">
        <v>42347</v>
      </c>
      <c r="I215" s="162">
        <v>5997</v>
      </c>
      <c r="J215" s="162">
        <v>16904</v>
      </c>
      <c r="K215" s="162">
        <v>36250</v>
      </c>
      <c r="L215" s="162">
        <v>35067</v>
      </c>
      <c r="M215" s="162">
        <v>2688</v>
      </c>
    </row>
    <row r="216" spans="1:13">
      <c r="A216" s="85">
        <v>2012</v>
      </c>
      <c r="B216" s="41" t="s">
        <v>55</v>
      </c>
      <c r="C216" s="162">
        <v>7711</v>
      </c>
      <c r="D216" s="162">
        <v>26200</v>
      </c>
      <c r="E216" s="162">
        <v>15098</v>
      </c>
      <c r="F216" s="162">
        <v>41297</v>
      </c>
      <c r="G216" s="162">
        <v>346</v>
      </c>
      <c r="H216" s="162">
        <v>41644</v>
      </c>
      <c r="I216" s="162">
        <v>6107</v>
      </c>
      <c r="J216" s="162">
        <v>16459</v>
      </c>
      <c r="K216" s="162">
        <v>35975</v>
      </c>
      <c r="L216" s="162">
        <v>34862</v>
      </c>
      <c r="M216" s="162">
        <v>3701</v>
      </c>
    </row>
    <row r="217" spans="1:13">
      <c r="A217" s="85">
        <v>2012</v>
      </c>
      <c r="B217" s="41" t="s">
        <v>57</v>
      </c>
      <c r="C217" s="162">
        <v>7750</v>
      </c>
      <c r="D217" s="162">
        <v>26626</v>
      </c>
      <c r="E217" s="162">
        <v>15057</v>
      </c>
      <c r="F217" s="162">
        <v>41683</v>
      </c>
      <c r="G217" s="162">
        <v>336</v>
      </c>
      <c r="H217" s="162">
        <v>42019</v>
      </c>
      <c r="I217" s="162">
        <v>6638</v>
      </c>
      <c r="J217" s="162">
        <v>16682</v>
      </c>
      <c r="K217" s="162">
        <v>36268</v>
      </c>
      <c r="L217" s="162">
        <v>35257</v>
      </c>
      <c r="M217" s="162">
        <v>4564</v>
      </c>
    </row>
    <row r="218" spans="1:13">
      <c r="A218" s="85">
        <v>2012</v>
      </c>
      <c r="B218" s="41" t="s">
        <v>58</v>
      </c>
      <c r="C218" s="162">
        <v>7726</v>
      </c>
      <c r="D218" s="162">
        <v>26585</v>
      </c>
      <c r="E218" s="162">
        <v>14967</v>
      </c>
      <c r="F218" s="162">
        <v>41552</v>
      </c>
      <c r="G218" s="162">
        <v>438</v>
      </c>
      <c r="H218" s="162">
        <v>41990</v>
      </c>
      <c r="I218" s="162">
        <v>6839</v>
      </c>
      <c r="J218" s="162">
        <v>16530</v>
      </c>
      <c r="K218" s="162">
        <v>36086</v>
      </c>
      <c r="L218" s="162">
        <v>35088</v>
      </c>
      <c r="M218" s="162">
        <v>4520</v>
      </c>
    </row>
    <row r="219" spans="1:13">
      <c r="A219" s="85">
        <v>2012</v>
      </c>
      <c r="B219" s="41" t="s">
        <v>59</v>
      </c>
      <c r="C219" s="162">
        <v>7690</v>
      </c>
      <c r="D219" s="162">
        <v>26633</v>
      </c>
      <c r="E219" s="162">
        <v>14806</v>
      </c>
      <c r="F219" s="162">
        <v>41439</v>
      </c>
      <c r="G219" s="162">
        <v>432</v>
      </c>
      <c r="H219" s="162">
        <v>41871</v>
      </c>
      <c r="I219" s="162">
        <v>7078</v>
      </c>
      <c r="J219" s="162">
        <v>16597</v>
      </c>
      <c r="K219" s="162">
        <v>36202</v>
      </c>
      <c r="L219" s="162">
        <v>35244</v>
      </c>
      <c r="M219" s="162">
        <v>4205</v>
      </c>
    </row>
    <row r="220" spans="1:13">
      <c r="A220" s="85">
        <v>2012</v>
      </c>
      <c r="B220" s="41" t="s">
        <v>61</v>
      </c>
      <c r="C220" s="162">
        <v>7679</v>
      </c>
      <c r="D220" s="162">
        <v>26571</v>
      </c>
      <c r="E220" s="162">
        <v>15058</v>
      </c>
      <c r="F220" s="162">
        <v>41628</v>
      </c>
      <c r="G220" s="162">
        <v>332</v>
      </c>
      <c r="H220" s="162">
        <v>41961</v>
      </c>
      <c r="I220" s="162">
        <v>7000</v>
      </c>
      <c r="J220" s="162">
        <v>16325</v>
      </c>
      <c r="K220" s="162">
        <v>36260</v>
      </c>
      <c r="L220" s="162">
        <v>35321</v>
      </c>
      <c r="M220" s="162">
        <v>4765</v>
      </c>
    </row>
    <row r="221" spans="1:13">
      <c r="A221" s="85">
        <v>2012</v>
      </c>
      <c r="B221" s="41" t="s">
        <v>62</v>
      </c>
      <c r="C221" s="162">
        <v>7657</v>
      </c>
      <c r="D221" s="162">
        <v>26985</v>
      </c>
      <c r="E221" s="162">
        <v>14924</v>
      </c>
      <c r="F221" s="162">
        <v>41908</v>
      </c>
      <c r="G221" s="162">
        <v>354</v>
      </c>
      <c r="H221" s="162">
        <v>42262</v>
      </c>
      <c r="I221" s="162">
        <v>7144</v>
      </c>
      <c r="J221" s="162">
        <v>16225</v>
      </c>
      <c r="K221" s="162">
        <v>36645</v>
      </c>
      <c r="L221" s="162">
        <v>35706</v>
      </c>
      <c r="M221" s="162">
        <v>3838</v>
      </c>
    </row>
    <row r="222" spans="1:13">
      <c r="A222" s="85">
        <v>2012</v>
      </c>
      <c r="B222" s="41" t="s">
        <v>63</v>
      </c>
      <c r="C222" s="162">
        <v>7768</v>
      </c>
      <c r="D222" s="162">
        <v>28374</v>
      </c>
      <c r="E222" s="162">
        <v>14849</v>
      </c>
      <c r="F222" s="162">
        <v>43223</v>
      </c>
      <c r="G222" s="162">
        <v>313</v>
      </c>
      <c r="H222" s="162">
        <v>43536</v>
      </c>
      <c r="I222" s="162">
        <v>7033</v>
      </c>
      <c r="J222" s="162">
        <v>15984</v>
      </c>
      <c r="K222" s="162">
        <v>36333</v>
      </c>
      <c r="L222" s="162">
        <v>35427</v>
      </c>
      <c r="M222" s="162">
        <v>3001</v>
      </c>
    </row>
    <row r="223" spans="1:13">
      <c r="A223" s="563"/>
      <c r="B223" s="563"/>
      <c r="C223" s="564"/>
      <c r="D223" s="564"/>
      <c r="E223" s="564"/>
      <c r="F223" s="564"/>
      <c r="G223" s="564"/>
      <c r="H223" s="565"/>
      <c r="I223" s="564"/>
      <c r="J223" s="564"/>
      <c r="K223" s="564"/>
      <c r="L223" s="564"/>
      <c r="M223" s="564"/>
    </row>
    <row r="224" spans="1:13">
      <c r="A224" s="1" t="s">
        <v>381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</row>
    <row r="225" spans="1:13">
      <c r="A225" s="1" t="s">
        <v>518</v>
      </c>
      <c r="B225" s="1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</row>
    <row r="226" spans="1:13">
      <c r="A226" s="1" t="s">
        <v>521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</row>
    <row r="227" spans="1:13">
      <c r="A227" s="1" t="s">
        <v>548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</row>
    <row r="228" spans="1:13">
      <c r="A228" s="1" t="s">
        <v>549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</row>
    <row r="229" spans="1:1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</row>
    <row r="230" spans="1:13">
      <c r="A230" s="72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</row>
  </sheetData>
  <mergeCells count="12">
    <mergeCell ref="D86:M86"/>
    <mergeCell ref="I81:I84"/>
    <mergeCell ref="J81:J84"/>
    <mergeCell ref="K81:L82"/>
    <mergeCell ref="M81:M84"/>
    <mergeCell ref="L83:L84"/>
    <mergeCell ref="D9:M9"/>
    <mergeCell ref="I4:I7"/>
    <mergeCell ref="J4:J7"/>
    <mergeCell ref="K4:L5"/>
    <mergeCell ref="M4:M7"/>
    <mergeCell ref="L6:L7"/>
  </mergeCells>
  <phoneticPr fontId="2" type="noConversion"/>
  <pageMargins left="0.70866141732283472" right="0.31496062992125984" top="0.51181102362204722" bottom="0.47244094488188981" header="0.51181102362204722" footer="0.51181102362204722"/>
  <pageSetup paperSize="9" scale="7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P422"/>
  <sheetViews>
    <sheetView zoomScale="75" workbookViewId="0">
      <selection activeCell="C419" sqref="C419"/>
    </sheetView>
  </sheetViews>
  <sheetFormatPr defaultRowHeight="14.25" outlineLevelRow="1"/>
  <cols>
    <col min="1" max="1" width="5.5" customWidth="1"/>
    <col min="2" max="2" width="4.75" customWidth="1"/>
    <col min="4" max="4" width="9.625" customWidth="1"/>
    <col min="10" max="10" width="9.75" customWidth="1"/>
    <col min="15" max="15" width="2.875" customWidth="1"/>
  </cols>
  <sheetData>
    <row r="1" spans="1:14" ht="15">
      <c r="A1" s="76" t="s">
        <v>303</v>
      </c>
      <c r="B1" s="76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</row>
    <row r="2" spans="1:14" ht="15.75">
      <c r="A2" s="50" t="s">
        <v>390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3" spans="1:14">
      <c r="A3" s="72" t="s">
        <v>385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</row>
    <row r="4" spans="1:14" ht="6" customHeight="1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</row>
    <row r="5" spans="1:14">
      <c r="A5" s="791"/>
      <c r="B5" s="792"/>
      <c r="C5" s="812" t="s">
        <v>42</v>
      </c>
      <c r="D5" s="812"/>
      <c r="E5" s="812"/>
      <c r="F5" s="812"/>
      <c r="G5" s="812"/>
      <c r="H5" s="812"/>
      <c r="I5" s="812" t="s">
        <v>43</v>
      </c>
      <c r="J5" s="812"/>
      <c r="K5" s="812"/>
      <c r="L5" s="812"/>
      <c r="M5" s="812"/>
      <c r="N5" s="813"/>
    </row>
    <row r="6" spans="1:14" ht="36.75" customHeight="1">
      <c r="A6" s="791"/>
      <c r="B6" s="792"/>
      <c r="C6" s="790" t="s">
        <v>386</v>
      </c>
      <c r="D6" s="790" t="s">
        <v>387</v>
      </c>
      <c r="E6" s="790" t="s">
        <v>102</v>
      </c>
      <c r="F6" s="790"/>
      <c r="G6" s="790" t="s">
        <v>103</v>
      </c>
      <c r="H6" s="790"/>
      <c r="I6" s="790" t="s">
        <v>388</v>
      </c>
      <c r="J6" s="790" t="s">
        <v>101</v>
      </c>
      <c r="K6" s="799" t="s">
        <v>389</v>
      </c>
      <c r="L6" s="788"/>
      <c r="M6" s="790" t="s">
        <v>103</v>
      </c>
      <c r="N6" s="799"/>
    </row>
    <row r="7" spans="1:14" ht="28.5" customHeight="1">
      <c r="A7" s="791"/>
      <c r="B7" s="792"/>
      <c r="C7" s="790"/>
      <c r="D7" s="790"/>
      <c r="E7" s="455" t="s">
        <v>44</v>
      </c>
      <c r="F7" s="455" t="s">
        <v>45</v>
      </c>
      <c r="G7" s="455" t="s">
        <v>46</v>
      </c>
      <c r="H7" s="455" t="s">
        <v>47</v>
      </c>
      <c r="I7" s="790"/>
      <c r="J7" s="790"/>
      <c r="K7" s="455" t="s">
        <v>44</v>
      </c>
      <c r="L7" s="455" t="s">
        <v>45</v>
      </c>
      <c r="M7" s="455" t="s">
        <v>46</v>
      </c>
      <c r="N7" s="457" t="s">
        <v>47</v>
      </c>
    </row>
    <row r="8" spans="1:14" ht="13.5" customHeight="1">
      <c r="A8" s="260"/>
      <c r="B8" s="261"/>
      <c r="C8" s="262">
        <v>1</v>
      </c>
      <c r="D8" s="262">
        <v>2</v>
      </c>
      <c r="E8" s="262">
        <v>3</v>
      </c>
      <c r="F8" s="262">
        <v>4</v>
      </c>
      <c r="G8" s="262">
        <v>5</v>
      </c>
      <c r="H8" s="262">
        <v>6</v>
      </c>
      <c r="I8" s="262">
        <v>7</v>
      </c>
      <c r="J8" s="262">
        <v>8</v>
      </c>
      <c r="K8" s="262">
        <v>9</v>
      </c>
      <c r="L8" s="262">
        <v>10</v>
      </c>
      <c r="M8" s="262">
        <v>11</v>
      </c>
      <c r="N8" s="263">
        <v>12</v>
      </c>
    </row>
    <row r="9" spans="1:14">
      <c r="A9" s="73"/>
      <c r="B9" s="77"/>
      <c r="C9" s="814" t="s">
        <v>48</v>
      </c>
      <c r="D9" s="804"/>
      <c r="E9" s="804"/>
      <c r="F9" s="804"/>
      <c r="G9" s="804"/>
      <c r="H9" s="804"/>
      <c r="I9" s="804"/>
      <c r="J9" s="804"/>
      <c r="K9" s="804"/>
      <c r="L9" s="804"/>
      <c r="M9" s="804"/>
      <c r="N9" s="804"/>
    </row>
    <row r="10" spans="1:14" hidden="1" outlineLevel="1">
      <c r="A10" s="72">
        <v>2005</v>
      </c>
      <c r="B10" s="388"/>
      <c r="C10" s="84">
        <v>8798.5629024762657</v>
      </c>
      <c r="D10" s="84">
        <v>5373.6444267410207</v>
      </c>
      <c r="E10" s="84">
        <v>3411.1520281484432</v>
      </c>
      <c r="F10" s="84">
        <v>8.8390094934607966</v>
      </c>
      <c r="G10" s="84">
        <v>4.602204076213237</v>
      </c>
      <c r="H10" s="84">
        <v>0.32523401712806216</v>
      </c>
      <c r="I10" s="84">
        <v>13504.269800172608</v>
      </c>
      <c r="J10" s="84">
        <v>5722.811558122552</v>
      </c>
      <c r="K10" s="84">
        <v>4509.2975502887875</v>
      </c>
      <c r="L10" s="84">
        <v>1864.7043085706698</v>
      </c>
      <c r="M10" s="84">
        <v>485.13705769103098</v>
      </c>
      <c r="N10" s="84">
        <v>922.31932549956844</v>
      </c>
    </row>
    <row r="11" spans="1:14" hidden="1" outlineLevel="1">
      <c r="A11" s="72">
        <v>2006</v>
      </c>
      <c r="B11" s="41"/>
      <c r="C11" s="84">
        <v>9932.8433247029152</v>
      </c>
      <c r="D11" s="84">
        <v>6056.662052711943</v>
      </c>
      <c r="E11" s="84">
        <v>3850.2380335922458</v>
      </c>
      <c r="F11" s="84">
        <v>19.636261036978023</v>
      </c>
      <c r="G11" s="84">
        <v>5.8996879771625839</v>
      </c>
      <c r="H11" s="84">
        <v>0.40728938458474406</v>
      </c>
      <c r="I11" s="84">
        <v>15565.677255526787</v>
      </c>
      <c r="J11" s="84">
        <v>6210.5702715262569</v>
      </c>
      <c r="K11" s="84">
        <v>5982.3666268339639</v>
      </c>
      <c r="L11" s="84">
        <v>2187.0474009161521</v>
      </c>
      <c r="M11" s="84">
        <v>378.1724092146319</v>
      </c>
      <c r="N11" s="84">
        <v>807.52054703578301</v>
      </c>
    </row>
    <row r="12" spans="1:14" hidden="1" outlineLevel="1">
      <c r="A12" s="72">
        <v>2007</v>
      </c>
      <c r="B12" s="41"/>
      <c r="C12" s="84">
        <v>11021.657671114652</v>
      </c>
      <c r="D12" s="84">
        <v>7041.1878775808273</v>
      </c>
      <c r="E12" s="84">
        <v>3950.9615946358622</v>
      </c>
      <c r="F12" s="84">
        <v>23.33791409413795</v>
      </c>
      <c r="G12" s="84">
        <v>5.4781915952997409</v>
      </c>
      <c r="H12" s="84">
        <v>0.69209320852419831</v>
      </c>
      <c r="I12" s="84">
        <v>17608.781849565159</v>
      </c>
      <c r="J12" s="84">
        <v>7215.7117108145785</v>
      </c>
      <c r="K12" s="84">
        <v>6893.6662019518017</v>
      </c>
      <c r="L12" s="84">
        <v>2405.4692292372033</v>
      </c>
      <c r="M12" s="84">
        <v>315.25994157870275</v>
      </c>
      <c r="N12" s="84">
        <v>778.67476598287192</v>
      </c>
    </row>
    <row r="13" spans="1:14" hidden="1" outlineLevel="1">
      <c r="A13" s="72">
        <v>2008</v>
      </c>
      <c r="B13" s="41"/>
      <c r="C13" s="84">
        <v>10770.680906857862</v>
      </c>
      <c r="D13" s="84">
        <v>7060.0533758215497</v>
      </c>
      <c r="E13" s="84">
        <v>3683.7858660293432</v>
      </c>
      <c r="F13" s="84">
        <v>24.182666135563963</v>
      </c>
      <c r="G13" s="84">
        <v>2.2733519219279028</v>
      </c>
      <c r="H13" s="84">
        <v>0.38564694947885547</v>
      </c>
      <c r="I13" s="84">
        <v>22905.306977361746</v>
      </c>
      <c r="J13" s="84">
        <v>8533.2252539334786</v>
      </c>
      <c r="K13" s="84">
        <v>10767.58162384651</v>
      </c>
      <c r="L13" s="84">
        <v>2529.6992630950008</v>
      </c>
      <c r="M13" s="84">
        <v>298.26296222532028</v>
      </c>
      <c r="N13" s="84">
        <v>776.53787426143526</v>
      </c>
    </row>
    <row r="14" spans="1:14" collapsed="1">
      <c r="A14" s="40">
        <v>2009</v>
      </c>
      <c r="B14" s="41"/>
      <c r="C14" s="86">
        <v>9164.6769999999997</v>
      </c>
      <c r="D14" s="86">
        <v>6655.415</v>
      </c>
      <c r="E14" s="86">
        <v>2458.105</v>
      </c>
      <c r="F14" s="86">
        <v>40.100999999999999</v>
      </c>
      <c r="G14" s="86">
        <v>10.564</v>
      </c>
      <c r="H14" s="86">
        <v>0.49199999999999999</v>
      </c>
      <c r="I14" s="86">
        <v>22446.138999999999</v>
      </c>
      <c r="J14" s="86">
        <v>9113.7129999999997</v>
      </c>
      <c r="K14" s="86">
        <v>8160.7190000000001</v>
      </c>
      <c r="L14" s="86">
        <v>3732.4810000000002</v>
      </c>
      <c r="M14" s="86">
        <v>656.57799999999997</v>
      </c>
      <c r="N14" s="86">
        <v>782.64800000000002</v>
      </c>
    </row>
    <row r="15" spans="1:14">
      <c r="A15" s="40">
        <v>2010</v>
      </c>
      <c r="B15" s="41"/>
      <c r="C15" s="86">
        <v>10045.625</v>
      </c>
      <c r="D15" s="86">
        <v>6954.5240000000003</v>
      </c>
      <c r="E15" s="86">
        <v>2975.9119999999998</v>
      </c>
      <c r="F15" s="86">
        <v>101.77200000000001</v>
      </c>
      <c r="G15" s="86">
        <v>13.119</v>
      </c>
      <c r="H15" s="86">
        <v>0.29799999999999999</v>
      </c>
      <c r="I15" s="86">
        <v>23648.811000000002</v>
      </c>
      <c r="J15" s="86">
        <v>10462.734</v>
      </c>
      <c r="K15" s="86">
        <v>7042.55</v>
      </c>
      <c r="L15" s="86">
        <v>4763.3890000000001</v>
      </c>
      <c r="M15" s="86">
        <v>557.15</v>
      </c>
      <c r="N15" s="86">
        <v>822.98800000000006</v>
      </c>
    </row>
    <row r="16" spans="1:14">
      <c r="A16" s="40">
        <v>2011</v>
      </c>
      <c r="B16" s="41"/>
      <c r="C16" s="86">
        <v>9393.6919999999991</v>
      </c>
      <c r="D16" s="86">
        <v>7035.7349999999997</v>
      </c>
      <c r="E16" s="86">
        <v>2239.1089999999999</v>
      </c>
      <c r="F16" s="86">
        <v>86.891000000000005</v>
      </c>
      <c r="G16" s="86">
        <v>31.597000000000001</v>
      </c>
      <c r="H16" s="86">
        <v>0.113</v>
      </c>
      <c r="I16" s="86">
        <v>25226.839</v>
      </c>
      <c r="J16" s="86">
        <v>10145.119000000001</v>
      </c>
      <c r="K16" s="86">
        <v>8166.1419999999998</v>
      </c>
      <c r="L16" s="86">
        <v>5658.22</v>
      </c>
      <c r="M16" s="86">
        <v>500.66699999999997</v>
      </c>
      <c r="N16" s="86">
        <v>756.69100000000003</v>
      </c>
    </row>
    <row r="17" spans="1:14">
      <c r="A17" s="73">
        <v>2012</v>
      </c>
      <c r="B17" s="77"/>
      <c r="C17" s="140">
        <v>9686.1110000000008</v>
      </c>
      <c r="D17" s="140">
        <v>7378.1850000000004</v>
      </c>
      <c r="E17" s="140">
        <v>2147.3969999999999</v>
      </c>
      <c r="F17" s="140">
        <v>84.31</v>
      </c>
      <c r="G17" s="140">
        <v>76.171000000000006</v>
      </c>
      <c r="H17" s="140">
        <v>4.8000000000000001E-2</v>
      </c>
      <c r="I17" s="140">
        <v>26696.201000000001</v>
      </c>
      <c r="J17" s="140">
        <v>11042.706</v>
      </c>
      <c r="K17" s="140">
        <v>8795.3889999999992</v>
      </c>
      <c r="L17" s="140">
        <v>5413.1379999999999</v>
      </c>
      <c r="M17" s="140">
        <v>742.55100000000004</v>
      </c>
      <c r="N17" s="140">
        <v>702.41700000000003</v>
      </c>
    </row>
    <row r="18" spans="1:14" hidden="1" outlineLevel="1">
      <c r="A18" s="72">
        <v>2005</v>
      </c>
      <c r="B18" s="41" t="s">
        <v>52</v>
      </c>
      <c r="C18" s="84">
        <v>7312.9016132244569</v>
      </c>
      <c r="D18" s="84">
        <v>4422.0245966938855</v>
      </c>
      <c r="E18" s="84">
        <v>2877.2015202814841</v>
      </c>
      <c r="F18" s="84">
        <v>6.3392418508929156</v>
      </c>
      <c r="G18" s="84">
        <v>6.7639912368054169</v>
      </c>
      <c r="H18" s="84">
        <v>0.57226316138883349</v>
      </c>
      <c r="I18" s="84">
        <v>13205.235311690898</v>
      </c>
      <c r="J18" s="84">
        <v>4984.4058952399919</v>
      </c>
      <c r="K18" s="84">
        <v>4975.6960764787882</v>
      </c>
      <c r="L18" s="84">
        <v>1704.8224125340237</v>
      </c>
      <c r="M18" s="84">
        <v>545.44250813251017</v>
      </c>
      <c r="N18" s="84">
        <v>994.86841930558319</v>
      </c>
    </row>
    <row r="19" spans="1:14" hidden="1" outlineLevel="1">
      <c r="A19" s="72">
        <v>2005</v>
      </c>
      <c r="B19" s="41" t="s">
        <v>56</v>
      </c>
      <c r="C19" s="84">
        <v>7214.3505941711473</v>
      </c>
      <c r="D19" s="84">
        <v>4522.0259576445596</v>
      </c>
      <c r="E19" s="84">
        <v>2679.9531633804686</v>
      </c>
      <c r="F19" s="84">
        <v>6.1159795525459728</v>
      </c>
      <c r="G19" s="84">
        <v>5.6998605855407289</v>
      </c>
      <c r="H19" s="84">
        <v>0.55563300803292837</v>
      </c>
      <c r="I19" s="84">
        <v>13230.262696673968</v>
      </c>
      <c r="J19" s="84">
        <v>5324.5256257053707</v>
      </c>
      <c r="K19" s="84">
        <v>4719.1383522538672</v>
      </c>
      <c r="L19" s="84">
        <v>1710.6535882626301</v>
      </c>
      <c r="M19" s="84">
        <v>520.28533492664144</v>
      </c>
      <c r="N19" s="84">
        <v>955.65979552545969</v>
      </c>
    </row>
    <row r="20" spans="1:14" hidden="1" outlineLevel="1">
      <c r="A20" s="72">
        <v>2005</v>
      </c>
      <c r="B20" s="41" t="s">
        <v>60</v>
      </c>
      <c r="C20" s="84">
        <v>7582.6663347274771</v>
      </c>
      <c r="D20" s="84">
        <v>4601.5538737303323</v>
      </c>
      <c r="E20" s="84">
        <v>2967.5779061275971</v>
      </c>
      <c r="F20" s="84">
        <v>7.0239992033459462</v>
      </c>
      <c r="G20" s="84">
        <v>5.9564163845183558</v>
      </c>
      <c r="H20" s="84">
        <v>0.5541392816835955</v>
      </c>
      <c r="I20" s="84">
        <v>13179.310562304985</v>
      </c>
      <c r="J20" s="84">
        <v>5454.5941379539272</v>
      </c>
      <c r="K20" s="84">
        <v>4580.0083316736373</v>
      </c>
      <c r="L20" s="84">
        <v>1722.6448914558853</v>
      </c>
      <c r="M20" s="84">
        <v>493.28141804421426</v>
      </c>
      <c r="N20" s="84">
        <v>928.78178317732193</v>
      </c>
    </row>
    <row r="21" spans="1:14" hidden="1" outlineLevel="1">
      <c r="A21" s="402">
        <v>2005</v>
      </c>
      <c r="B21" s="396" t="s">
        <v>64</v>
      </c>
      <c r="C21" s="247">
        <v>8798.5629024762657</v>
      </c>
      <c r="D21" s="247">
        <v>5373.6444267410207</v>
      </c>
      <c r="E21" s="247">
        <v>3411.1520281484432</v>
      </c>
      <c r="F21" s="247">
        <v>8.8390094934607966</v>
      </c>
      <c r="G21" s="247">
        <v>4.602204076213237</v>
      </c>
      <c r="H21" s="247">
        <v>0.32523401712806216</v>
      </c>
      <c r="I21" s="247">
        <v>13504.269800172608</v>
      </c>
      <c r="J21" s="247">
        <v>5722.811558122552</v>
      </c>
      <c r="K21" s="247">
        <v>4509.2975502887875</v>
      </c>
      <c r="L21" s="247">
        <v>1864.7043085706698</v>
      </c>
      <c r="M21" s="247">
        <v>485.13705769103098</v>
      </c>
      <c r="N21" s="247">
        <v>922.31932549956844</v>
      </c>
    </row>
    <row r="22" spans="1:14" hidden="1" outlineLevel="1">
      <c r="A22" s="72">
        <v>2006</v>
      </c>
      <c r="B22" s="41" t="s">
        <v>52</v>
      </c>
      <c r="C22" s="84">
        <v>8477.5549691296546</v>
      </c>
      <c r="D22" s="84">
        <v>5036.4936931554139</v>
      </c>
      <c r="E22" s="84">
        <v>3422.8549093806014</v>
      </c>
      <c r="F22" s="84">
        <v>12.758580628028945</v>
      </c>
      <c r="G22" s="84">
        <v>5.0472681404766648</v>
      </c>
      <c r="H22" s="84">
        <v>0.40051782513443535</v>
      </c>
      <c r="I22" s="84">
        <v>13934.736274314546</v>
      </c>
      <c r="J22" s="84">
        <v>5937.3275575914495</v>
      </c>
      <c r="K22" s="84">
        <v>4675.7063997875593</v>
      </c>
      <c r="L22" s="84">
        <v>1967.2711279293633</v>
      </c>
      <c r="M22" s="84">
        <v>462.24380933412999</v>
      </c>
      <c r="N22" s="84">
        <v>892.18737967204402</v>
      </c>
    </row>
    <row r="23" spans="1:14" hidden="1" outlineLevel="1">
      <c r="A23" s="72">
        <v>2006</v>
      </c>
      <c r="B23" s="41" t="s">
        <v>56</v>
      </c>
      <c r="C23" s="84">
        <v>8023.0624709553204</v>
      </c>
      <c r="D23" s="84">
        <v>5220.0795658235411</v>
      </c>
      <c r="E23" s="84">
        <v>2784.3265285799639</v>
      </c>
      <c r="F23" s="84">
        <v>12.352784969793532</v>
      </c>
      <c r="G23" s="84">
        <v>5.9124676359290982</v>
      </c>
      <c r="H23" s="84">
        <v>0.39112394609307577</v>
      </c>
      <c r="I23" s="84">
        <v>14561.180840470026</v>
      </c>
      <c r="J23" s="84">
        <v>6349.4533957379008</v>
      </c>
      <c r="K23" s="84">
        <v>4906.9687977162585</v>
      </c>
      <c r="L23" s="84">
        <v>2005.4039699926973</v>
      </c>
      <c r="M23" s="84">
        <v>432.02526057226316</v>
      </c>
      <c r="N23" s="84">
        <v>867.32941645090625</v>
      </c>
    </row>
    <row r="24" spans="1:14" hidden="1" outlineLevel="1">
      <c r="A24" s="72">
        <v>2006</v>
      </c>
      <c r="B24" s="41" t="s">
        <v>60</v>
      </c>
      <c r="C24" s="84">
        <v>8426.2818827590781</v>
      </c>
      <c r="D24" s="84">
        <v>5056.4612958905927</v>
      </c>
      <c r="E24" s="84">
        <v>3343.264854278696</v>
      </c>
      <c r="F24" s="84">
        <v>19.837283409679344</v>
      </c>
      <c r="G24" s="84">
        <v>6.3224789218615154</v>
      </c>
      <c r="H24" s="84">
        <v>0.39597025824868881</v>
      </c>
      <c r="I24" s="84">
        <v>15147.140443470755</v>
      </c>
      <c r="J24" s="84">
        <v>6306.2125406625501</v>
      </c>
      <c r="K24" s="84">
        <v>5561.6148177653849</v>
      </c>
      <c r="L24" s="84">
        <v>2043.9112062670117</v>
      </c>
      <c r="M24" s="84">
        <v>405.89806147513769</v>
      </c>
      <c r="N24" s="84">
        <v>829.50381730067045</v>
      </c>
    </row>
    <row r="25" spans="1:14" hidden="1" outlineLevel="1">
      <c r="A25" s="402">
        <v>2006</v>
      </c>
      <c r="B25" s="396" t="s">
        <v>64</v>
      </c>
      <c r="C25" s="247">
        <v>9932.8433247029152</v>
      </c>
      <c r="D25" s="247">
        <v>6056.662052711943</v>
      </c>
      <c r="E25" s="247">
        <v>3850.2380335922458</v>
      </c>
      <c r="F25" s="247">
        <v>19.636261036978023</v>
      </c>
      <c r="G25" s="247">
        <v>5.8996879771625839</v>
      </c>
      <c r="H25" s="247">
        <v>0.40728938458474406</v>
      </c>
      <c r="I25" s="247">
        <v>15565.677255526787</v>
      </c>
      <c r="J25" s="247">
        <v>6210.5702715262569</v>
      </c>
      <c r="K25" s="247">
        <v>5982.3666268339639</v>
      </c>
      <c r="L25" s="247">
        <v>2187.0474009161521</v>
      </c>
      <c r="M25" s="247">
        <v>378.1724092146319</v>
      </c>
      <c r="N25" s="247">
        <v>807.52054703578301</v>
      </c>
    </row>
    <row r="26" spans="1:14" hidden="1" outlineLevel="1">
      <c r="A26" s="72">
        <v>2007</v>
      </c>
      <c r="B26" s="41" t="s">
        <v>52</v>
      </c>
      <c r="C26" s="84">
        <v>10060.542919737105</v>
      </c>
      <c r="D26" s="84">
        <v>5857.4982075283806</v>
      </c>
      <c r="E26" s="84">
        <v>4180.0601141870811</v>
      </c>
      <c r="F26" s="84">
        <v>16.63333997211711</v>
      </c>
      <c r="G26" s="84">
        <v>5.9387572196773544</v>
      </c>
      <c r="H26" s="84">
        <v>0.41250082984797182</v>
      </c>
      <c r="I26" s="84">
        <v>15971.644559516697</v>
      </c>
      <c r="J26" s="84">
        <v>6430.274248157737</v>
      </c>
      <c r="K26" s="84">
        <v>6158.313549757685</v>
      </c>
      <c r="L26" s="84">
        <v>2250.956748323707</v>
      </c>
      <c r="M26" s="84">
        <v>350.47178516895701</v>
      </c>
      <c r="N26" s="84">
        <v>781.62822810861053</v>
      </c>
    </row>
    <row r="27" spans="1:14" hidden="1" outlineLevel="1">
      <c r="A27" s="72">
        <v>2007</v>
      </c>
      <c r="B27" s="41" t="s">
        <v>56</v>
      </c>
      <c r="C27" s="84">
        <v>10373.418409347407</v>
      </c>
      <c r="D27" s="84">
        <v>5972.9791542189469</v>
      </c>
      <c r="E27" s="84">
        <v>4381.9447653189936</v>
      </c>
      <c r="F27" s="84">
        <v>12.181338378809002</v>
      </c>
      <c r="G27" s="84">
        <v>5.7516430989842657</v>
      </c>
      <c r="H27" s="84">
        <v>0.56150833167363734</v>
      </c>
      <c r="I27" s="84">
        <v>16479.479286994621</v>
      </c>
      <c r="J27" s="84">
        <v>6707.2822810861053</v>
      </c>
      <c r="K27" s="84">
        <v>6411.3522870610104</v>
      </c>
      <c r="L27" s="84">
        <v>2249.3869083183963</v>
      </c>
      <c r="M27" s="84">
        <v>327.08135829516027</v>
      </c>
      <c r="N27" s="84">
        <v>784.37645223395077</v>
      </c>
    </row>
    <row r="28" spans="1:14" hidden="1" outlineLevel="1">
      <c r="A28" s="72">
        <v>2007</v>
      </c>
      <c r="B28" s="41" t="s">
        <v>60</v>
      </c>
      <c r="C28" s="84">
        <v>10330.340237668459</v>
      </c>
      <c r="D28" s="84">
        <v>5873.4352718581958</v>
      </c>
      <c r="E28" s="84">
        <v>4437.6794131315146</v>
      </c>
      <c r="F28" s="84">
        <v>12.868120560313349</v>
      </c>
      <c r="G28" s="84">
        <v>5.7036114983734976</v>
      </c>
      <c r="H28" s="84">
        <v>0.65382062006240449</v>
      </c>
      <c r="I28" s="84">
        <v>16952.96846577707</v>
      </c>
      <c r="J28" s="84">
        <v>6975.8407023833224</v>
      </c>
      <c r="K28" s="84">
        <v>6604.2345150368446</v>
      </c>
      <c r="L28" s="84">
        <v>2280.3586934873533</v>
      </c>
      <c r="M28" s="84">
        <v>317.97301334395542</v>
      </c>
      <c r="N28" s="84">
        <v>774.56154152559247</v>
      </c>
    </row>
    <row r="29" spans="1:14" hidden="1" outlineLevel="1">
      <c r="A29" s="402">
        <v>2007</v>
      </c>
      <c r="B29" s="402" t="s">
        <v>64</v>
      </c>
      <c r="C29" s="403">
        <v>11021.657671114652</v>
      </c>
      <c r="D29" s="247">
        <v>7041.1878775808273</v>
      </c>
      <c r="E29" s="247">
        <v>3950.9615946358622</v>
      </c>
      <c r="F29" s="247">
        <v>23.33791409413795</v>
      </c>
      <c r="G29" s="247">
        <v>5.4781915952997409</v>
      </c>
      <c r="H29" s="247">
        <v>0.69209320852419831</v>
      </c>
      <c r="I29" s="247">
        <v>17608.781849565159</v>
      </c>
      <c r="J29" s="247">
        <v>7215.7117108145785</v>
      </c>
      <c r="K29" s="247">
        <v>6893.6662019518017</v>
      </c>
      <c r="L29" s="247">
        <v>2405.4692292372033</v>
      </c>
      <c r="M29" s="247">
        <v>315.25994157870275</v>
      </c>
      <c r="N29" s="247">
        <v>778.67476598287192</v>
      </c>
    </row>
    <row r="30" spans="1:14" hidden="1" outlineLevel="1">
      <c r="A30" s="72">
        <v>2008</v>
      </c>
      <c r="B30" s="72" t="s">
        <v>52</v>
      </c>
      <c r="C30" s="141">
        <v>10118.996979353382</v>
      </c>
      <c r="D30" s="86">
        <v>6210.3473079731793</v>
      </c>
      <c r="E30" s="86">
        <v>3882.1419371971056</v>
      </c>
      <c r="F30" s="86">
        <v>23.155945030870345</v>
      </c>
      <c r="G30" s="86">
        <v>2.8945761136559782</v>
      </c>
      <c r="H30" s="86">
        <v>0.45721303857133372</v>
      </c>
      <c r="I30" s="86">
        <v>18123.72727876253</v>
      </c>
      <c r="J30" s="86">
        <v>7327.2734846976027</v>
      </c>
      <c r="K30" s="86">
        <v>7324.4144260771427</v>
      </c>
      <c r="L30" s="86">
        <v>2396.2342162915752</v>
      </c>
      <c r="M30" s="86">
        <v>305.85258580628027</v>
      </c>
      <c r="N30" s="86">
        <v>769.95256588992891</v>
      </c>
    </row>
    <row r="31" spans="1:14" hidden="1" outlineLevel="1">
      <c r="A31" s="72">
        <v>2008</v>
      </c>
      <c r="B31" s="72" t="s">
        <v>56</v>
      </c>
      <c r="C31" s="141">
        <v>9718.2579499435706</v>
      </c>
      <c r="D31" s="86">
        <v>6058.5977228971651</v>
      </c>
      <c r="E31" s="86">
        <v>3626.228540131448</v>
      </c>
      <c r="F31" s="86">
        <v>29.722897165239328</v>
      </c>
      <c r="G31" s="86">
        <v>3.2438093341299874</v>
      </c>
      <c r="H31" s="86">
        <v>0.46498041558786429</v>
      </c>
      <c r="I31" s="86">
        <v>18717.353747593439</v>
      </c>
      <c r="J31" s="86">
        <v>7757.7222664807805</v>
      </c>
      <c r="K31" s="86">
        <v>7573.6224855606451</v>
      </c>
      <c r="L31" s="86">
        <v>2329.8807010555665</v>
      </c>
      <c r="M31" s="86">
        <v>292.68286529907721</v>
      </c>
      <c r="N31" s="86">
        <v>763.44542919737103</v>
      </c>
    </row>
    <row r="32" spans="1:14" hidden="1" outlineLevel="1">
      <c r="A32" s="72">
        <v>2008</v>
      </c>
      <c r="B32" s="72" t="s">
        <v>60</v>
      </c>
      <c r="C32" s="141">
        <v>10011.876053906923</v>
      </c>
      <c r="D32" s="86">
        <v>5955.7143663280885</v>
      </c>
      <c r="E32" s="86">
        <v>4026.5481643762864</v>
      </c>
      <c r="F32" s="86">
        <v>26.58710084312554</v>
      </c>
      <c r="G32" s="86">
        <v>2.6229170815906522</v>
      </c>
      <c r="H32" s="86">
        <v>0.40350527783310092</v>
      </c>
      <c r="I32" s="86">
        <v>19416.022627862974</v>
      </c>
      <c r="J32" s="86">
        <v>7734.051782513443</v>
      </c>
      <c r="K32" s="86">
        <v>8189.8221697868948</v>
      </c>
      <c r="L32" s="86">
        <v>2454.6290911505012</v>
      </c>
      <c r="M32" s="86">
        <v>287.7016862510788</v>
      </c>
      <c r="N32" s="86">
        <v>749.81789816105697</v>
      </c>
    </row>
    <row r="33" spans="1:15" hidden="1" outlineLevel="1">
      <c r="A33" s="402">
        <v>2008</v>
      </c>
      <c r="B33" s="402" t="s">
        <v>64</v>
      </c>
      <c r="C33" s="403">
        <v>10770.680906857862</v>
      </c>
      <c r="D33" s="247">
        <v>7060.0533758215497</v>
      </c>
      <c r="E33" s="247">
        <v>3683.7858660293432</v>
      </c>
      <c r="F33" s="247">
        <v>24.182666135563963</v>
      </c>
      <c r="G33" s="247">
        <v>2.2733519219279028</v>
      </c>
      <c r="H33" s="247">
        <v>0.38564694947885547</v>
      </c>
      <c r="I33" s="247">
        <v>22905.306977361746</v>
      </c>
      <c r="J33" s="247">
        <v>8533.2252539334786</v>
      </c>
      <c r="K33" s="247">
        <v>10767.58162384651</v>
      </c>
      <c r="L33" s="247">
        <v>2529.6992630950008</v>
      </c>
      <c r="M33" s="247">
        <v>298.26296222532028</v>
      </c>
      <c r="N33" s="247">
        <v>776.53787426143526</v>
      </c>
    </row>
    <row r="34" spans="1:15" hidden="1" outlineLevel="1">
      <c r="A34" s="72">
        <v>2009</v>
      </c>
      <c r="B34" s="72" t="s">
        <v>52</v>
      </c>
      <c r="C34" s="141">
        <v>8654.5740000000005</v>
      </c>
      <c r="D34" s="86">
        <v>5694.8729999999996</v>
      </c>
      <c r="E34" s="86">
        <v>2925.1959999999999</v>
      </c>
      <c r="F34" s="86">
        <v>30.864999999999998</v>
      </c>
      <c r="G34" s="86">
        <v>3.198</v>
      </c>
      <c r="H34" s="86">
        <v>0.442</v>
      </c>
      <c r="I34" s="86">
        <v>22925.919999999998</v>
      </c>
      <c r="J34" s="86">
        <v>8596.8089999999993</v>
      </c>
      <c r="K34" s="86">
        <v>10648.425999999999</v>
      </c>
      <c r="L34" s="86">
        <v>2607.857</v>
      </c>
      <c r="M34" s="86">
        <v>288.81099999999998</v>
      </c>
      <c r="N34" s="86">
        <v>784.01700000000005</v>
      </c>
    </row>
    <row r="35" spans="1:15" hidden="1" outlineLevel="1">
      <c r="A35" s="72">
        <v>2009</v>
      </c>
      <c r="B35" s="72" t="s">
        <v>56</v>
      </c>
      <c r="C35" s="141">
        <v>8363.8919999999998</v>
      </c>
      <c r="D35" s="86">
        <v>5920.3639999999996</v>
      </c>
      <c r="E35" s="86">
        <v>2403.518</v>
      </c>
      <c r="F35" s="86">
        <v>37.39</v>
      </c>
      <c r="G35" s="86">
        <v>2.1669999999999998</v>
      </c>
      <c r="H35" s="86">
        <v>0.45300000000000001</v>
      </c>
      <c r="I35" s="86">
        <v>22715.629000000001</v>
      </c>
      <c r="J35" s="86">
        <v>8810.7080000000005</v>
      </c>
      <c r="K35" s="86">
        <v>10137.272000000001</v>
      </c>
      <c r="L35" s="86">
        <v>2601.386</v>
      </c>
      <c r="M35" s="86">
        <v>384.46699999999998</v>
      </c>
      <c r="N35" s="86">
        <v>781.79600000000005</v>
      </c>
    </row>
    <row r="36" spans="1:15" hidden="1" outlineLevel="1">
      <c r="A36" s="72">
        <v>2009</v>
      </c>
      <c r="B36" s="72" t="s">
        <v>60</v>
      </c>
      <c r="C36" s="141">
        <v>8575.8330000000005</v>
      </c>
      <c r="D36" s="86">
        <v>5744.6139999999996</v>
      </c>
      <c r="E36" s="86">
        <v>2787.0360000000001</v>
      </c>
      <c r="F36" s="86">
        <v>40.311</v>
      </c>
      <c r="G36" s="86">
        <v>3.403</v>
      </c>
      <c r="H36" s="86">
        <v>0.46899999999999997</v>
      </c>
      <c r="I36" s="86">
        <v>22318.465</v>
      </c>
      <c r="J36" s="86">
        <v>8739.99</v>
      </c>
      <c r="K36" s="86">
        <v>9463.1360000000004</v>
      </c>
      <c r="L36" s="86">
        <v>2863.549</v>
      </c>
      <c r="M36" s="86">
        <v>477.49299999999999</v>
      </c>
      <c r="N36" s="86">
        <v>774.29700000000003</v>
      </c>
    </row>
    <row r="37" spans="1:15" hidden="1" outlineLevel="1">
      <c r="A37" s="402">
        <v>2009</v>
      </c>
      <c r="B37" s="402" t="s">
        <v>64</v>
      </c>
      <c r="C37" s="403">
        <v>9164.6769999999997</v>
      </c>
      <c r="D37" s="247">
        <v>6655.415</v>
      </c>
      <c r="E37" s="247">
        <v>2458.105</v>
      </c>
      <c r="F37" s="247">
        <v>40.100999999999999</v>
      </c>
      <c r="G37" s="247">
        <v>10.564</v>
      </c>
      <c r="H37" s="247">
        <v>0.49199999999999999</v>
      </c>
      <c r="I37" s="247">
        <v>22446.138999999999</v>
      </c>
      <c r="J37" s="247">
        <v>9113.7129999999997</v>
      </c>
      <c r="K37" s="247">
        <v>8160.7190000000001</v>
      </c>
      <c r="L37" s="247">
        <v>3732.4810000000002</v>
      </c>
      <c r="M37" s="247">
        <v>656.57799999999997</v>
      </c>
      <c r="N37" s="247">
        <v>782.64800000000002</v>
      </c>
    </row>
    <row r="38" spans="1:15" hidden="1" outlineLevel="1">
      <c r="A38" s="441">
        <v>2010</v>
      </c>
      <c r="B38" s="441" t="s">
        <v>52</v>
      </c>
      <c r="C38" s="407">
        <v>8664.7669999999998</v>
      </c>
      <c r="D38" s="408">
        <v>6183.3639999999996</v>
      </c>
      <c r="E38" s="408">
        <v>2419.21</v>
      </c>
      <c r="F38" s="408">
        <v>47.27</v>
      </c>
      <c r="G38" s="408">
        <v>14.327999999999999</v>
      </c>
      <c r="H38" s="408">
        <v>0.59499999999999997</v>
      </c>
      <c r="I38" s="408">
        <v>22634.82</v>
      </c>
      <c r="J38" s="408">
        <v>9439.8080000000009</v>
      </c>
      <c r="K38" s="408">
        <v>7786.2139999999999</v>
      </c>
      <c r="L38" s="408">
        <v>4065.0929999999998</v>
      </c>
      <c r="M38" s="408">
        <v>555.14</v>
      </c>
      <c r="N38" s="408">
        <v>788.56500000000005</v>
      </c>
    </row>
    <row r="39" spans="1:15" hidden="1" outlineLevel="1">
      <c r="A39" s="40">
        <v>2010</v>
      </c>
      <c r="B39" s="40" t="s">
        <v>56</v>
      </c>
      <c r="C39" s="141">
        <v>8708.6280000000006</v>
      </c>
      <c r="D39" s="86">
        <v>6201.3440000000001</v>
      </c>
      <c r="E39" s="86">
        <v>2424.8270000000002</v>
      </c>
      <c r="F39" s="86">
        <v>61.993000000000002</v>
      </c>
      <c r="G39" s="86">
        <v>19.849</v>
      </c>
      <c r="H39" s="86">
        <v>0.61499999999999999</v>
      </c>
      <c r="I39" s="86">
        <v>23049.491999999998</v>
      </c>
      <c r="J39" s="86">
        <v>9972.33</v>
      </c>
      <c r="K39" s="86">
        <v>7462.6589999999997</v>
      </c>
      <c r="L39" s="86">
        <v>4265.6480000000001</v>
      </c>
      <c r="M39" s="86">
        <v>545.40099999999995</v>
      </c>
      <c r="N39" s="86">
        <v>803.45399999999995</v>
      </c>
      <c r="O39" s="98"/>
    </row>
    <row r="40" spans="1:15" hidden="1" outlineLevel="1">
      <c r="A40" s="40">
        <v>2010</v>
      </c>
      <c r="B40" s="40" t="s">
        <v>60</v>
      </c>
      <c r="C40" s="141">
        <v>8838.5969999999998</v>
      </c>
      <c r="D40" s="86">
        <v>6220.1989999999996</v>
      </c>
      <c r="E40" s="86">
        <v>2534.5630000000001</v>
      </c>
      <c r="F40" s="86">
        <v>64.864999999999995</v>
      </c>
      <c r="G40" s="86">
        <v>18.593</v>
      </c>
      <c r="H40" s="86">
        <v>0.377</v>
      </c>
      <c r="I40" s="86">
        <v>23072.094000000001</v>
      </c>
      <c r="J40" s="86">
        <v>10088.147000000001</v>
      </c>
      <c r="K40" s="86">
        <v>7206.68</v>
      </c>
      <c r="L40" s="86">
        <v>4419.6639999999998</v>
      </c>
      <c r="M40" s="86">
        <v>549.08600000000001</v>
      </c>
      <c r="N40" s="86">
        <v>808.51700000000005</v>
      </c>
    </row>
    <row r="41" spans="1:15" ht="15" hidden="1" customHeight="1" outlineLevel="1">
      <c r="A41" s="402">
        <v>2010</v>
      </c>
      <c r="B41" s="402" t="s">
        <v>64</v>
      </c>
      <c r="C41" s="403">
        <v>10045.625</v>
      </c>
      <c r="D41" s="247">
        <v>6954.5240000000003</v>
      </c>
      <c r="E41" s="247">
        <v>2975.9119999999998</v>
      </c>
      <c r="F41" s="247">
        <v>101.77200000000001</v>
      </c>
      <c r="G41" s="247">
        <v>13.119</v>
      </c>
      <c r="H41" s="247">
        <v>0.29799999999999999</v>
      </c>
      <c r="I41" s="247">
        <v>23648.811000000002</v>
      </c>
      <c r="J41" s="247">
        <v>10462.734</v>
      </c>
      <c r="K41" s="247">
        <v>7042.55</v>
      </c>
      <c r="L41" s="247">
        <v>4763.3890000000001</v>
      </c>
      <c r="M41" s="247">
        <v>557.15</v>
      </c>
      <c r="N41" s="247">
        <v>822.98800000000006</v>
      </c>
    </row>
    <row r="42" spans="1:15" hidden="1" outlineLevel="1">
      <c r="A42" s="441">
        <v>2011</v>
      </c>
      <c r="B42" s="439" t="s">
        <v>52</v>
      </c>
      <c r="C42" s="559">
        <v>9397.8449999999993</v>
      </c>
      <c r="D42" s="560">
        <v>6218.4480000000003</v>
      </c>
      <c r="E42" s="560">
        <v>3047.46</v>
      </c>
      <c r="F42" s="560">
        <v>108.663</v>
      </c>
      <c r="G42" s="560">
        <v>22.905000000000001</v>
      </c>
      <c r="H42" s="560">
        <v>0.36899999999999999</v>
      </c>
      <c r="I42" s="560">
        <v>23923.727999999999</v>
      </c>
      <c r="J42" s="560">
        <v>10330.478999999999</v>
      </c>
      <c r="K42" s="560">
        <v>7301.3010000000004</v>
      </c>
      <c r="L42" s="560">
        <v>4930.3050000000003</v>
      </c>
      <c r="M42" s="560">
        <v>548.66800000000001</v>
      </c>
      <c r="N42" s="560">
        <v>812.97500000000002</v>
      </c>
    </row>
    <row r="43" spans="1:15" hidden="1" outlineLevel="1">
      <c r="A43" s="40">
        <v>2011</v>
      </c>
      <c r="B43" s="41" t="s">
        <v>56</v>
      </c>
      <c r="C43" s="174">
        <v>9486.0519999999997</v>
      </c>
      <c r="D43" s="189">
        <v>6462.7359999999999</v>
      </c>
      <c r="E43" s="189">
        <v>2876.864</v>
      </c>
      <c r="F43" s="189">
        <v>112.40900000000001</v>
      </c>
      <c r="G43" s="189">
        <v>33.654000000000003</v>
      </c>
      <c r="H43" s="189">
        <v>0.38900000000000001</v>
      </c>
      <c r="I43" s="189">
        <v>24340.397000000001</v>
      </c>
      <c r="J43" s="189">
        <v>10451.700000000001</v>
      </c>
      <c r="K43" s="189">
        <v>7420.4560000000001</v>
      </c>
      <c r="L43" s="189">
        <v>5113.116</v>
      </c>
      <c r="M43" s="189">
        <v>570.64300000000003</v>
      </c>
      <c r="N43" s="189">
        <v>784.48199999999997</v>
      </c>
    </row>
    <row r="44" spans="1:15" hidden="1" outlineLevel="1">
      <c r="A44" s="40">
        <v>2011</v>
      </c>
      <c r="B44" s="41" t="s">
        <v>60</v>
      </c>
      <c r="C44" s="174">
        <v>9332.8850000000002</v>
      </c>
      <c r="D44" s="189">
        <v>6065.4059999999999</v>
      </c>
      <c r="E44" s="189">
        <v>3114.59</v>
      </c>
      <c r="F44" s="189">
        <v>117.748</v>
      </c>
      <c r="G44" s="189">
        <v>34.784999999999997</v>
      </c>
      <c r="H44" s="189">
        <v>0.35599999999999998</v>
      </c>
      <c r="I44" s="189">
        <v>24582.891</v>
      </c>
      <c r="J44" s="189">
        <v>10306.271000000001</v>
      </c>
      <c r="K44" s="189">
        <v>7781.2510000000002</v>
      </c>
      <c r="L44" s="189">
        <v>5178.4690000000001</v>
      </c>
      <c r="M44" s="189">
        <v>541.62699999999995</v>
      </c>
      <c r="N44" s="189">
        <v>775.27300000000002</v>
      </c>
    </row>
    <row r="45" spans="1:15" hidden="1" outlineLevel="1">
      <c r="A45" s="402">
        <v>2011</v>
      </c>
      <c r="B45" s="396" t="s">
        <v>64</v>
      </c>
      <c r="C45" s="405">
        <v>9393.6919999999991</v>
      </c>
      <c r="D45" s="406">
        <v>7035.7349999999997</v>
      </c>
      <c r="E45" s="406">
        <v>2239.1089999999999</v>
      </c>
      <c r="F45" s="406">
        <v>86.891000000000005</v>
      </c>
      <c r="G45" s="406">
        <v>31.597000000000001</v>
      </c>
      <c r="H45" s="406">
        <v>0.113</v>
      </c>
      <c r="I45" s="406">
        <v>25226.839</v>
      </c>
      <c r="J45" s="406">
        <v>10145.119000000001</v>
      </c>
      <c r="K45" s="406">
        <v>8166.1419999999998</v>
      </c>
      <c r="L45" s="406">
        <v>5658.22</v>
      </c>
      <c r="M45" s="406">
        <v>500.66699999999997</v>
      </c>
      <c r="N45" s="406">
        <v>756.69100000000003</v>
      </c>
    </row>
    <row r="46" spans="1:15" collapsed="1">
      <c r="A46" s="441">
        <v>2012</v>
      </c>
      <c r="B46" s="439" t="s">
        <v>52</v>
      </c>
      <c r="C46" s="559">
        <v>9363.6419999999998</v>
      </c>
      <c r="D46" s="560">
        <v>6453.652</v>
      </c>
      <c r="E46" s="560">
        <v>2772.9050000000002</v>
      </c>
      <c r="F46" s="560">
        <v>98.625</v>
      </c>
      <c r="G46" s="560">
        <v>38.299999999999997</v>
      </c>
      <c r="H46" s="560">
        <v>0.16</v>
      </c>
      <c r="I46" s="560">
        <v>25664.518</v>
      </c>
      <c r="J46" s="560">
        <v>10161.869000000001</v>
      </c>
      <c r="K46" s="560">
        <v>8582.491</v>
      </c>
      <c r="L46" s="560">
        <v>5714.3990000000003</v>
      </c>
      <c r="M46" s="560">
        <v>473.43299999999999</v>
      </c>
      <c r="N46" s="560">
        <v>732.32600000000002</v>
      </c>
    </row>
    <row r="47" spans="1:15">
      <c r="A47" s="40">
        <v>2012</v>
      </c>
      <c r="B47" s="40" t="s">
        <v>56</v>
      </c>
      <c r="C47" s="174">
        <v>9005.4130000000005</v>
      </c>
      <c r="D47" s="189">
        <v>6477.5649999999996</v>
      </c>
      <c r="E47" s="189">
        <v>2389.6219999999998</v>
      </c>
      <c r="F47" s="189">
        <v>100.334</v>
      </c>
      <c r="G47" s="189">
        <v>37.731000000000002</v>
      </c>
      <c r="H47" s="189">
        <v>0.161</v>
      </c>
      <c r="I47" s="189">
        <v>26013.003000000001</v>
      </c>
      <c r="J47" s="189">
        <v>10373.192999999999</v>
      </c>
      <c r="K47" s="189">
        <v>8716.4030000000002</v>
      </c>
      <c r="L47" s="189">
        <v>5686.1970000000001</v>
      </c>
      <c r="M47" s="189">
        <v>518.69100000000003</v>
      </c>
      <c r="N47" s="189">
        <v>718.51900000000001</v>
      </c>
    </row>
    <row r="48" spans="1:15">
      <c r="A48" s="40">
        <v>2012</v>
      </c>
      <c r="B48" s="40" t="s">
        <v>60</v>
      </c>
      <c r="C48" s="174">
        <v>8866.232</v>
      </c>
      <c r="D48" s="189">
        <v>6579.7209999999995</v>
      </c>
      <c r="E48" s="189">
        <v>2131.607</v>
      </c>
      <c r="F48" s="189">
        <v>88.843000000000004</v>
      </c>
      <c r="G48" s="189">
        <v>65.899000000000001</v>
      </c>
      <c r="H48" s="189">
        <v>0.16200000000000001</v>
      </c>
      <c r="I48" s="189">
        <v>26097.973000000002</v>
      </c>
      <c r="J48" s="189">
        <v>10508.657999999999</v>
      </c>
      <c r="K48" s="189">
        <v>8704.9509999999991</v>
      </c>
      <c r="L48" s="189">
        <v>5580.8010000000004</v>
      </c>
      <c r="M48" s="189">
        <v>598</v>
      </c>
      <c r="N48" s="189">
        <v>705.56299999999999</v>
      </c>
    </row>
    <row r="49" spans="1:14">
      <c r="A49" s="73">
        <v>2012</v>
      </c>
      <c r="B49" s="73" t="s">
        <v>64</v>
      </c>
      <c r="C49" s="446">
        <v>9686.1110000000008</v>
      </c>
      <c r="D49" s="721">
        <v>7378.1850000000004</v>
      </c>
      <c r="E49" s="721">
        <v>2147.3969999999999</v>
      </c>
      <c r="F49" s="721">
        <v>84.31</v>
      </c>
      <c r="G49" s="721">
        <v>76.171000000000006</v>
      </c>
      <c r="H49" s="721">
        <v>4.8000000000000001E-2</v>
      </c>
      <c r="I49" s="721">
        <v>26696.201000000001</v>
      </c>
      <c r="J49" s="721">
        <v>11042.706</v>
      </c>
      <c r="K49" s="721">
        <v>8795.3889999999992</v>
      </c>
      <c r="L49" s="721">
        <v>5413.1379999999999</v>
      </c>
      <c r="M49" s="721">
        <v>742.55100000000004</v>
      </c>
      <c r="N49" s="721">
        <v>702.41700000000003</v>
      </c>
    </row>
    <row r="50" spans="1:14" hidden="1" outlineLevel="1">
      <c r="A50" s="72">
        <v>2005</v>
      </c>
      <c r="B50" s="72" t="s">
        <v>49</v>
      </c>
      <c r="C50" s="141">
        <v>7127.3472083914221</v>
      </c>
      <c r="D50" s="86">
        <v>4155.5364137290044</v>
      </c>
      <c r="E50" s="86">
        <v>2947.9878178317731</v>
      </c>
      <c r="F50" s="86">
        <v>16.874128659629555</v>
      </c>
      <c r="G50" s="86">
        <v>6.3295824205005635</v>
      </c>
      <c r="H50" s="86">
        <v>0.61926575051450572</v>
      </c>
      <c r="I50" s="86">
        <v>13443.185022903805</v>
      </c>
      <c r="J50" s="86">
        <v>4797.7451038969666</v>
      </c>
      <c r="K50" s="86">
        <v>5328.2667131381531</v>
      </c>
      <c r="L50" s="86">
        <v>1699.8237734846975</v>
      </c>
      <c r="M50" s="86">
        <v>558.01503684524994</v>
      </c>
      <c r="N50" s="86">
        <v>1059.3343955387372</v>
      </c>
    </row>
    <row r="51" spans="1:14" hidden="1" outlineLevel="1">
      <c r="A51" s="72">
        <v>2005</v>
      </c>
      <c r="B51" s="72" t="s">
        <v>50</v>
      </c>
      <c r="C51" s="141">
        <v>7309.2230299409148</v>
      </c>
      <c r="D51" s="86">
        <v>4818.3580959968131</v>
      </c>
      <c r="E51" s="86">
        <v>2466.2257518422621</v>
      </c>
      <c r="F51" s="86">
        <v>17.087366394476533</v>
      </c>
      <c r="G51" s="86">
        <v>6.9340104892783634</v>
      </c>
      <c r="H51" s="86">
        <v>0.61780521808404698</v>
      </c>
      <c r="I51" s="86">
        <v>13387.175463055168</v>
      </c>
      <c r="J51" s="86">
        <v>4995.7657173205862</v>
      </c>
      <c r="K51" s="86">
        <v>5095.2198765186222</v>
      </c>
      <c r="L51" s="86">
        <v>1722.2873265617739</v>
      </c>
      <c r="M51" s="86">
        <v>551.88202881232155</v>
      </c>
      <c r="N51" s="86">
        <v>1022.020513841864</v>
      </c>
    </row>
    <row r="52" spans="1:14" hidden="1" outlineLevel="1">
      <c r="A52" s="72">
        <v>2005</v>
      </c>
      <c r="B52" s="72" t="s">
        <v>51</v>
      </c>
      <c r="C52" s="141">
        <v>7312.9016132244569</v>
      </c>
      <c r="D52" s="86">
        <v>4422.0245966938855</v>
      </c>
      <c r="E52" s="86">
        <v>2877.2015202814841</v>
      </c>
      <c r="F52" s="86">
        <v>6.3392418508929156</v>
      </c>
      <c r="G52" s="86">
        <v>6.7639912368054169</v>
      </c>
      <c r="H52" s="86">
        <v>0.57226316138883349</v>
      </c>
      <c r="I52" s="86">
        <v>13205.235311690898</v>
      </c>
      <c r="J52" s="86">
        <v>4984.4058952399919</v>
      </c>
      <c r="K52" s="86">
        <v>4975.6960764787882</v>
      </c>
      <c r="L52" s="86">
        <v>1704.8224125340237</v>
      </c>
      <c r="M52" s="86">
        <v>545.44250813251017</v>
      </c>
      <c r="N52" s="86">
        <v>994.86841930558319</v>
      </c>
    </row>
    <row r="53" spans="1:14" hidden="1" outlineLevel="1">
      <c r="A53" s="72">
        <v>2005</v>
      </c>
      <c r="B53" s="72" t="s">
        <v>53</v>
      </c>
      <c r="C53" s="141">
        <v>7534.3453163380464</v>
      </c>
      <c r="D53" s="86">
        <v>4072.6903671247424</v>
      </c>
      <c r="E53" s="86">
        <v>3448.5945694748721</v>
      </c>
      <c r="F53" s="86">
        <v>6.1978025625705371</v>
      </c>
      <c r="G53" s="86">
        <v>6.278596561110005</v>
      </c>
      <c r="H53" s="86">
        <v>0.58398061475137752</v>
      </c>
      <c r="I53" s="86">
        <v>13224.936234481844</v>
      </c>
      <c r="J53" s="86">
        <v>5060.5232689371305</v>
      </c>
      <c r="K53" s="86">
        <v>4944.2162251875452</v>
      </c>
      <c r="L53" s="86">
        <v>1704.048429927637</v>
      </c>
      <c r="M53" s="86">
        <v>535.87057691030998</v>
      </c>
      <c r="N53" s="86">
        <v>980.27773351921917</v>
      </c>
    </row>
    <row r="54" spans="1:14" hidden="1" outlineLevel="1">
      <c r="A54" s="72">
        <v>2005</v>
      </c>
      <c r="B54" s="72" t="s">
        <v>54</v>
      </c>
      <c r="C54" s="141">
        <v>7210.1406758281873</v>
      </c>
      <c r="D54" s="86">
        <v>4426.8899621589326</v>
      </c>
      <c r="E54" s="86">
        <v>2770.4054969129656</v>
      </c>
      <c r="F54" s="86">
        <v>6.2291044280687773</v>
      </c>
      <c r="G54" s="86">
        <v>6.0302064661753967</v>
      </c>
      <c r="H54" s="86">
        <v>0.58590586204607309</v>
      </c>
      <c r="I54" s="86">
        <v>13191.150700391687</v>
      </c>
      <c r="J54" s="86">
        <v>5219.3436566421024</v>
      </c>
      <c r="K54" s="86">
        <v>4790.9731461196307</v>
      </c>
      <c r="L54" s="86">
        <v>1689.7141339706563</v>
      </c>
      <c r="M54" s="86">
        <v>525.18336320786022</v>
      </c>
      <c r="N54" s="86">
        <v>965.93640045143718</v>
      </c>
    </row>
    <row r="55" spans="1:14" hidden="1" outlineLevel="1">
      <c r="A55" s="72">
        <v>2005</v>
      </c>
      <c r="B55" s="72" t="s">
        <v>55</v>
      </c>
      <c r="C55" s="141">
        <v>7214.3505941711473</v>
      </c>
      <c r="D55" s="86">
        <v>4522.0259576445596</v>
      </c>
      <c r="E55" s="86">
        <v>2679.9531633804686</v>
      </c>
      <c r="F55" s="86">
        <v>6.1159795525459728</v>
      </c>
      <c r="G55" s="86">
        <v>5.6998605855407289</v>
      </c>
      <c r="H55" s="86">
        <v>0.55563300803292837</v>
      </c>
      <c r="I55" s="86">
        <v>13230.262696673968</v>
      </c>
      <c r="J55" s="86">
        <v>5324.5256257053707</v>
      </c>
      <c r="K55" s="86">
        <v>4719.1383522538672</v>
      </c>
      <c r="L55" s="86">
        <v>1710.6535882626301</v>
      </c>
      <c r="M55" s="86">
        <v>520.28533492664144</v>
      </c>
      <c r="N55" s="86">
        <v>955.65979552545969</v>
      </c>
    </row>
    <row r="56" spans="1:14" hidden="1" outlineLevel="1">
      <c r="A56" s="72">
        <v>2005</v>
      </c>
      <c r="B56" s="72" t="s">
        <v>57</v>
      </c>
      <c r="C56" s="141">
        <v>7301.5786363938123</v>
      </c>
      <c r="D56" s="86">
        <v>4213.8872734515035</v>
      </c>
      <c r="E56" s="86">
        <v>3074.9006506008095</v>
      </c>
      <c r="F56" s="86">
        <v>6.5935072694682333</v>
      </c>
      <c r="G56" s="86">
        <v>5.6402443072429129</v>
      </c>
      <c r="H56" s="86">
        <v>0.55696076478789092</v>
      </c>
      <c r="I56" s="86">
        <v>13277.680077009893</v>
      </c>
      <c r="J56" s="86">
        <v>5418.2266812719909</v>
      </c>
      <c r="K56" s="86">
        <v>4704.1013410343221</v>
      </c>
      <c r="L56" s="86">
        <v>1697.6107681072826</v>
      </c>
      <c r="M56" s="86">
        <v>509.29771625838146</v>
      </c>
      <c r="N56" s="86">
        <v>948.44357033791403</v>
      </c>
    </row>
    <row r="57" spans="1:14" hidden="1" outlineLevel="1">
      <c r="A57" s="72">
        <v>2005</v>
      </c>
      <c r="B57" s="40" t="s">
        <v>58</v>
      </c>
      <c r="C57" s="141">
        <v>7422.6244440018581</v>
      </c>
      <c r="D57" s="86">
        <v>4434.3296156144188</v>
      </c>
      <c r="E57" s="86">
        <v>2974.9095465710679</v>
      </c>
      <c r="F57" s="86">
        <v>6.8989577109473537</v>
      </c>
      <c r="G57" s="86">
        <v>5.9347075615747187</v>
      </c>
      <c r="H57" s="86">
        <v>0.55161654384916681</v>
      </c>
      <c r="I57" s="86">
        <v>13270.904467901479</v>
      </c>
      <c r="J57" s="86">
        <v>5485.2971519617604</v>
      </c>
      <c r="K57" s="86">
        <v>4622.0845449113722</v>
      </c>
      <c r="L57" s="86">
        <v>1721.2256522605057</v>
      </c>
      <c r="M57" s="86">
        <v>505.38471751975032</v>
      </c>
      <c r="N57" s="86">
        <v>936.91240124809133</v>
      </c>
    </row>
    <row r="58" spans="1:14" hidden="1" outlineLevel="1">
      <c r="A58" s="72">
        <v>2005</v>
      </c>
      <c r="B58" s="72" t="s">
        <v>59</v>
      </c>
      <c r="C58" s="141">
        <v>7582.6663347274771</v>
      </c>
      <c r="D58" s="86">
        <v>4601.5538737303323</v>
      </c>
      <c r="E58" s="86">
        <v>2967.5779061275971</v>
      </c>
      <c r="F58" s="86">
        <v>7.0239992033459462</v>
      </c>
      <c r="G58" s="86">
        <v>5.9564163845183558</v>
      </c>
      <c r="H58" s="86">
        <v>0.5541392816835955</v>
      </c>
      <c r="I58" s="86">
        <v>13179.310562304985</v>
      </c>
      <c r="J58" s="86">
        <v>5454.5941379539272</v>
      </c>
      <c r="K58" s="86">
        <v>4580.0083316736373</v>
      </c>
      <c r="L58" s="86">
        <v>1722.6448914558853</v>
      </c>
      <c r="M58" s="86">
        <v>493.28141804421426</v>
      </c>
      <c r="N58" s="86">
        <v>928.78178317732193</v>
      </c>
    </row>
    <row r="59" spans="1:14" hidden="1" outlineLevel="1">
      <c r="A59" s="72">
        <v>2005</v>
      </c>
      <c r="B59" s="72" t="s">
        <v>61</v>
      </c>
      <c r="C59" s="141">
        <v>7885.293069109739</v>
      </c>
      <c r="D59" s="86">
        <v>4651.6268339640174</v>
      </c>
      <c r="E59" s="86">
        <v>3219.9982075283806</v>
      </c>
      <c r="F59" s="86">
        <v>7.3868419305583215</v>
      </c>
      <c r="G59" s="86">
        <v>5.7003916882427141</v>
      </c>
      <c r="H59" s="86">
        <v>0.58079399853946756</v>
      </c>
      <c r="I59" s="86">
        <v>13164.837880900219</v>
      </c>
      <c r="J59" s="86">
        <v>5517.368319723827</v>
      </c>
      <c r="K59" s="86">
        <v>4519.3575980880296</v>
      </c>
      <c r="L59" s="86">
        <v>1719.8978623116245</v>
      </c>
      <c r="M59" s="86">
        <v>486.11402111133242</v>
      </c>
      <c r="N59" s="86">
        <v>922.10007966540525</v>
      </c>
    </row>
    <row r="60" spans="1:14" hidden="1" outlineLevel="1">
      <c r="A60" s="72">
        <v>2005</v>
      </c>
      <c r="B60" s="72" t="s">
        <v>62</v>
      </c>
      <c r="C60" s="141">
        <v>7968.8735975569271</v>
      </c>
      <c r="D60" s="86">
        <v>5095.5995153687836</v>
      </c>
      <c r="E60" s="86">
        <v>2860.5826860519155</v>
      </c>
      <c r="F60" s="86">
        <v>7.9321516298214165</v>
      </c>
      <c r="G60" s="86">
        <v>4.3991236805417246</v>
      </c>
      <c r="H60" s="86">
        <v>0.36012082586470157</v>
      </c>
      <c r="I60" s="86">
        <v>13160.489112394609</v>
      </c>
      <c r="J60" s="86">
        <v>5555.9757684392225</v>
      </c>
      <c r="K60" s="86">
        <v>4464.2619664077538</v>
      </c>
      <c r="L60" s="86">
        <v>1740.6145190201155</v>
      </c>
      <c r="M60" s="86">
        <v>479.82530040496584</v>
      </c>
      <c r="N60" s="86">
        <v>919.8115581225519</v>
      </c>
    </row>
    <row r="61" spans="1:14" hidden="1" outlineLevel="1">
      <c r="A61" s="72">
        <v>2005</v>
      </c>
      <c r="B61" s="402" t="s">
        <v>63</v>
      </c>
      <c r="C61" s="403">
        <v>8798.5629024762657</v>
      </c>
      <c r="D61" s="247">
        <v>5373.6444267410207</v>
      </c>
      <c r="E61" s="247">
        <v>3411.1520281484432</v>
      </c>
      <c r="F61" s="247">
        <v>8.8390094934607966</v>
      </c>
      <c r="G61" s="247">
        <v>4.602204076213237</v>
      </c>
      <c r="H61" s="247">
        <v>0.32523401712806216</v>
      </c>
      <c r="I61" s="247">
        <v>13504.269800172608</v>
      </c>
      <c r="J61" s="247">
        <v>5722.811558122552</v>
      </c>
      <c r="K61" s="247">
        <v>4509.2975502887875</v>
      </c>
      <c r="L61" s="247">
        <v>1864.7043085706698</v>
      </c>
      <c r="M61" s="247">
        <v>485.13705769103098</v>
      </c>
      <c r="N61" s="247">
        <v>922.31932549956844</v>
      </c>
    </row>
    <row r="62" spans="1:14" hidden="1" outlineLevel="1">
      <c r="A62" s="72">
        <v>2006</v>
      </c>
      <c r="B62" s="72" t="s">
        <v>49</v>
      </c>
      <c r="C62" s="141">
        <v>8335.3217486556459</v>
      </c>
      <c r="D62" s="86">
        <v>5154.2331872800905</v>
      </c>
      <c r="E62" s="86">
        <v>3165.340735577242</v>
      </c>
      <c r="F62" s="86">
        <v>9.7860983867755422</v>
      </c>
      <c r="G62" s="86">
        <v>5.630784040363805</v>
      </c>
      <c r="H62" s="86">
        <v>0.33094337117440087</v>
      </c>
      <c r="I62" s="86">
        <v>13624.126070503884</v>
      </c>
      <c r="J62" s="86">
        <v>5800.4782911770562</v>
      </c>
      <c r="K62" s="86">
        <v>4541.1241120626701</v>
      </c>
      <c r="L62" s="86">
        <v>1895.2758082719245</v>
      </c>
      <c r="M62" s="86">
        <v>473.41724756024695</v>
      </c>
      <c r="N62" s="86">
        <v>913.83061143198563</v>
      </c>
    </row>
    <row r="63" spans="1:14" hidden="1" outlineLevel="1">
      <c r="A63" s="72">
        <v>2006</v>
      </c>
      <c r="B63" s="72" t="s">
        <v>50</v>
      </c>
      <c r="C63" s="141">
        <v>8457.0670849100443</v>
      </c>
      <c r="D63" s="86">
        <v>5243.35348204209</v>
      </c>
      <c r="E63" s="86">
        <v>3197.2683728340967</v>
      </c>
      <c r="F63" s="86">
        <v>10.09553209851955</v>
      </c>
      <c r="G63" s="86">
        <v>5.9538604527650536</v>
      </c>
      <c r="H63" s="86">
        <v>0.39583748257319257</v>
      </c>
      <c r="I63" s="86">
        <v>13782.486888402045</v>
      </c>
      <c r="J63" s="86">
        <v>5900.1054570802626</v>
      </c>
      <c r="K63" s="86">
        <v>4553.5916152160926</v>
      </c>
      <c r="L63" s="86">
        <v>1961.6587001261369</v>
      </c>
      <c r="M63" s="86">
        <v>466.00892916417712</v>
      </c>
      <c r="N63" s="86">
        <v>901.12218681537536</v>
      </c>
    </row>
    <row r="64" spans="1:14" hidden="1" outlineLevel="1">
      <c r="A64" s="72">
        <v>2006</v>
      </c>
      <c r="B64" s="72" t="s">
        <v>51</v>
      </c>
      <c r="C64" s="141">
        <v>8477.5549691296546</v>
      </c>
      <c r="D64" s="86">
        <v>5036.4936931554139</v>
      </c>
      <c r="E64" s="86">
        <v>3422.8549093806014</v>
      </c>
      <c r="F64" s="86">
        <v>12.758580628028945</v>
      </c>
      <c r="G64" s="86">
        <v>5.0472681404766648</v>
      </c>
      <c r="H64" s="86">
        <v>0.40051782513443535</v>
      </c>
      <c r="I64" s="86">
        <v>13934.736274314546</v>
      </c>
      <c r="J64" s="86">
        <v>5937.3275575914495</v>
      </c>
      <c r="K64" s="86">
        <v>4675.7063997875593</v>
      </c>
      <c r="L64" s="86">
        <v>1967.2711279293633</v>
      </c>
      <c r="M64" s="86">
        <v>462.24380933412999</v>
      </c>
      <c r="N64" s="86">
        <v>892.18737967204402</v>
      </c>
    </row>
    <row r="65" spans="1:16" hidden="1" outlineLevel="1">
      <c r="A65" s="72">
        <v>2006</v>
      </c>
      <c r="B65" s="72" t="s">
        <v>53</v>
      </c>
      <c r="C65" s="141">
        <v>8373.9647480581552</v>
      </c>
      <c r="D65" s="86">
        <v>4545.9606984000529</v>
      </c>
      <c r="E65" s="86">
        <v>3809.5223395074017</v>
      </c>
      <c r="F65" s="86">
        <v>12.774148575980881</v>
      </c>
      <c r="G65" s="86">
        <v>5.3069441678284539</v>
      </c>
      <c r="H65" s="86">
        <v>0.40061740689105757</v>
      </c>
      <c r="I65" s="86">
        <v>14095.166201951803</v>
      </c>
      <c r="J65" s="86">
        <v>6013.5293434242849</v>
      </c>
      <c r="K65" s="86">
        <v>4762.3275243975304</v>
      </c>
      <c r="L65" s="86">
        <v>1987.5506539202017</v>
      </c>
      <c r="M65" s="86">
        <v>449.28035583881035</v>
      </c>
      <c r="N65" s="86">
        <v>882.4783243709752</v>
      </c>
    </row>
    <row r="66" spans="1:16" hidden="1" outlineLevel="1">
      <c r="A66" s="72">
        <v>2006</v>
      </c>
      <c r="B66" s="72" t="s">
        <v>54</v>
      </c>
      <c r="C66" s="141">
        <v>8112.8816304852944</v>
      </c>
      <c r="D66" s="86">
        <v>5108.6579034720835</v>
      </c>
      <c r="E66" s="86">
        <v>2985.34256124278</v>
      </c>
      <c r="F66" s="86">
        <v>13.006340038504945</v>
      </c>
      <c r="G66" s="86">
        <v>5.4859257783973971</v>
      </c>
      <c r="H66" s="86">
        <v>0.38889995352851353</v>
      </c>
      <c r="I66" s="86">
        <v>14261.230365796986</v>
      </c>
      <c r="J66" s="86">
        <v>6209.5941379539272</v>
      </c>
      <c r="K66" s="86">
        <v>4750.2602403239725</v>
      </c>
      <c r="L66" s="86">
        <v>1988.1475469693951</v>
      </c>
      <c r="M66" s="86">
        <v>438.35922459005508</v>
      </c>
      <c r="N66" s="86">
        <v>874.86921595963611</v>
      </c>
    </row>
    <row r="67" spans="1:16" hidden="1" outlineLevel="1">
      <c r="A67" s="72">
        <v>2006</v>
      </c>
      <c r="B67" s="72" t="s">
        <v>55</v>
      </c>
      <c r="C67" s="141">
        <v>8023.0624709553204</v>
      </c>
      <c r="D67" s="86">
        <v>5220.0795658235411</v>
      </c>
      <c r="E67" s="86">
        <v>2784.3265285799639</v>
      </c>
      <c r="F67" s="86">
        <v>12.352784969793532</v>
      </c>
      <c r="G67" s="86">
        <v>5.9124676359290982</v>
      </c>
      <c r="H67" s="86">
        <v>0.39112394609307577</v>
      </c>
      <c r="I67" s="86">
        <v>14561.180840470026</v>
      </c>
      <c r="J67" s="86">
        <v>6349.4533957379008</v>
      </c>
      <c r="K67" s="86">
        <v>4906.9687977162585</v>
      </c>
      <c r="L67" s="86">
        <v>2005.4039699926973</v>
      </c>
      <c r="M67" s="86">
        <v>432.02526057226316</v>
      </c>
      <c r="N67" s="86">
        <v>867.32941645090625</v>
      </c>
    </row>
    <row r="68" spans="1:16" hidden="1" outlineLevel="1">
      <c r="A68" s="72">
        <v>2006</v>
      </c>
      <c r="B68" s="72" t="s">
        <v>57</v>
      </c>
      <c r="C68" s="141">
        <v>8245.1089756356632</v>
      </c>
      <c r="D68" s="86">
        <v>5272.4984730797314</v>
      </c>
      <c r="E68" s="86">
        <v>2945.420467370378</v>
      </c>
      <c r="F68" s="86">
        <v>20.812056031335057</v>
      </c>
      <c r="G68" s="86">
        <v>5.9868884020447446</v>
      </c>
      <c r="H68" s="86">
        <v>0.39109075217420169</v>
      </c>
      <c r="I68" s="86">
        <v>14776.77355108544</v>
      </c>
      <c r="J68" s="86">
        <v>6398.4708889331469</v>
      </c>
      <c r="K68" s="86">
        <v>5071.3157737502488</v>
      </c>
      <c r="L68" s="86">
        <v>2028.3715395339573</v>
      </c>
      <c r="M68" s="86">
        <v>423.2397928699462</v>
      </c>
      <c r="N68" s="86">
        <v>855.37555599814107</v>
      </c>
    </row>
    <row r="69" spans="1:16" hidden="1" outlineLevel="1">
      <c r="A69" s="72">
        <v>2006</v>
      </c>
      <c r="B69" s="40" t="s">
        <v>58</v>
      </c>
      <c r="C69" s="141">
        <v>8622.3142468299811</v>
      </c>
      <c r="D69" s="86">
        <v>5027.7390294098122</v>
      </c>
      <c r="E69" s="86">
        <v>3568.7263161388832</v>
      </c>
      <c r="F69" s="86">
        <v>19.18362875921131</v>
      </c>
      <c r="G69" s="86">
        <v>6.2725220739560505</v>
      </c>
      <c r="H69" s="86">
        <v>0.39275044811790477</v>
      </c>
      <c r="I69" s="86">
        <v>14999.627962557259</v>
      </c>
      <c r="J69" s="86">
        <v>6355.3875058089352</v>
      </c>
      <c r="K69" s="86">
        <v>5352.8827922724549</v>
      </c>
      <c r="L69" s="86">
        <v>2037.0487618668258</v>
      </c>
      <c r="M69" s="86">
        <v>414.35198831574053</v>
      </c>
      <c r="N69" s="86">
        <v>839.95691429330145</v>
      </c>
    </row>
    <row r="70" spans="1:16" hidden="1" outlineLevel="1">
      <c r="A70" s="72">
        <v>2006</v>
      </c>
      <c r="B70" s="72" t="s">
        <v>59</v>
      </c>
      <c r="C70" s="141">
        <v>8426.2818827590781</v>
      </c>
      <c r="D70" s="86">
        <v>5056.4612958905927</v>
      </c>
      <c r="E70" s="86">
        <v>3343.264854278696</v>
      </c>
      <c r="F70" s="86">
        <v>19.837283409679344</v>
      </c>
      <c r="G70" s="86">
        <v>6.3224789218615154</v>
      </c>
      <c r="H70" s="86">
        <v>0.39597025824868881</v>
      </c>
      <c r="I70" s="86">
        <v>15147.140443470755</v>
      </c>
      <c r="J70" s="86">
        <v>6306.2125406625501</v>
      </c>
      <c r="K70" s="86">
        <v>5561.6148177653849</v>
      </c>
      <c r="L70" s="86">
        <v>2043.9112062670117</v>
      </c>
      <c r="M70" s="86">
        <v>405.89806147513769</v>
      </c>
      <c r="N70" s="86">
        <v>829.50381730067045</v>
      </c>
    </row>
    <row r="71" spans="1:16" hidden="1" outlineLevel="1">
      <c r="A71" s="72">
        <v>2006</v>
      </c>
      <c r="B71" s="72" t="s">
        <v>61</v>
      </c>
      <c r="C71" s="141">
        <v>8966.1446259045333</v>
      </c>
      <c r="D71" s="86">
        <v>5176.2081922591778</v>
      </c>
      <c r="E71" s="86">
        <v>3764.609573126203</v>
      </c>
      <c r="F71" s="86">
        <v>18.698101307840403</v>
      </c>
      <c r="G71" s="86">
        <v>6.2273783442873265</v>
      </c>
      <c r="H71" s="86">
        <v>0.40138086702516096</v>
      </c>
      <c r="I71" s="86">
        <v>15178.631115979551</v>
      </c>
      <c r="J71" s="86">
        <v>6207.7266148841527</v>
      </c>
      <c r="K71" s="86">
        <v>5702.6099382593111</v>
      </c>
      <c r="L71" s="86">
        <v>2053.8687844386905</v>
      </c>
      <c r="M71" s="86">
        <v>394.62766381198963</v>
      </c>
      <c r="N71" s="86">
        <v>819.79811458540792</v>
      </c>
    </row>
    <row r="72" spans="1:16" hidden="1" outlineLevel="1">
      <c r="A72" s="72">
        <v>2006</v>
      </c>
      <c r="B72" s="72" t="s">
        <v>62</v>
      </c>
      <c r="C72" s="141">
        <v>9362.1314479187404</v>
      </c>
      <c r="D72" s="86">
        <v>5739.8872734515035</v>
      </c>
      <c r="E72" s="86">
        <v>3596.2751775874658</v>
      </c>
      <c r="F72" s="86">
        <v>19.318163712407884</v>
      </c>
      <c r="G72" s="86">
        <v>6.2444732125074687</v>
      </c>
      <c r="H72" s="86">
        <v>0.4063599548562703</v>
      </c>
      <c r="I72" s="86">
        <v>15222.028115249286</v>
      </c>
      <c r="J72" s="86">
        <v>6216.3782447055701</v>
      </c>
      <c r="K72" s="86">
        <v>5750.8835225386701</v>
      </c>
      <c r="L72" s="86">
        <v>2061.0613091681603</v>
      </c>
      <c r="M72" s="86">
        <v>383.72840735577239</v>
      </c>
      <c r="N72" s="86">
        <v>809.97663148111269</v>
      </c>
    </row>
    <row r="73" spans="1:16" hidden="1" outlineLevel="1">
      <c r="A73" s="72">
        <v>2006</v>
      </c>
      <c r="B73" s="402" t="s">
        <v>63</v>
      </c>
      <c r="C73" s="403">
        <v>9932.8433247029152</v>
      </c>
      <c r="D73" s="247">
        <v>6056.662052711943</v>
      </c>
      <c r="E73" s="247">
        <v>3850.2380335922458</v>
      </c>
      <c r="F73" s="247">
        <v>19.636261036978023</v>
      </c>
      <c r="G73" s="247">
        <v>5.8996879771625839</v>
      </c>
      <c r="H73" s="247">
        <v>0.40728938458474406</v>
      </c>
      <c r="I73" s="247">
        <v>15565.677255526787</v>
      </c>
      <c r="J73" s="247">
        <v>6210.5702715262569</v>
      </c>
      <c r="K73" s="247">
        <v>5982.3666268339639</v>
      </c>
      <c r="L73" s="247">
        <v>2187.0474009161521</v>
      </c>
      <c r="M73" s="247">
        <v>378.1724092146319</v>
      </c>
      <c r="N73" s="247">
        <v>807.52054703578301</v>
      </c>
    </row>
    <row r="74" spans="1:16" hidden="1" outlineLevel="1">
      <c r="A74" s="40">
        <v>2007</v>
      </c>
      <c r="B74" s="40" t="s">
        <v>49</v>
      </c>
      <c r="C74" s="141">
        <v>9619.4224258115901</v>
      </c>
      <c r="D74" s="86">
        <v>5658.3766513974642</v>
      </c>
      <c r="E74" s="86">
        <v>3934.3655978224788</v>
      </c>
      <c r="F74" s="86">
        <v>19.764887472615015</v>
      </c>
      <c r="G74" s="86">
        <v>6.4417778662948946</v>
      </c>
      <c r="H74" s="86">
        <v>0.47351125273849831</v>
      </c>
      <c r="I74" s="86">
        <v>15759.424284671048</v>
      </c>
      <c r="J74" s="86">
        <v>6253.6552479585735</v>
      </c>
      <c r="K74" s="86">
        <v>6135.4994688972984</v>
      </c>
      <c r="L74" s="86">
        <v>2207.8777799907057</v>
      </c>
      <c r="M74" s="86">
        <v>366.87452698665601</v>
      </c>
      <c r="N74" s="86">
        <v>795.51726083781455</v>
      </c>
    </row>
    <row r="75" spans="1:16" hidden="1" outlineLevel="1">
      <c r="A75" s="40">
        <v>2007</v>
      </c>
      <c r="B75" s="40" t="s">
        <v>50</v>
      </c>
      <c r="C75" s="141">
        <v>9864.5054769966137</v>
      </c>
      <c r="D75" s="86">
        <v>5818.7878576644753</v>
      </c>
      <c r="E75" s="86">
        <v>4022.3310429529311</v>
      </c>
      <c r="F75" s="86">
        <v>16.681637124078868</v>
      </c>
      <c r="G75" s="86">
        <v>6.2314280023899622</v>
      </c>
      <c r="H75" s="86">
        <v>0.47351125273849831</v>
      </c>
      <c r="I75" s="86">
        <v>15920.736174732787</v>
      </c>
      <c r="J75" s="86">
        <v>6326.9982075283806</v>
      </c>
      <c r="K75" s="86">
        <v>6181.8628095332933</v>
      </c>
      <c r="L75" s="86">
        <v>2266.3839540596164</v>
      </c>
      <c r="M75" s="86">
        <v>357.33555732589787</v>
      </c>
      <c r="N75" s="86">
        <v>788.15564628560048</v>
      </c>
    </row>
    <row r="76" spans="1:16" hidden="1" outlineLevel="1">
      <c r="A76" s="40">
        <v>2007</v>
      </c>
      <c r="B76" s="72" t="s">
        <v>51</v>
      </c>
      <c r="C76" s="141">
        <v>10060.542919737105</v>
      </c>
      <c r="D76" s="86">
        <v>5857.4982075283806</v>
      </c>
      <c r="E76" s="86">
        <v>4180.0601141870811</v>
      </c>
      <c r="F76" s="86">
        <v>16.63333997211711</v>
      </c>
      <c r="G76" s="86">
        <v>5.9387572196773544</v>
      </c>
      <c r="H76" s="86">
        <v>0.41250082984797182</v>
      </c>
      <c r="I76" s="86">
        <v>15971.644559516697</v>
      </c>
      <c r="J76" s="86">
        <v>6430.274248157737</v>
      </c>
      <c r="K76" s="86">
        <v>6158.313549757685</v>
      </c>
      <c r="L76" s="86">
        <v>2250.956748323707</v>
      </c>
      <c r="M76" s="86">
        <v>350.47178516895701</v>
      </c>
      <c r="N76" s="86">
        <v>781.62822810861053</v>
      </c>
    </row>
    <row r="77" spans="1:16" hidden="1" outlineLevel="1">
      <c r="A77" s="40">
        <v>2007</v>
      </c>
      <c r="B77" s="72" t="s">
        <v>53</v>
      </c>
      <c r="C77" s="141">
        <v>10043.963287525725</v>
      </c>
      <c r="D77" s="86">
        <v>5393.070304720175</v>
      </c>
      <c r="E77" s="86">
        <v>4633.4742415189539</v>
      </c>
      <c r="F77" s="86">
        <v>11.346345349531964</v>
      </c>
      <c r="G77" s="86">
        <v>5.6742016862510782</v>
      </c>
      <c r="H77" s="86">
        <v>0.39819425081325099</v>
      </c>
      <c r="I77" s="86">
        <v>16137.242813516563</v>
      </c>
      <c r="J77" s="86">
        <v>6495.5434840337239</v>
      </c>
      <c r="K77" s="86">
        <v>6301.7625307043745</v>
      </c>
      <c r="L77" s="86">
        <v>2217.8901281285266</v>
      </c>
      <c r="M77" s="86">
        <v>337.58627099515371</v>
      </c>
      <c r="N77" s="86">
        <v>784.46039965478315</v>
      </c>
      <c r="P77" s="279"/>
    </row>
    <row r="78" spans="1:16" hidden="1" outlineLevel="1">
      <c r="A78" s="40">
        <v>2007</v>
      </c>
      <c r="B78" s="72" t="s">
        <v>54</v>
      </c>
      <c r="C78" s="141">
        <v>10229.797317931354</v>
      </c>
      <c r="D78" s="86">
        <v>5805.4787890858388</v>
      </c>
      <c r="E78" s="86">
        <v>4406.1538206200621</v>
      </c>
      <c r="F78" s="86">
        <v>11.683396401779193</v>
      </c>
      <c r="G78" s="86">
        <v>5.9208988913231098</v>
      </c>
      <c r="H78" s="86">
        <v>0.56041293235079326</v>
      </c>
      <c r="I78" s="86">
        <v>16318.311757286065</v>
      </c>
      <c r="J78" s="86">
        <v>6571.3074088826925</v>
      </c>
      <c r="K78" s="86">
        <v>6402.1843590254266</v>
      </c>
      <c r="L78" s="86">
        <v>2231.7993095664874</v>
      </c>
      <c r="M78" s="86">
        <v>329.59934939919003</v>
      </c>
      <c r="N78" s="86">
        <v>783.42133041226839</v>
      </c>
    </row>
    <row r="79" spans="1:16" hidden="1" outlineLevel="1">
      <c r="A79" s="40">
        <v>2007</v>
      </c>
      <c r="B79" s="41" t="s">
        <v>55</v>
      </c>
      <c r="C79" s="141">
        <v>10373.418409347407</v>
      </c>
      <c r="D79" s="86">
        <v>5972.9791542189469</v>
      </c>
      <c r="E79" s="86">
        <v>4381.9447653189936</v>
      </c>
      <c r="F79" s="86">
        <v>12.181338378809002</v>
      </c>
      <c r="G79" s="86">
        <v>5.7516430989842657</v>
      </c>
      <c r="H79" s="86">
        <v>0.56150833167363734</v>
      </c>
      <c r="I79" s="86">
        <v>16479.479286994621</v>
      </c>
      <c r="J79" s="86">
        <v>6707.2822810861053</v>
      </c>
      <c r="K79" s="86">
        <v>6411.3522870610104</v>
      </c>
      <c r="L79" s="86">
        <v>2249.3869083183963</v>
      </c>
      <c r="M79" s="86">
        <v>327.08135829516027</v>
      </c>
      <c r="N79" s="86">
        <v>784.37645223395077</v>
      </c>
    </row>
    <row r="80" spans="1:16" hidden="1" outlineLevel="1">
      <c r="A80" s="40">
        <v>2007</v>
      </c>
      <c r="B80" s="41" t="s">
        <v>57</v>
      </c>
      <c r="C80" s="141">
        <v>9753.8152094536272</v>
      </c>
      <c r="D80" s="86">
        <v>5903.5282480249616</v>
      </c>
      <c r="E80" s="86">
        <v>3831.9366660027881</v>
      </c>
      <c r="F80" s="86">
        <v>12.394974440682466</v>
      </c>
      <c r="G80" s="86">
        <v>5.5995817566221868</v>
      </c>
      <c r="H80" s="86">
        <v>0.35573922857332535</v>
      </c>
      <c r="I80" s="86">
        <v>16695.121290579566</v>
      </c>
      <c r="J80" s="86">
        <v>6906.868651663015</v>
      </c>
      <c r="K80" s="86">
        <v>6439.2742149638179</v>
      </c>
      <c r="L80" s="86">
        <v>2244.9895771094734</v>
      </c>
      <c r="M80" s="86">
        <v>322.68386111664341</v>
      </c>
      <c r="N80" s="86">
        <v>781.30498572661486</v>
      </c>
    </row>
    <row r="81" spans="1:14" ht="14.25" hidden="1" customHeight="1" outlineLevel="1">
      <c r="A81" s="40">
        <v>2007</v>
      </c>
      <c r="B81" s="41" t="s">
        <v>58</v>
      </c>
      <c r="C81" s="141">
        <v>10204.162650202483</v>
      </c>
      <c r="D81" s="86">
        <v>5916.7331540861705</v>
      </c>
      <c r="E81" s="86">
        <v>4268.2841067516429</v>
      </c>
      <c r="F81" s="86">
        <v>12.866261700856404</v>
      </c>
      <c r="G81" s="86">
        <v>5.9064263426940178</v>
      </c>
      <c r="H81" s="86">
        <v>0.37270132111797116</v>
      </c>
      <c r="I81" s="86">
        <v>16841.937296687247</v>
      </c>
      <c r="J81" s="86">
        <v>6914.9580428865429</v>
      </c>
      <c r="K81" s="86">
        <v>6560.0671512978824</v>
      </c>
      <c r="L81" s="86">
        <v>2271.4062935670186</v>
      </c>
      <c r="M81" s="86">
        <v>319.56193985261893</v>
      </c>
      <c r="N81" s="86">
        <v>775.94386908318393</v>
      </c>
    </row>
    <row r="82" spans="1:14" ht="14.25" hidden="1" customHeight="1" outlineLevel="1">
      <c r="A82" s="40">
        <v>2007</v>
      </c>
      <c r="B82" s="72" t="s">
        <v>59</v>
      </c>
      <c r="C82" s="141">
        <v>10330.340237668459</v>
      </c>
      <c r="D82" s="86">
        <v>5873.4352718581958</v>
      </c>
      <c r="E82" s="86">
        <v>4437.6794131315146</v>
      </c>
      <c r="F82" s="86">
        <v>12.868120560313349</v>
      </c>
      <c r="G82" s="86">
        <v>5.7036114983734976</v>
      </c>
      <c r="H82" s="86">
        <v>0.65382062006240449</v>
      </c>
      <c r="I82" s="86">
        <v>16952.96846577707</v>
      </c>
      <c r="J82" s="86">
        <v>6975.8407023833224</v>
      </c>
      <c r="K82" s="86">
        <v>6604.2345150368446</v>
      </c>
      <c r="L82" s="86">
        <v>2280.3586934873533</v>
      </c>
      <c r="M82" s="86">
        <v>317.97301334395542</v>
      </c>
      <c r="N82" s="86">
        <v>774.56154152559247</v>
      </c>
    </row>
    <row r="83" spans="1:14" ht="14.25" hidden="1" customHeight="1" outlineLevel="1">
      <c r="A83" s="40">
        <v>2007</v>
      </c>
      <c r="B83" s="41" t="s">
        <v>61</v>
      </c>
      <c r="C83" s="141">
        <v>10418.312985461063</v>
      </c>
      <c r="D83" s="86">
        <v>5596.5281816371244</v>
      </c>
      <c r="E83" s="86">
        <v>4802.1903007369046</v>
      </c>
      <c r="F83" s="86">
        <v>13.117307309300935</v>
      </c>
      <c r="G83" s="86">
        <v>5.0994157870278158</v>
      </c>
      <c r="H83" s="86">
        <v>1.3777799907057027</v>
      </c>
      <c r="I83" s="86">
        <v>16986.420002655512</v>
      </c>
      <c r="J83" s="86">
        <v>6922.3423288853473</v>
      </c>
      <c r="K83" s="86">
        <v>6695.1118303126859</v>
      </c>
      <c r="L83" s="86">
        <v>2281.343888999535</v>
      </c>
      <c r="M83" s="86">
        <v>315.40891588660958</v>
      </c>
      <c r="N83" s="86">
        <v>772.21303857133375</v>
      </c>
    </row>
    <row r="84" spans="1:14" hidden="1" outlineLevel="1">
      <c r="A84" s="40">
        <v>2007</v>
      </c>
      <c r="B84" s="41" t="s">
        <v>62</v>
      </c>
      <c r="C84" s="141">
        <v>10011.252539334793</v>
      </c>
      <c r="D84" s="86">
        <v>6064.3167031799767</v>
      </c>
      <c r="E84" s="86">
        <v>3918.5928433910908</v>
      </c>
      <c r="F84" s="86">
        <v>21.848137821151166</v>
      </c>
      <c r="G84" s="86">
        <v>5.7720905530106883</v>
      </c>
      <c r="H84" s="86">
        <v>0.72276438956383182</v>
      </c>
      <c r="I84" s="86">
        <v>17148.085341565424</v>
      </c>
      <c r="J84" s="86">
        <v>6996.9215627696994</v>
      </c>
      <c r="K84" s="86">
        <v>6765.5735245303058</v>
      </c>
      <c r="L84" s="86">
        <v>2301.5694084843658</v>
      </c>
      <c r="M84" s="86">
        <v>312.53880369116376</v>
      </c>
      <c r="N84" s="86">
        <v>771.48204208988909</v>
      </c>
    </row>
    <row r="85" spans="1:14" hidden="1" outlineLevel="1">
      <c r="A85" s="40">
        <v>2007</v>
      </c>
      <c r="B85" s="396" t="s">
        <v>63</v>
      </c>
      <c r="C85" s="403">
        <v>11021.657671114652</v>
      </c>
      <c r="D85" s="247">
        <v>7041.1878775808273</v>
      </c>
      <c r="E85" s="247">
        <v>3950.9615946358622</v>
      </c>
      <c r="F85" s="247">
        <v>23.33791409413795</v>
      </c>
      <c r="G85" s="247">
        <v>5.4781915952997409</v>
      </c>
      <c r="H85" s="247">
        <v>0.69209320852419831</v>
      </c>
      <c r="I85" s="247">
        <v>17608.781849565159</v>
      </c>
      <c r="J85" s="247">
        <v>7215.7117108145785</v>
      </c>
      <c r="K85" s="247">
        <v>6893.6662019518017</v>
      </c>
      <c r="L85" s="247">
        <v>2405.4692292372033</v>
      </c>
      <c r="M85" s="247">
        <v>315.25994157870275</v>
      </c>
      <c r="N85" s="247">
        <v>778.67476598287192</v>
      </c>
    </row>
    <row r="86" spans="1:14" hidden="1" outlineLevel="1">
      <c r="A86" s="40">
        <v>2008</v>
      </c>
      <c r="B86" s="41" t="s">
        <v>49</v>
      </c>
      <c r="C86" s="141">
        <v>10351.971187678417</v>
      </c>
      <c r="D86" s="86">
        <v>6265.4439686649403</v>
      </c>
      <c r="E86" s="86">
        <v>4057.3579632211377</v>
      </c>
      <c r="F86" s="86">
        <v>22.526853880369114</v>
      </c>
      <c r="G86" s="86">
        <v>6.159695943703114</v>
      </c>
      <c r="H86" s="86">
        <v>0.48270596826661355</v>
      </c>
      <c r="I86" s="86">
        <v>17944.888568014339</v>
      </c>
      <c r="J86" s="86">
        <v>7273.6021044944564</v>
      </c>
      <c r="K86" s="86">
        <v>7180.1443603531834</v>
      </c>
      <c r="L86" s="86">
        <v>2395.0348536148176</v>
      </c>
      <c r="M86" s="86">
        <v>313.66092411870142</v>
      </c>
      <c r="N86" s="86">
        <v>782.44632543318062</v>
      </c>
    </row>
    <row r="87" spans="1:14" hidden="1" outlineLevel="1">
      <c r="A87" s="40">
        <v>2008</v>
      </c>
      <c r="B87" s="41" t="s">
        <v>50</v>
      </c>
      <c r="C87" s="141">
        <v>10488.827192458341</v>
      </c>
      <c r="D87" s="86">
        <v>6305.0466374560174</v>
      </c>
      <c r="E87" s="86">
        <v>4157.5024231560774</v>
      </c>
      <c r="F87" s="86">
        <v>22.923089689968798</v>
      </c>
      <c r="G87" s="86">
        <v>2.8862776339374627</v>
      </c>
      <c r="H87" s="86">
        <v>0.46876452233950738</v>
      </c>
      <c r="I87" s="86">
        <v>18088.748556064529</v>
      </c>
      <c r="J87" s="86">
        <v>7312.3875721967734</v>
      </c>
      <c r="K87" s="86">
        <v>7268.5553674566818</v>
      </c>
      <c r="L87" s="86">
        <v>2421.2985129124345</v>
      </c>
      <c r="M87" s="86">
        <v>310.17025160990505</v>
      </c>
      <c r="N87" s="86">
        <v>776.33685188873392</v>
      </c>
    </row>
    <row r="88" spans="1:14" hidden="1" outlineLevel="1">
      <c r="A88" s="40">
        <v>2008</v>
      </c>
      <c r="B88" s="41" t="s">
        <v>51</v>
      </c>
      <c r="C88" s="141">
        <v>10118.996979353382</v>
      </c>
      <c r="D88" s="86">
        <v>6210.3473079731793</v>
      </c>
      <c r="E88" s="86">
        <v>3882.1419371971056</v>
      </c>
      <c r="F88" s="86">
        <v>23.155945030870345</v>
      </c>
      <c r="G88" s="86">
        <v>2.8945761136559782</v>
      </c>
      <c r="H88" s="86">
        <v>0.45721303857133372</v>
      </c>
      <c r="I88" s="86">
        <v>18123.72727876253</v>
      </c>
      <c r="J88" s="86">
        <v>7327.2734846976027</v>
      </c>
      <c r="K88" s="86">
        <v>7324.4144260771427</v>
      </c>
      <c r="L88" s="86">
        <v>2396.2342162915752</v>
      </c>
      <c r="M88" s="86">
        <v>305.85258580628027</v>
      </c>
      <c r="N88" s="86">
        <v>769.95256588992891</v>
      </c>
    </row>
    <row r="89" spans="1:14" hidden="1" outlineLevel="1">
      <c r="A89" s="40">
        <v>2008</v>
      </c>
      <c r="B89" s="72" t="s">
        <v>53</v>
      </c>
      <c r="C89" s="141">
        <v>10009.39680010622</v>
      </c>
      <c r="D89" s="86">
        <v>5554.194018455818</v>
      </c>
      <c r="E89" s="86">
        <v>4429.4652127730196</v>
      </c>
      <c r="F89" s="86">
        <v>22.429031401447254</v>
      </c>
      <c r="G89" s="86">
        <v>2.8704441346345346</v>
      </c>
      <c r="H89" s="86">
        <v>0.43809334129987382</v>
      </c>
      <c r="I89" s="86">
        <v>18436.406061209585</v>
      </c>
      <c r="J89" s="86">
        <v>7489.5834163181307</v>
      </c>
      <c r="K89" s="86">
        <v>7505.5648277235605</v>
      </c>
      <c r="L89" s="86">
        <v>2376.947354444666</v>
      </c>
      <c r="M89" s="86">
        <v>299.88096660691764</v>
      </c>
      <c r="N89" s="86">
        <v>764.42949611631138</v>
      </c>
    </row>
    <row r="90" spans="1:14" hidden="1" outlineLevel="1">
      <c r="A90" s="40">
        <v>2008</v>
      </c>
      <c r="B90" s="40" t="s">
        <v>54</v>
      </c>
      <c r="C90" s="141">
        <v>10434.143928832236</v>
      </c>
      <c r="D90" s="86">
        <v>6134.7960897563562</v>
      </c>
      <c r="E90" s="86">
        <v>4274.1049259775609</v>
      </c>
      <c r="F90" s="86">
        <v>21.794761999601672</v>
      </c>
      <c r="G90" s="86">
        <v>3.0069375290446789</v>
      </c>
      <c r="H90" s="86">
        <v>0.44121356967403569</v>
      </c>
      <c r="I90" s="86">
        <v>18505.31016397796</v>
      </c>
      <c r="J90" s="86">
        <v>7625.2854345083979</v>
      </c>
      <c r="K90" s="86">
        <v>7440.8255659563165</v>
      </c>
      <c r="L90" s="86">
        <v>2381.8455818893981</v>
      </c>
      <c r="M90" s="86">
        <v>295.00995817566223</v>
      </c>
      <c r="N90" s="86">
        <v>762.34362344818419</v>
      </c>
    </row>
    <row r="91" spans="1:14" hidden="1" outlineLevel="1">
      <c r="A91" s="40">
        <v>2008</v>
      </c>
      <c r="B91" s="41" t="s">
        <v>55</v>
      </c>
      <c r="C91" s="141">
        <v>9718.2579499435706</v>
      </c>
      <c r="D91" s="86">
        <v>6058.5977228971651</v>
      </c>
      <c r="E91" s="86">
        <v>3626.228540131448</v>
      </c>
      <c r="F91" s="86">
        <v>29.722897165239328</v>
      </c>
      <c r="G91" s="86">
        <v>3.2438093341299874</v>
      </c>
      <c r="H91" s="86">
        <v>0.46498041558786429</v>
      </c>
      <c r="I91" s="86">
        <v>18717.353747593439</v>
      </c>
      <c r="J91" s="86">
        <v>7757.7222664807805</v>
      </c>
      <c r="K91" s="86">
        <v>7573.6224855606451</v>
      </c>
      <c r="L91" s="86">
        <v>2329.8807010555665</v>
      </c>
      <c r="M91" s="86">
        <v>292.68286529907721</v>
      </c>
      <c r="N91" s="86">
        <v>763.44542919737103</v>
      </c>
    </row>
    <row r="92" spans="1:14" hidden="1" outlineLevel="1">
      <c r="A92" s="40">
        <v>2008</v>
      </c>
      <c r="B92" s="40" t="s">
        <v>57</v>
      </c>
      <c r="C92" s="174">
        <v>9851.7926707827119</v>
      </c>
      <c r="D92" s="189">
        <v>5788.3423620792664</v>
      </c>
      <c r="E92" s="189">
        <v>4029.4961826993294</v>
      </c>
      <c r="F92" s="189">
        <v>30.12872601739361</v>
      </c>
      <c r="G92" s="189">
        <v>3.4002522737834431</v>
      </c>
      <c r="H92" s="189">
        <v>0.42514771293898956</v>
      </c>
      <c r="I92" s="189">
        <v>18992.768406028015</v>
      </c>
      <c r="J92" s="189">
        <v>7813.4318528845515</v>
      </c>
      <c r="K92" s="189">
        <v>7806.6764920666537</v>
      </c>
      <c r="L92" s="189">
        <v>2319.3454491137222</v>
      </c>
      <c r="M92" s="189">
        <v>294.16331408086035</v>
      </c>
      <c r="N92" s="189">
        <v>759.15129788222794</v>
      </c>
    </row>
    <row r="93" spans="1:14" hidden="1" outlineLevel="1">
      <c r="A93" s="40">
        <v>2008</v>
      </c>
      <c r="B93" s="41" t="s">
        <v>58</v>
      </c>
      <c r="C93" s="174">
        <v>10019.452300338577</v>
      </c>
      <c r="D93" s="189">
        <v>5490.3271924583414</v>
      </c>
      <c r="E93" s="189">
        <v>4502.7823474739425</v>
      </c>
      <c r="F93" s="189">
        <v>23.214598685520809</v>
      </c>
      <c r="G93" s="189">
        <v>2.7263161388833566</v>
      </c>
      <c r="H93" s="189">
        <v>0.40184558188939784</v>
      </c>
      <c r="I93" s="189">
        <v>19217.653189935601</v>
      </c>
      <c r="J93" s="189">
        <v>7792.346179379937</v>
      </c>
      <c r="K93" s="189">
        <v>8060.001659695944</v>
      </c>
      <c r="L93" s="189">
        <v>2319.0382393945429</v>
      </c>
      <c r="M93" s="189">
        <v>291.2769036712474</v>
      </c>
      <c r="N93" s="189">
        <v>754.9902077939322</v>
      </c>
    </row>
    <row r="94" spans="1:14" hidden="1" outlineLevel="1">
      <c r="A94" s="40">
        <v>2008</v>
      </c>
      <c r="B94" s="41" t="s">
        <v>59</v>
      </c>
      <c r="C94" s="174">
        <v>10011.876053906923</v>
      </c>
      <c r="D94" s="189">
        <v>5955.7143663280885</v>
      </c>
      <c r="E94" s="189">
        <v>4026.5481643762864</v>
      </c>
      <c r="F94" s="189">
        <v>26.58710084312554</v>
      </c>
      <c r="G94" s="189">
        <v>2.6229170815906522</v>
      </c>
      <c r="H94" s="189">
        <v>0.40350527783310092</v>
      </c>
      <c r="I94" s="189">
        <v>19416.022627862974</v>
      </c>
      <c r="J94" s="189">
        <v>7734.051782513443</v>
      </c>
      <c r="K94" s="189">
        <v>8189.8221697868948</v>
      </c>
      <c r="L94" s="189">
        <v>2454.6290911505012</v>
      </c>
      <c r="M94" s="189">
        <v>287.7016862510788</v>
      </c>
      <c r="N94" s="189">
        <v>749.81789816105697</v>
      </c>
    </row>
    <row r="95" spans="1:14" hidden="1" outlineLevel="1">
      <c r="A95" s="40">
        <v>2008</v>
      </c>
      <c r="B95" s="41" t="s">
        <v>61</v>
      </c>
      <c r="C95" s="174">
        <v>9392.9801832304311</v>
      </c>
      <c r="D95" s="189">
        <v>5772.4153223129524</v>
      </c>
      <c r="E95" s="189">
        <v>3595.0481643762864</v>
      </c>
      <c r="F95" s="189">
        <v>22.913629423089688</v>
      </c>
      <c r="G95" s="189">
        <v>2.204706897696342</v>
      </c>
      <c r="H95" s="189">
        <v>0.39836022040762126</v>
      </c>
      <c r="I95" s="189">
        <v>20039.944964482504</v>
      </c>
      <c r="J95" s="189">
        <v>7813.9496116311484</v>
      </c>
      <c r="K95" s="189">
        <v>8723.3814645157017</v>
      </c>
      <c r="L95" s="189">
        <v>2470.0874991701521</v>
      </c>
      <c r="M95" s="189">
        <v>286.20125473013343</v>
      </c>
      <c r="N95" s="189">
        <v>746.32513443537141</v>
      </c>
    </row>
    <row r="96" spans="1:14" hidden="1" outlineLevel="1">
      <c r="A96" s="40">
        <v>2008</v>
      </c>
      <c r="B96" s="41" t="s">
        <v>62</v>
      </c>
      <c r="C96" s="174">
        <v>9649.2533027949285</v>
      </c>
      <c r="D96" s="189">
        <v>6165.3762530704371</v>
      </c>
      <c r="E96" s="189">
        <v>3457.9239195379405</v>
      </c>
      <c r="F96" s="189">
        <v>23.365000331939186</v>
      </c>
      <c r="G96" s="189">
        <v>2.1847905463719042</v>
      </c>
      <c r="H96" s="189">
        <v>0.40333930823873065</v>
      </c>
      <c r="I96" s="189">
        <v>20691.648376817368</v>
      </c>
      <c r="J96" s="189">
        <v>7759.9784239527316</v>
      </c>
      <c r="K96" s="189">
        <v>9436.9043351258042</v>
      </c>
      <c r="L96" s="189">
        <v>2470.492564562172</v>
      </c>
      <c r="M96" s="189">
        <v>284.60124145256589</v>
      </c>
      <c r="N96" s="189">
        <v>739.67181172409209</v>
      </c>
    </row>
    <row r="97" spans="1:14" hidden="1" outlineLevel="1">
      <c r="A97" s="40">
        <v>2008</v>
      </c>
      <c r="B97" s="396" t="s">
        <v>63</v>
      </c>
      <c r="C97" s="405">
        <v>10770.680906857862</v>
      </c>
      <c r="D97" s="406">
        <v>7060.0533758215497</v>
      </c>
      <c r="E97" s="406">
        <v>3683.7858660293432</v>
      </c>
      <c r="F97" s="406">
        <v>24.182666135563963</v>
      </c>
      <c r="G97" s="406">
        <v>2.2733519219279028</v>
      </c>
      <c r="H97" s="406">
        <v>0.38564694947885547</v>
      </c>
      <c r="I97" s="406">
        <v>22905.306977361746</v>
      </c>
      <c r="J97" s="406">
        <v>8533.2252539334786</v>
      </c>
      <c r="K97" s="406">
        <v>10767.58162384651</v>
      </c>
      <c r="L97" s="406">
        <v>2529.6992630950008</v>
      </c>
      <c r="M97" s="406">
        <v>298.26296222532028</v>
      </c>
      <c r="N97" s="406">
        <v>776.53787426143526</v>
      </c>
    </row>
    <row r="98" spans="1:14" hidden="1" outlineLevel="1">
      <c r="A98" s="238">
        <v>2009</v>
      </c>
      <c r="B98" s="41" t="s">
        <v>49</v>
      </c>
      <c r="C98" s="174">
        <v>8998.5830000000005</v>
      </c>
      <c r="D98" s="189">
        <v>6146.308</v>
      </c>
      <c r="E98" s="189">
        <v>2816.4839999999999</v>
      </c>
      <c r="F98" s="189">
        <v>33.177999999999997</v>
      </c>
      <c r="G98" s="189">
        <v>2.177</v>
      </c>
      <c r="H98" s="189">
        <v>0.436</v>
      </c>
      <c r="I98" s="189">
        <v>22977.288</v>
      </c>
      <c r="J98" s="189">
        <v>8459.6880000000001</v>
      </c>
      <c r="K98" s="189">
        <v>10909.504000000001</v>
      </c>
      <c r="L98" s="189">
        <v>2533.2139999999999</v>
      </c>
      <c r="M98" s="189">
        <v>296.04399999999998</v>
      </c>
      <c r="N98" s="189">
        <v>778.83799999999997</v>
      </c>
    </row>
    <row r="99" spans="1:14" hidden="1" outlineLevel="1">
      <c r="A99" s="238">
        <v>2009</v>
      </c>
      <c r="B99" s="41" t="s">
        <v>50</v>
      </c>
      <c r="C99" s="174">
        <v>8934.7800000000007</v>
      </c>
      <c r="D99" s="189">
        <v>5844.4859999999999</v>
      </c>
      <c r="E99" s="189">
        <v>3056.799</v>
      </c>
      <c r="F99" s="189">
        <v>30.16</v>
      </c>
      <c r="G99" s="189">
        <v>2.8959999999999999</v>
      </c>
      <c r="H99" s="189">
        <v>0.439</v>
      </c>
      <c r="I99" s="189">
        <v>23129.326000000001</v>
      </c>
      <c r="J99" s="189">
        <v>8552.3410000000003</v>
      </c>
      <c r="K99" s="189">
        <v>10900.897000000001</v>
      </c>
      <c r="L99" s="189">
        <v>2600.201</v>
      </c>
      <c r="M99" s="189">
        <v>293.94</v>
      </c>
      <c r="N99" s="189">
        <v>781.947</v>
      </c>
    </row>
    <row r="100" spans="1:14" hidden="1" outlineLevel="1">
      <c r="A100" s="238">
        <v>2009</v>
      </c>
      <c r="B100" s="41" t="s">
        <v>51</v>
      </c>
      <c r="C100" s="174">
        <v>8654.5740000000005</v>
      </c>
      <c r="D100" s="189">
        <v>5694.8729999999996</v>
      </c>
      <c r="E100" s="189">
        <v>2925.1959999999999</v>
      </c>
      <c r="F100" s="189">
        <v>30.864999999999998</v>
      </c>
      <c r="G100" s="189">
        <v>3.198</v>
      </c>
      <c r="H100" s="189">
        <v>0.442</v>
      </c>
      <c r="I100" s="189">
        <v>22925.919999999998</v>
      </c>
      <c r="J100" s="189">
        <v>8596.8089999999993</v>
      </c>
      <c r="K100" s="189">
        <v>10648.425999999999</v>
      </c>
      <c r="L100" s="189">
        <v>2607.857</v>
      </c>
      <c r="M100" s="189">
        <v>288.81099999999998</v>
      </c>
      <c r="N100" s="189">
        <v>784.01700000000005</v>
      </c>
    </row>
    <row r="101" spans="1:14" hidden="1" outlineLevel="1">
      <c r="A101" s="238">
        <v>2009</v>
      </c>
      <c r="B101" s="41" t="s">
        <v>53</v>
      </c>
      <c r="C101" s="174">
        <v>8510.01</v>
      </c>
      <c r="D101" s="189">
        <v>5436.2070000000003</v>
      </c>
      <c r="E101" s="189">
        <v>3040.7689999999998</v>
      </c>
      <c r="F101" s="189">
        <v>30.167999999999999</v>
      </c>
      <c r="G101" s="189">
        <v>2.4169999999999998</v>
      </c>
      <c r="H101" s="189">
        <v>0.44900000000000001</v>
      </c>
      <c r="I101" s="189">
        <v>22908.262999999999</v>
      </c>
      <c r="J101" s="189">
        <v>8793.5020000000004</v>
      </c>
      <c r="K101" s="189">
        <v>10472.306</v>
      </c>
      <c r="L101" s="189">
        <v>2571.3470000000002</v>
      </c>
      <c r="M101" s="189">
        <v>286.05799999999999</v>
      </c>
      <c r="N101" s="189">
        <v>785.05</v>
      </c>
    </row>
    <row r="102" spans="1:14" hidden="1" outlineLevel="1">
      <c r="A102" s="238">
        <v>2009</v>
      </c>
      <c r="B102" s="41" t="s">
        <v>54</v>
      </c>
      <c r="C102" s="174">
        <v>8844.3979999999992</v>
      </c>
      <c r="D102" s="189">
        <v>5812.982</v>
      </c>
      <c r="E102" s="189">
        <v>2997.72</v>
      </c>
      <c r="F102" s="189">
        <v>30.753</v>
      </c>
      <c r="G102" s="189">
        <v>2.4929999999999999</v>
      </c>
      <c r="H102" s="189">
        <v>0.45</v>
      </c>
      <c r="I102" s="189">
        <v>22782.034</v>
      </c>
      <c r="J102" s="189">
        <v>8870.8670000000002</v>
      </c>
      <c r="K102" s="189">
        <v>10228.277</v>
      </c>
      <c r="L102" s="189">
        <v>2590.9989999999998</v>
      </c>
      <c r="M102" s="189">
        <v>307.79199999999997</v>
      </c>
      <c r="N102" s="189">
        <v>784.09900000000005</v>
      </c>
    </row>
    <row r="103" spans="1:14" hidden="1" outlineLevel="1">
      <c r="A103" s="238">
        <v>2009</v>
      </c>
      <c r="B103" s="41" t="s">
        <v>55</v>
      </c>
      <c r="C103" s="174">
        <v>8363.8919999999998</v>
      </c>
      <c r="D103" s="189">
        <v>5920.3639999999996</v>
      </c>
      <c r="E103" s="189">
        <v>2403.518</v>
      </c>
      <c r="F103" s="189">
        <v>37.39</v>
      </c>
      <c r="G103" s="189">
        <v>2.1669999999999998</v>
      </c>
      <c r="H103" s="189">
        <v>0.45300000000000001</v>
      </c>
      <c r="I103" s="189">
        <v>22715.629000000001</v>
      </c>
      <c r="J103" s="189">
        <v>8810.7080000000005</v>
      </c>
      <c r="K103" s="189">
        <v>10137.272000000001</v>
      </c>
      <c r="L103" s="189">
        <v>2601.386</v>
      </c>
      <c r="M103" s="189">
        <v>384.46699999999998</v>
      </c>
      <c r="N103" s="189">
        <v>781.79600000000005</v>
      </c>
    </row>
    <row r="104" spans="1:14" hidden="1" outlineLevel="1">
      <c r="A104" s="238">
        <v>2009</v>
      </c>
      <c r="B104" s="41" t="s">
        <v>57</v>
      </c>
      <c r="C104" s="174">
        <v>8319.4290000000001</v>
      </c>
      <c r="D104" s="189">
        <v>5808.0460000000003</v>
      </c>
      <c r="E104" s="189">
        <v>2471.6930000000002</v>
      </c>
      <c r="F104" s="189">
        <v>37.040999999999997</v>
      </c>
      <c r="G104" s="189">
        <v>2.19</v>
      </c>
      <c r="H104" s="189">
        <v>0.45900000000000002</v>
      </c>
      <c r="I104" s="189">
        <v>22632.055</v>
      </c>
      <c r="J104" s="189">
        <v>8799.5159999999996</v>
      </c>
      <c r="K104" s="189">
        <v>9981.6830000000009</v>
      </c>
      <c r="L104" s="189">
        <v>2631.8139999999999</v>
      </c>
      <c r="M104" s="189">
        <v>439.17099999999999</v>
      </c>
      <c r="N104" s="189">
        <v>779.87099999999998</v>
      </c>
    </row>
    <row r="105" spans="1:14" hidden="1" outlineLevel="1">
      <c r="A105" s="238">
        <v>2009</v>
      </c>
      <c r="B105" s="41" t="s">
        <v>58</v>
      </c>
      <c r="C105" s="174">
        <v>8611.3070000000007</v>
      </c>
      <c r="D105" s="189">
        <v>5618.3</v>
      </c>
      <c r="E105" s="189">
        <v>2951.8719999999998</v>
      </c>
      <c r="F105" s="189">
        <v>38.206000000000003</v>
      </c>
      <c r="G105" s="189">
        <v>2.4649999999999999</v>
      </c>
      <c r="H105" s="189">
        <v>0.46400000000000002</v>
      </c>
      <c r="I105" s="189">
        <v>22497.089</v>
      </c>
      <c r="J105" s="189">
        <v>8789.3070000000007</v>
      </c>
      <c r="K105" s="189">
        <v>9754.9480000000003</v>
      </c>
      <c r="L105" s="189">
        <v>2712.68</v>
      </c>
      <c r="M105" s="189">
        <v>463.76600000000002</v>
      </c>
      <c r="N105" s="189">
        <v>776.38800000000003</v>
      </c>
    </row>
    <row r="106" spans="1:14" hidden="1" outlineLevel="1">
      <c r="A106" s="238">
        <v>2009</v>
      </c>
      <c r="B106" s="41" t="s">
        <v>59</v>
      </c>
      <c r="C106" s="174">
        <v>8575.8330000000005</v>
      </c>
      <c r="D106" s="189">
        <v>5744.6139999999996</v>
      </c>
      <c r="E106" s="189">
        <v>2787.0360000000001</v>
      </c>
      <c r="F106" s="189">
        <v>40.311</v>
      </c>
      <c r="G106" s="189">
        <v>3.403</v>
      </c>
      <c r="H106" s="189">
        <v>0.46899999999999997</v>
      </c>
      <c r="I106" s="189">
        <v>22318.465</v>
      </c>
      <c r="J106" s="189">
        <v>8739.99</v>
      </c>
      <c r="K106" s="189">
        <v>9463.1360000000004</v>
      </c>
      <c r="L106" s="189">
        <v>2863.549</v>
      </c>
      <c r="M106" s="189">
        <v>477.49299999999999</v>
      </c>
      <c r="N106" s="189">
        <v>774.29700000000003</v>
      </c>
    </row>
    <row r="107" spans="1:14" hidden="1" outlineLevel="1">
      <c r="A107" s="238">
        <v>2009</v>
      </c>
      <c r="B107" s="41" t="s">
        <v>61</v>
      </c>
      <c r="C107" s="174">
        <v>8466.1219999999994</v>
      </c>
      <c r="D107" s="189">
        <v>5649.4859999999999</v>
      </c>
      <c r="E107" s="189">
        <v>2778.9319999999998</v>
      </c>
      <c r="F107" s="189">
        <v>32.261000000000003</v>
      </c>
      <c r="G107" s="189">
        <v>4.9690000000000003</v>
      </c>
      <c r="H107" s="189">
        <v>0.47399999999999998</v>
      </c>
      <c r="I107" s="189">
        <v>22246.620999999999</v>
      </c>
      <c r="J107" s="189">
        <v>8783.3739999999998</v>
      </c>
      <c r="K107" s="189">
        <v>9168.3439999999991</v>
      </c>
      <c r="L107" s="189">
        <v>3031.002</v>
      </c>
      <c r="M107" s="189">
        <v>489.76299999999998</v>
      </c>
      <c r="N107" s="189">
        <v>774.13800000000003</v>
      </c>
    </row>
    <row r="108" spans="1:14" hidden="1" outlineLevel="1">
      <c r="A108" s="238">
        <v>2009</v>
      </c>
      <c r="B108" s="41" t="s">
        <v>62</v>
      </c>
      <c r="C108" s="174">
        <v>8573.0810000000001</v>
      </c>
      <c r="D108" s="189">
        <v>5918.59</v>
      </c>
      <c r="E108" s="189">
        <v>2614.3969999999999</v>
      </c>
      <c r="F108" s="189">
        <v>29.925999999999998</v>
      </c>
      <c r="G108" s="189">
        <v>9.6940000000000008</v>
      </c>
      <c r="H108" s="189">
        <v>0.47399999999999998</v>
      </c>
      <c r="I108" s="189">
        <v>22159.055</v>
      </c>
      <c r="J108" s="189">
        <v>8899.8700000000008</v>
      </c>
      <c r="K108" s="189">
        <v>8662.4670000000006</v>
      </c>
      <c r="L108" s="189">
        <v>3319.1260000000002</v>
      </c>
      <c r="M108" s="189">
        <v>498.61500000000001</v>
      </c>
      <c r="N108" s="189">
        <v>778.97699999999998</v>
      </c>
    </row>
    <row r="109" spans="1:14" hidden="1" outlineLevel="1">
      <c r="A109" s="404">
        <v>2009</v>
      </c>
      <c r="B109" s="396" t="s">
        <v>63</v>
      </c>
      <c r="C109" s="405">
        <v>9164.6769999999997</v>
      </c>
      <c r="D109" s="406">
        <v>6655.415</v>
      </c>
      <c r="E109" s="406">
        <v>2458.105</v>
      </c>
      <c r="F109" s="406">
        <v>40.100999999999999</v>
      </c>
      <c r="G109" s="406">
        <v>10.564</v>
      </c>
      <c r="H109" s="406">
        <v>0.49199999999999999</v>
      </c>
      <c r="I109" s="406">
        <v>22446.138999999999</v>
      </c>
      <c r="J109" s="406">
        <v>9113.7129999999997</v>
      </c>
      <c r="K109" s="406">
        <v>8160.7190000000001</v>
      </c>
      <c r="L109" s="406">
        <v>3732.4810000000002</v>
      </c>
      <c r="M109" s="406">
        <v>656.57799999999997</v>
      </c>
      <c r="N109" s="406">
        <v>782.64800000000002</v>
      </c>
    </row>
    <row r="110" spans="1:14" hidden="1" outlineLevel="1">
      <c r="A110" s="238">
        <v>2010</v>
      </c>
      <c r="B110" s="41" t="s">
        <v>49</v>
      </c>
      <c r="C110" s="174">
        <v>8523.232</v>
      </c>
      <c r="D110" s="189">
        <v>5964.0209999999997</v>
      </c>
      <c r="E110" s="189">
        <v>2502.067</v>
      </c>
      <c r="F110" s="189">
        <v>42.908000000000001</v>
      </c>
      <c r="G110" s="189">
        <v>13.65</v>
      </c>
      <c r="H110" s="189">
        <v>0.58599999999999997</v>
      </c>
      <c r="I110" s="189">
        <v>22561.069</v>
      </c>
      <c r="J110" s="189">
        <v>9260.5609999999997</v>
      </c>
      <c r="K110" s="189">
        <v>8048.6819999999998</v>
      </c>
      <c r="L110" s="189">
        <v>3900.2840000000001</v>
      </c>
      <c r="M110" s="189">
        <v>568.92600000000004</v>
      </c>
      <c r="N110" s="189">
        <v>782.61599999999999</v>
      </c>
    </row>
    <row r="111" spans="1:14" hidden="1" outlineLevel="1">
      <c r="A111" s="238">
        <v>2010</v>
      </c>
      <c r="B111" s="41" t="s">
        <v>50</v>
      </c>
      <c r="C111" s="174">
        <v>8571.2739999999994</v>
      </c>
      <c r="D111" s="189">
        <v>5923.317</v>
      </c>
      <c r="E111" s="189">
        <v>2588.509</v>
      </c>
      <c r="F111" s="189">
        <v>45.347000000000001</v>
      </c>
      <c r="G111" s="189">
        <v>13.513999999999999</v>
      </c>
      <c r="H111" s="189">
        <v>0.58699999999999997</v>
      </c>
      <c r="I111" s="189">
        <v>22697.541000000001</v>
      </c>
      <c r="J111" s="189">
        <v>9403.0190000000002</v>
      </c>
      <c r="K111" s="189">
        <v>7887.1080000000002</v>
      </c>
      <c r="L111" s="189">
        <v>4059.5619999999999</v>
      </c>
      <c r="M111" s="189">
        <v>562.48599999999999</v>
      </c>
      <c r="N111" s="189">
        <v>785.36599999999999</v>
      </c>
    </row>
    <row r="112" spans="1:14" hidden="1" outlineLevel="1">
      <c r="A112" s="238">
        <v>2010</v>
      </c>
      <c r="B112" s="41" t="s">
        <v>51</v>
      </c>
      <c r="C112" s="174">
        <v>8664.7669999999998</v>
      </c>
      <c r="D112" s="189">
        <v>6183.3639999999996</v>
      </c>
      <c r="E112" s="189">
        <v>2419.21</v>
      </c>
      <c r="F112" s="189">
        <v>47.27</v>
      </c>
      <c r="G112" s="189">
        <v>14.327999999999999</v>
      </c>
      <c r="H112" s="189">
        <v>0.59499999999999997</v>
      </c>
      <c r="I112" s="189">
        <v>22634.82</v>
      </c>
      <c r="J112" s="189">
        <v>9439.8080000000009</v>
      </c>
      <c r="K112" s="189">
        <v>7786.2139999999999</v>
      </c>
      <c r="L112" s="189">
        <v>4065.0929999999998</v>
      </c>
      <c r="M112" s="189">
        <v>555.14</v>
      </c>
      <c r="N112" s="189">
        <v>788.56500000000005</v>
      </c>
    </row>
    <row r="113" spans="1:14" hidden="1" outlineLevel="1">
      <c r="A113" s="238">
        <v>2010</v>
      </c>
      <c r="B113" s="41" t="s">
        <v>53</v>
      </c>
      <c r="C113" s="174">
        <v>8914.2099999999991</v>
      </c>
      <c r="D113" s="189">
        <v>5965.4089999999997</v>
      </c>
      <c r="E113" s="189">
        <v>2882.694</v>
      </c>
      <c r="F113" s="189">
        <v>48.195</v>
      </c>
      <c r="G113" s="189">
        <v>17.315999999999999</v>
      </c>
      <c r="H113" s="189">
        <v>0.59599999999999997</v>
      </c>
      <c r="I113" s="189">
        <v>22729.09</v>
      </c>
      <c r="J113" s="189">
        <v>9593.6790000000001</v>
      </c>
      <c r="K113" s="189">
        <v>7612.6459999999997</v>
      </c>
      <c r="L113" s="189">
        <v>4179.7719999999999</v>
      </c>
      <c r="M113" s="189">
        <v>548.29100000000005</v>
      </c>
      <c r="N113" s="189">
        <v>794.702</v>
      </c>
    </row>
    <row r="114" spans="1:14" hidden="1" outlineLevel="1">
      <c r="A114" s="238">
        <v>2010</v>
      </c>
      <c r="B114" s="41" t="s">
        <v>54</v>
      </c>
      <c r="C114" s="174">
        <v>9245.2489999999998</v>
      </c>
      <c r="D114" s="189">
        <v>6377.2809999999999</v>
      </c>
      <c r="E114" s="189">
        <v>2799.7689999999998</v>
      </c>
      <c r="F114" s="189">
        <v>49.014000000000003</v>
      </c>
      <c r="G114" s="189">
        <v>18.585999999999999</v>
      </c>
      <c r="H114" s="189">
        <v>0.59899999999999998</v>
      </c>
      <c r="I114" s="189">
        <v>22883.781999999999</v>
      </c>
      <c r="J114" s="189">
        <v>9789.25</v>
      </c>
      <c r="K114" s="189">
        <v>7516.5010000000002</v>
      </c>
      <c r="L114" s="189">
        <v>4234.2960000000003</v>
      </c>
      <c r="M114" s="189">
        <v>542.93399999999997</v>
      </c>
      <c r="N114" s="189">
        <v>800.80100000000004</v>
      </c>
    </row>
    <row r="115" spans="1:14" hidden="1" outlineLevel="1">
      <c r="A115" s="238">
        <v>2010</v>
      </c>
      <c r="B115" s="41" t="s">
        <v>55</v>
      </c>
      <c r="C115" s="174">
        <v>8708.6280000000006</v>
      </c>
      <c r="D115" s="189">
        <v>6201.3440000000001</v>
      </c>
      <c r="E115" s="189">
        <v>2424.8270000000002</v>
      </c>
      <c r="F115" s="189">
        <v>61.993000000000002</v>
      </c>
      <c r="G115" s="189">
        <v>19.849</v>
      </c>
      <c r="H115" s="189">
        <v>0.61499999999999999</v>
      </c>
      <c r="I115" s="189">
        <v>23049.491999999998</v>
      </c>
      <c r="J115" s="189">
        <v>9972.33</v>
      </c>
      <c r="K115" s="189">
        <v>7462.6589999999997</v>
      </c>
      <c r="L115" s="189">
        <v>4265.6480000000001</v>
      </c>
      <c r="M115" s="189">
        <v>545.40099999999995</v>
      </c>
      <c r="N115" s="189">
        <v>803.45399999999995</v>
      </c>
    </row>
    <row r="116" spans="1:14" hidden="1" outlineLevel="1">
      <c r="A116" s="238">
        <v>2010</v>
      </c>
      <c r="B116" s="41" t="s">
        <v>57</v>
      </c>
      <c r="C116" s="174">
        <v>8619.8909999999996</v>
      </c>
      <c r="D116" s="189">
        <v>6077.7759999999998</v>
      </c>
      <c r="E116" s="189">
        <v>2461.3739999999998</v>
      </c>
      <c r="F116" s="189">
        <v>62.363</v>
      </c>
      <c r="G116" s="189">
        <v>17.838000000000001</v>
      </c>
      <c r="H116" s="189">
        <v>0.54</v>
      </c>
      <c r="I116" s="189">
        <v>23078.335999999999</v>
      </c>
      <c r="J116" s="189">
        <v>10011.138000000001</v>
      </c>
      <c r="K116" s="189">
        <v>7402.5079999999998</v>
      </c>
      <c r="L116" s="189">
        <v>4307.8999999999996</v>
      </c>
      <c r="M116" s="189">
        <v>552.04700000000003</v>
      </c>
      <c r="N116" s="189">
        <v>804.74300000000005</v>
      </c>
    </row>
    <row r="117" spans="1:14" hidden="1" outlineLevel="1">
      <c r="A117" s="238">
        <v>2010</v>
      </c>
      <c r="B117" s="41" t="s">
        <v>58</v>
      </c>
      <c r="C117" s="174">
        <v>9017.6350000000002</v>
      </c>
      <c r="D117" s="189">
        <v>6301.2120000000004</v>
      </c>
      <c r="E117" s="189">
        <v>2632.6469999999999</v>
      </c>
      <c r="F117" s="189">
        <v>64.650000000000006</v>
      </c>
      <c r="G117" s="189">
        <v>18.533999999999999</v>
      </c>
      <c r="H117" s="189">
        <v>0.59199999999999997</v>
      </c>
      <c r="I117" s="189">
        <v>23101.948</v>
      </c>
      <c r="J117" s="189">
        <v>10057.677</v>
      </c>
      <c r="K117" s="189">
        <v>7332.4660000000003</v>
      </c>
      <c r="L117" s="189">
        <v>4354.2939999999999</v>
      </c>
      <c r="M117" s="189">
        <v>550.149</v>
      </c>
      <c r="N117" s="189">
        <v>807.36199999999997</v>
      </c>
    </row>
    <row r="118" spans="1:14" hidden="1" outlineLevel="1">
      <c r="A118" s="238">
        <v>2010</v>
      </c>
      <c r="B118" s="41" t="s">
        <v>59</v>
      </c>
      <c r="C118" s="174">
        <v>8838.5969999999998</v>
      </c>
      <c r="D118" s="189">
        <v>6220.1989999999996</v>
      </c>
      <c r="E118" s="189">
        <v>2534.5630000000001</v>
      </c>
      <c r="F118" s="189">
        <v>64.864999999999995</v>
      </c>
      <c r="G118" s="189">
        <v>18.593</v>
      </c>
      <c r="H118" s="189">
        <v>0.377</v>
      </c>
      <c r="I118" s="189">
        <v>23072.094000000001</v>
      </c>
      <c r="J118" s="189">
        <v>10088.147000000001</v>
      </c>
      <c r="K118" s="189">
        <v>7206.68</v>
      </c>
      <c r="L118" s="189">
        <v>4419.6639999999998</v>
      </c>
      <c r="M118" s="189">
        <v>549.08600000000001</v>
      </c>
      <c r="N118" s="189">
        <v>808.51700000000005</v>
      </c>
    </row>
    <row r="119" spans="1:14" hidden="1" outlineLevel="1">
      <c r="A119" s="238">
        <v>2010</v>
      </c>
      <c r="B119" s="41" t="s">
        <v>61</v>
      </c>
      <c r="C119" s="174">
        <v>8944.0149999999994</v>
      </c>
      <c r="D119" s="189">
        <v>6044.31</v>
      </c>
      <c r="E119" s="189">
        <v>2815.7869999999998</v>
      </c>
      <c r="F119" s="189">
        <v>65.790000000000006</v>
      </c>
      <c r="G119" s="189">
        <v>17.791</v>
      </c>
      <c r="H119" s="189">
        <v>0.33700000000000002</v>
      </c>
      <c r="I119" s="189">
        <v>23114.774000000001</v>
      </c>
      <c r="J119" s="189">
        <v>10096.468000000001</v>
      </c>
      <c r="K119" s="189">
        <v>7175.23</v>
      </c>
      <c r="L119" s="189">
        <v>4481.2730000000001</v>
      </c>
      <c r="M119" s="189">
        <v>549.87699999999995</v>
      </c>
      <c r="N119" s="189">
        <v>811.92600000000004</v>
      </c>
    </row>
    <row r="120" spans="1:14" hidden="1" outlineLevel="1">
      <c r="A120" s="238">
        <v>2010</v>
      </c>
      <c r="B120" s="41" t="s">
        <v>62</v>
      </c>
      <c r="C120" s="174">
        <v>9328.125</v>
      </c>
      <c r="D120" s="189">
        <v>6524.2650000000003</v>
      </c>
      <c r="E120" s="189">
        <v>2687.37</v>
      </c>
      <c r="F120" s="189">
        <v>97.274000000000001</v>
      </c>
      <c r="G120" s="189">
        <v>18.86</v>
      </c>
      <c r="H120" s="189">
        <v>0.35599999999999998</v>
      </c>
      <c r="I120" s="189">
        <v>23177.750232999999</v>
      </c>
      <c r="J120" s="189">
        <v>10136.314232999999</v>
      </c>
      <c r="K120" s="189">
        <v>7125.8220000000001</v>
      </c>
      <c r="L120" s="189">
        <v>4549.1260000000002</v>
      </c>
      <c r="M120" s="189">
        <v>551.23500000000001</v>
      </c>
      <c r="N120" s="189">
        <v>815.25300000000004</v>
      </c>
    </row>
    <row r="121" spans="1:14" hidden="1" outlineLevel="1">
      <c r="A121" s="404">
        <v>2010</v>
      </c>
      <c r="B121" s="396" t="s">
        <v>63</v>
      </c>
      <c r="C121" s="405">
        <v>10045.625</v>
      </c>
      <c r="D121" s="406">
        <v>6954.5240000000003</v>
      </c>
      <c r="E121" s="406">
        <v>2975.9119999999998</v>
      </c>
      <c r="F121" s="406">
        <v>101.77200000000001</v>
      </c>
      <c r="G121" s="406">
        <v>13.119</v>
      </c>
      <c r="H121" s="406">
        <v>0.29799999999999999</v>
      </c>
      <c r="I121" s="406">
        <v>23648.811000000002</v>
      </c>
      <c r="J121" s="406">
        <v>10462.734</v>
      </c>
      <c r="K121" s="406">
        <v>7042.55</v>
      </c>
      <c r="L121" s="406">
        <v>4763.3890000000001</v>
      </c>
      <c r="M121" s="406">
        <v>557.15</v>
      </c>
      <c r="N121" s="406">
        <v>822.98800000000006</v>
      </c>
    </row>
    <row r="122" spans="1:14" hidden="1" outlineLevel="1">
      <c r="A122" s="238">
        <v>2011</v>
      </c>
      <c r="B122" s="41" t="s">
        <v>49</v>
      </c>
      <c r="C122" s="174">
        <v>9814.5879999999997</v>
      </c>
      <c r="D122" s="189">
        <v>6654.9840000000004</v>
      </c>
      <c r="E122" s="189">
        <v>3041.694</v>
      </c>
      <c r="F122" s="189">
        <v>100.38200000000001</v>
      </c>
      <c r="G122" s="189">
        <v>16.995000000000001</v>
      </c>
      <c r="H122" s="189">
        <v>0.53300000000000003</v>
      </c>
      <c r="I122" s="189">
        <v>23841.016</v>
      </c>
      <c r="J122" s="189">
        <v>10519.066999999999</v>
      </c>
      <c r="K122" s="189">
        <v>7151.68</v>
      </c>
      <c r="L122" s="189">
        <v>4824.3410000000003</v>
      </c>
      <c r="M122" s="189">
        <v>529.06299999999999</v>
      </c>
      <c r="N122" s="189">
        <v>816.86500000000001</v>
      </c>
    </row>
    <row r="123" spans="1:14" hidden="1" outlineLevel="1">
      <c r="A123" s="238">
        <v>2011</v>
      </c>
      <c r="B123" s="41" t="s">
        <v>50</v>
      </c>
      <c r="C123" s="174">
        <v>9651.8340000000007</v>
      </c>
      <c r="D123" s="189">
        <v>6585.3370000000004</v>
      </c>
      <c r="E123" s="189">
        <v>2940.2710000000002</v>
      </c>
      <c r="F123" s="189">
        <v>104.78</v>
      </c>
      <c r="G123" s="189">
        <v>21.117999999999999</v>
      </c>
      <c r="H123" s="189">
        <v>0.32800000000000001</v>
      </c>
      <c r="I123" s="189">
        <v>24068.448</v>
      </c>
      <c r="J123" s="189">
        <v>10514.296</v>
      </c>
      <c r="K123" s="189">
        <v>7129.9639999999999</v>
      </c>
      <c r="L123" s="189">
        <v>5073.2780000000002</v>
      </c>
      <c r="M123" s="189">
        <v>535.74800000000005</v>
      </c>
      <c r="N123" s="189">
        <v>815.16200000000003</v>
      </c>
    </row>
    <row r="124" spans="1:14" hidden="1" outlineLevel="1">
      <c r="A124" s="238">
        <v>2011</v>
      </c>
      <c r="B124" s="41" t="s">
        <v>51</v>
      </c>
      <c r="C124" s="174">
        <v>9397.8449999999993</v>
      </c>
      <c r="D124" s="189">
        <v>6218.4480000000003</v>
      </c>
      <c r="E124" s="189">
        <v>3047.46</v>
      </c>
      <c r="F124" s="189">
        <v>108.663</v>
      </c>
      <c r="G124" s="189">
        <v>22.905000000000001</v>
      </c>
      <c r="H124" s="189">
        <v>0.36899999999999999</v>
      </c>
      <c r="I124" s="189">
        <v>23923.727999999999</v>
      </c>
      <c r="J124" s="189">
        <v>10330.478999999999</v>
      </c>
      <c r="K124" s="189">
        <v>7301.3010000000004</v>
      </c>
      <c r="L124" s="189">
        <v>4930.3050000000003</v>
      </c>
      <c r="M124" s="189">
        <v>548.66800000000001</v>
      </c>
      <c r="N124" s="189">
        <v>812.97500000000002</v>
      </c>
    </row>
    <row r="125" spans="1:14" hidden="1" outlineLevel="1">
      <c r="A125" s="238">
        <v>2011</v>
      </c>
      <c r="B125" s="41" t="s">
        <v>53</v>
      </c>
      <c r="C125" s="174">
        <v>9413.69</v>
      </c>
      <c r="D125" s="189">
        <v>6169.4059999999999</v>
      </c>
      <c r="E125" s="189">
        <v>3112.3159999999998</v>
      </c>
      <c r="F125" s="189">
        <v>111.313</v>
      </c>
      <c r="G125" s="189">
        <v>20.286000000000001</v>
      </c>
      <c r="H125" s="189">
        <v>0.36899999999999999</v>
      </c>
      <c r="I125" s="189">
        <v>24093.871999999999</v>
      </c>
      <c r="J125" s="189">
        <v>10454.656999999999</v>
      </c>
      <c r="K125" s="189">
        <v>7301.7169999999996</v>
      </c>
      <c r="L125" s="189">
        <v>4959.3249999999998</v>
      </c>
      <c r="M125" s="189">
        <v>567.29399999999998</v>
      </c>
      <c r="N125" s="189">
        <v>810.87900000000002</v>
      </c>
    </row>
    <row r="126" spans="1:14" hidden="1" outlineLevel="1">
      <c r="A126" s="238">
        <v>2011</v>
      </c>
      <c r="B126" s="41" t="s">
        <v>54</v>
      </c>
      <c r="C126" s="174">
        <v>9479.5720000000001</v>
      </c>
      <c r="D126" s="189">
        <v>6299.598</v>
      </c>
      <c r="E126" s="189">
        <v>3036.3519999999999</v>
      </c>
      <c r="F126" s="189">
        <v>112.224</v>
      </c>
      <c r="G126" s="189">
        <v>31.024000000000001</v>
      </c>
      <c r="H126" s="189">
        <v>0.374</v>
      </c>
      <c r="I126" s="189">
        <v>24184.413</v>
      </c>
      <c r="J126" s="189">
        <v>10447.974</v>
      </c>
      <c r="K126" s="189">
        <v>7304.7060000000001</v>
      </c>
      <c r="L126" s="189">
        <v>5059.6149999999998</v>
      </c>
      <c r="M126" s="189">
        <v>569.03700000000003</v>
      </c>
      <c r="N126" s="189">
        <v>803.08100000000002</v>
      </c>
    </row>
    <row r="127" spans="1:14" hidden="1" outlineLevel="1">
      <c r="A127" s="238">
        <v>2011</v>
      </c>
      <c r="B127" s="41" t="s">
        <v>55</v>
      </c>
      <c r="C127" s="174">
        <v>9486.0519999999997</v>
      </c>
      <c r="D127" s="189">
        <v>6462.7359999999999</v>
      </c>
      <c r="E127" s="189">
        <v>2876.864</v>
      </c>
      <c r="F127" s="189">
        <v>112.40900000000001</v>
      </c>
      <c r="G127" s="189">
        <v>33.654000000000003</v>
      </c>
      <c r="H127" s="189">
        <v>0.38900000000000001</v>
      </c>
      <c r="I127" s="189">
        <v>24340.397000000001</v>
      </c>
      <c r="J127" s="189">
        <v>10451.700000000001</v>
      </c>
      <c r="K127" s="189">
        <v>7420.4560000000001</v>
      </c>
      <c r="L127" s="189">
        <v>5113.116</v>
      </c>
      <c r="M127" s="189">
        <v>570.64300000000003</v>
      </c>
      <c r="N127" s="189">
        <v>784.48199999999997</v>
      </c>
    </row>
    <row r="128" spans="1:14" hidden="1" outlineLevel="1">
      <c r="A128" s="238">
        <v>2011</v>
      </c>
      <c r="B128" s="41" t="s">
        <v>57</v>
      </c>
      <c r="C128" s="174">
        <v>9084.4009999999998</v>
      </c>
      <c r="D128" s="189">
        <v>5995.2269999999999</v>
      </c>
      <c r="E128" s="189">
        <v>2935.087</v>
      </c>
      <c r="F128" s="189">
        <v>117.59099999999999</v>
      </c>
      <c r="G128" s="189">
        <v>36.1</v>
      </c>
      <c r="H128" s="189">
        <v>0.39600000000000002</v>
      </c>
      <c r="I128" s="189">
        <v>24466.196</v>
      </c>
      <c r="J128" s="189">
        <v>10428.24</v>
      </c>
      <c r="K128" s="189">
        <v>7558.3109999999997</v>
      </c>
      <c r="L128" s="189">
        <v>5131.16</v>
      </c>
      <c r="M128" s="189">
        <v>567.60199999999998</v>
      </c>
      <c r="N128" s="189">
        <v>780.88300000000004</v>
      </c>
    </row>
    <row r="129" spans="1:14" hidden="1" outlineLevel="1">
      <c r="A129" s="238">
        <v>2011</v>
      </c>
      <c r="B129" s="41" t="s">
        <v>58</v>
      </c>
      <c r="C129" s="174">
        <v>9776.3369999999995</v>
      </c>
      <c r="D129" s="189">
        <v>6090.8190000000004</v>
      </c>
      <c r="E129" s="189">
        <v>3532.259</v>
      </c>
      <c r="F129" s="189">
        <v>117.971</v>
      </c>
      <c r="G129" s="189">
        <v>34.935000000000002</v>
      </c>
      <c r="H129" s="189">
        <v>0.35299999999999998</v>
      </c>
      <c r="I129" s="189">
        <v>24542.738000000001</v>
      </c>
      <c r="J129" s="189">
        <v>10388.048000000001</v>
      </c>
      <c r="K129" s="189">
        <v>7684.3320000000003</v>
      </c>
      <c r="L129" s="189">
        <v>5139.7510000000002</v>
      </c>
      <c r="M129" s="189">
        <v>546.14400000000001</v>
      </c>
      <c r="N129" s="189">
        <v>784.46299999999997</v>
      </c>
    </row>
    <row r="130" spans="1:14" hidden="1" outlineLevel="1">
      <c r="A130" s="238">
        <v>2011</v>
      </c>
      <c r="B130" s="41" t="s">
        <v>59</v>
      </c>
      <c r="C130" s="174">
        <v>9332.8850000000002</v>
      </c>
      <c r="D130" s="189">
        <v>6065.4059999999999</v>
      </c>
      <c r="E130" s="189">
        <v>3114.59</v>
      </c>
      <c r="F130" s="189">
        <v>117.748</v>
      </c>
      <c r="G130" s="189">
        <v>34.784999999999997</v>
      </c>
      <c r="H130" s="189">
        <v>0.35599999999999998</v>
      </c>
      <c r="I130" s="189">
        <v>24582.891</v>
      </c>
      <c r="J130" s="189">
        <v>10306.271000000001</v>
      </c>
      <c r="K130" s="189">
        <v>7781.2510000000002</v>
      </c>
      <c r="L130" s="189">
        <v>5178.4690000000001</v>
      </c>
      <c r="M130" s="189">
        <v>541.62699999999995</v>
      </c>
      <c r="N130" s="189">
        <v>775.27300000000002</v>
      </c>
    </row>
    <row r="131" spans="1:14" hidden="1" outlineLevel="1">
      <c r="A131" s="238">
        <v>2011</v>
      </c>
      <c r="B131" s="41" t="s">
        <v>61</v>
      </c>
      <c r="C131" s="174">
        <v>9012.277</v>
      </c>
      <c r="D131" s="189">
        <v>6100.4870000000001</v>
      </c>
      <c r="E131" s="189">
        <v>2762.9259999999999</v>
      </c>
      <c r="F131" s="189">
        <v>119.072</v>
      </c>
      <c r="G131" s="189">
        <v>29.44</v>
      </c>
      <c r="H131" s="189">
        <v>0.35199999999999998</v>
      </c>
      <c r="I131" s="189">
        <v>24601.232</v>
      </c>
      <c r="J131" s="189">
        <v>10159.963</v>
      </c>
      <c r="K131" s="189">
        <v>7880.3459999999995</v>
      </c>
      <c r="L131" s="189">
        <v>5271.3860000000004</v>
      </c>
      <c r="M131" s="189">
        <v>524.69899999999996</v>
      </c>
      <c r="N131" s="189">
        <v>764.83799999999997</v>
      </c>
    </row>
    <row r="132" spans="1:14" hidden="1" outlineLevel="1">
      <c r="A132" s="238">
        <v>2011</v>
      </c>
      <c r="B132" s="41" t="s">
        <v>62</v>
      </c>
      <c r="C132" s="174">
        <v>9234.15</v>
      </c>
      <c r="D132" s="189">
        <v>6284.585</v>
      </c>
      <c r="E132" s="189">
        <v>2810.2040000000002</v>
      </c>
      <c r="F132" s="189">
        <v>111.5</v>
      </c>
      <c r="G132" s="189">
        <v>27.513999999999999</v>
      </c>
      <c r="H132" s="189">
        <v>0.34699999999999998</v>
      </c>
      <c r="I132" s="189">
        <v>24686.146000000001</v>
      </c>
      <c r="J132" s="189">
        <v>10094.126</v>
      </c>
      <c r="K132" s="189">
        <v>7975.2879999999996</v>
      </c>
      <c r="L132" s="189">
        <v>5350.0339999999997</v>
      </c>
      <c r="M132" s="189">
        <v>510.012</v>
      </c>
      <c r="N132" s="189">
        <v>756.68600000000004</v>
      </c>
    </row>
    <row r="133" spans="1:14" hidden="1" outlineLevel="1">
      <c r="A133" s="404">
        <v>2011</v>
      </c>
      <c r="B133" s="396" t="s">
        <v>63</v>
      </c>
      <c r="C133" s="405">
        <v>9393.6919999999991</v>
      </c>
      <c r="D133" s="406">
        <v>7035.7349999999997</v>
      </c>
      <c r="E133" s="406">
        <v>2239.1089999999999</v>
      </c>
      <c r="F133" s="406">
        <v>86.891000000000005</v>
      </c>
      <c r="G133" s="406">
        <v>31.597000000000001</v>
      </c>
      <c r="H133" s="406">
        <v>0.113</v>
      </c>
      <c r="I133" s="406">
        <v>25226.839</v>
      </c>
      <c r="J133" s="406">
        <v>10145.119000000001</v>
      </c>
      <c r="K133" s="406">
        <v>8166.1419999999998</v>
      </c>
      <c r="L133" s="406">
        <v>5658.22</v>
      </c>
      <c r="M133" s="406">
        <v>500.66699999999997</v>
      </c>
      <c r="N133" s="406">
        <v>756.69100000000003</v>
      </c>
    </row>
    <row r="134" spans="1:14" collapsed="1">
      <c r="A134" s="238">
        <v>2012</v>
      </c>
      <c r="B134" s="41" t="s">
        <v>49</v>
      </c>
      <c r="C134" s="174">
        <v>8836.5789999999997</v>
      </c>
      <c r="D134" s="189">
        <v>6335.4229999999998</v>
      </c>
      <c r="E134" s="189">
        <v>2372.0459999999998</v>
      </c>
      <c r="F134" s="189">
        <v>94.649000000000001</v>
      </c>
      <c r="G134" s="189">
        <v>34.052999999999997</v>
      </c>
      <c r="H134" s="189">
        <v>0.16</v>
      </c>
      <c r="I134" s="189">
        <v>25369.484</v>
      </c>
      <c r="J134" s="189">
        <v>10162.362999999999</v>
      </c>
      <c r="K134" s="189">
        <v>8327.9580000000005</v>
      </c>
      <c r="L134" s="189">
        <v>5666.4260000000004</v>
      </c>
      <c r="M134" s="189">
        <v>467.68400000000003</v>
      </c>
      <c r="N134" s="189">
        <v>745.053</v>
      </c>
    </row>
    <row r="135" spans="1:14">
      <c r="A135" s="238">
        <v>2012</v>
      </c>
      <c r="B135" s="41" t="s">
        <v>50</v>
      </c>
      <c r="C135" s="174">
        <v>9251.7530000000006</v>
      </c>
      <c r="D135" s="189">
        <v>6412.0429999999997</v>
      </c>
      <c r="E135" s="189">
        <v>2707.6509999999998</v>
      </c>
      <c r="F135" s="189">
        <v>97.524000000000001</v>
      </c>
      <c r="G135" s="189">
        <v>34.125999999999998</v>
      </c>
      <c r="H135" s="189">
        <v>0.161</v>
      </c>
      <c r="I135" s="189">
        <v>25676.254000000001</v>
      </c>
      <c r="J135" s="189">
        <v>10242.075000000001</v>
      </c>
      <c r="K135" s="189">
        <v>8525.7469999999994</v>
      </c>
      <c r="L135" s="189">
        <v>5706.424</v>
      </c>
      <c r="M135" s="189">
        <v>463.13099999999997</v>
      </c>
      <c r="N135" s="189">
        <v>738.87699999999995</v>
      </c>
    </row>
    <row r="136" spans="1:14">
      <c r="A136" s="238">
        <v>2012</v>
      </c>
      <c r="B136" s="41" t="s">
        <v>51</v>
      </c>
      <c r="C136" s="174">
        <v>9363.6419999999998</v>
      </c>
      <c r="D136" s="189">
        <v>6453.652</v>
      </c>
      <c r="E136" s="189">
        <v>2772.9050000000002</v>
      </c>
      <c r="F136" s="189">
        <v>98.625</v>
      </c>
      <c r="G136" s="189">
        <v>38.299999999999997</v>
      </c>
      <c r="H136" s="189">
        <v>0.16</v>
      </c>
      <c r="I136" s="189">
        <v>25664.518</v>
      </c>
      <c r="J136" s="189">
        <v>10161.869000000001</v>
      </c>
      <c r="K136" s="189">
        <v>8582.491</v>
      </c>
      <c r="L136" s="189">
        <v>5714.3990000000003</v>
      </c>
      <c r="M136" s="189">
        <v>473.43299999999999</v>
      </c>
      <c r="N136" s="189">
        <v>732.32600000000002</v>
      </c>
    </row>
    <row r="137" spans="1:14">
      <c r="A137" s="238">
        <v>2012</v>
      </c>
      <c r="B137" s="41" t="s">
        <v>53</v>
      </c>
      <c r="C137" s="174">
        <v>9512.3050000000003</v>
      </c>
      <c r="D137" s="189">
        <v>6328.1760000000004</v>
      </c>
      <c r="E137" s="189">
        <v>3049.6210000000001</v>
      </c>
      <c r="F137" s="189">
        <v>99.207999999999998</v>
      </c>
      <c r="G137" s="189">
        <v>35.14</v>
      </c>
      <c r="H137" s="189">
        <v>0.16</v>
      </c>
      <c r="I137" s="189">
        <v>25794.348000000002</v>
      </c>
      <c r="J137" s="189">
        <v>10198.725</v>
      </c>
      <c r="K137" s="189">
        <v>8664.6939999999995</v>
      </c>
      <c r="L137" s="189">
        <v>5719.7169999999996</v>
      </c>
      <c r="M137" s="189">
        <v>484.029</v>
      </c>
      <c r="N137" s="189">
        <v>727.18299999999999</v>
      </c>
    </row>
    <row r="138" spans="1:14">
      <c r="A138" s="238">
        <v>2012</v>
      </c>
      <c r="B138" s="41" t="s">
        <v>54</v>
      </c>
      <c r="C138" s="174">
        <v>9813.9279999999999</v>
      </c>
      <c r="D138" s="189">
        <v>6652.3069999999998</v>
      </c>
      <c r="E138" s="189">
        <v>3022.9859999999999</v>
      </c>
      <c r="F138" s="189">
        <v>99.965999999999994</v>
      </c>
      <c r="G138" s="189">
        <v>38.509</v>
      </c>
      <c r="H138" s="189">
        <v>0.16</v>
      </c>
      <c r="I138" s="189">
        <v>25858.952000000001</v>
      </c>
      <c r="J138" s="189">
        <v>10226.718999999999</v>
      </c>
      <c r="K138" s="189">
        <v>8692.5349999999999</v>
      </c>
      <c r="L138" s="189">
        <v>5718.683</v>
      </c>
      <c r="M138" s="189">
        <v>498.35899999999998</v>
      </c>
      <c r="N138" s="189">
        <v>722.65599999999995</v>
      </c>
    </row>
    <row r="139" spans="1:14">
      <c r="A139" s="238">
        <v>2012</v>
      </c>
      <c r="B139" s="41" t="s">
        <v>55</v>
      </c>
      <c r="C139" s="174">
        <v>9005.4130000000005</v>
      </c>
      <c r="D139" s="189">
        <v>6477.5649999999996</v>
      </c>
      <c r="E139" s="189">
        <v>2389.6219999999998</v>
      </c>
      <c r="F139" s="189">
        <v>100.334</v>
      </c>
      <c r="G139" s="189">
        <v>37.731000000000002</v>
      </c>
      <c r="H139" s="189">
        <v>0.161</v>
      </c>
      <c r="I139" s="189">
        <v>26013.003000000001</v>
      </c>
      <c r="J139" s="189">
        <v>10373.192999999999</v>
      </c>
      <c r="K139" s="189">
        <v>8716.4030000000002</v>
      </c>
      <c r="L139" s="189">
        <v>5686.1970000000001</v>
      </c>
      <c r="M139" s="189">
        <v>518.69100000000003</v>
      </c>
      <c r="N139" s="189">
        <v>718.51900000000001</v>
      </c>
    </row>
    <row r="140" spans="1:14">
      <c r="A140" s="238">
        <v>2012</v>
      </c>
      <c r="B140" s="41" t="s">
        <v>57</v>
      </c>
      <c r="C140" s="174">
        <v>9050.2000000000007</v>
      </c>
      <c r="D140" s="189">
        <v>6708.3270000000002</v>
      </c>
      <c r="E140" s="189">
        <v>2180.3319999999999</v>
      </c>
      <c r="F140" s="189">
        <v>100.956</v>
      </c>
      <c r="G140" s="189">
        <v>60.423999999999999</v>
      </c>
      <c r="H140" s="189">
        <v>0.161</v>
      </c>
      <c r="I140" s="189">
        <v>26060.326000000001</v>
      </c>
      <c r="J140" s="189">
        <v>10390.536</v>
      </c>
      <c r="K140" s="189">
        <v>8756.652</v>
      </c>
      <c r="L140" s="189">
        <v>5668.7920000000004</v>
      </c>
      <c r="M140" s="189">
        <v>531.27200000000005</v>
      </c>
      <c r="N140" s="189">
        <v>713.07399999999996</v>
      </c>
    </row>
    <row r="141" spans="1:14">
      <c r="A141" s="238">
        <v>2012</v>
      </c>
      <c r="B141" s="41" t="s">
        <v>58</v>
      </c>
      <c r="C141" s="174">
        <v>9126.4480000000003</v>
      </c>
      <c r="D141" s="189">
        <v>6763.3779999999997</v>
      </c>
      <c r="E141" s="189">
        <v>2199.431</v>
      </c>
      <c r="F141" s="189">
        <v>103.02800000000001</v>
      </c>
      <c r="G141" s="189">
        <v>60.448999999999998</v>
      </c>
      <c r="H141" s="189">
        <v>0.16200000000000001</v>
      </c>
      <c r="I141" s="189">
        <v>26088.394</v>
      </c>
      <c r="J141" s="189">
        <v>10428.904</v>
      </c>
      <c r="K141" s="189">
        <v>8742.7530000000006</v>
      </c>
      <c r="L141" s="189">
        <v>5648.8249999999998</v>
      </c>
      <c r="M141" s="189">
        <v>560.98099999999999</v>
      </c>
      <c r="N141" s="189">
        <v>706.93100000000004</v>
      </c>
    </row>
    <row r="142" spans="1:14">
      <c r="A142" s="238">
        <v>2012</v>
      </c>
      <c r="B142" s="41" t="s">
        <v>59</v>
      </c>
      <c r="C142" s="174">
        <v>8866.232</v>
      </c>
      <c r="D142" s="189">
        <v>6579.7209999999995</v>
      </c>
      <c r="E142" s="189">
        <v>2131.607</v>
      </c>
      <c r="F142" s="189">
        <v>88.843000000000004</v>
      </c>
      <c r="G142" s="189">
        <v>65.899000000000001</v>
      </c>
      <c r="H142" s="189">
        <v>0.16200000000000001</v>
      </c>
      <c r="I142" s="189">
        <v>26097.973000000002</v>
      </c>
      <c r="J142" s="189">
        <v>10508.657999999999</v>
      </c>
      <c r="K142" s="189">
        <v>8704.9509999999991</v>
      </c>
      <c r="L142" s="189">
        <v>5580.8010000000004</v>
      </c>
      <c r="M142" s="189">
        <v>598</v>
      </c>
      <c r="N142" s="189">
        <v>705.56299999999999</v>
      </c>
    </row>
    <row r="143" spans="1:14">
      <c r="A143" s="238">
        <v>2012</v>
      </c>
      <c r="B143" s="41" t="s">
        <v>61</v>
      </c>
      <c r="C143" s="174">
        <v>8940.3310000000001</v>
      </c>
      <c r="D143" s="189">
        <v>6573.4960000000001</v>
      </c>
      <c r="E143" s="189">
        <v>2208.5590000000002</v>
      </c>
      <c r="F143" s="189">
        <v>84.881</v>
      </c>
      <c r="G143" s="189">
        <v>73.233000000000004</v>
      </c>
      <c r="H143" s="189">
        <v>0.16200000000000001</v>
      </c>
      <c r="I143" s="189">
        <v>26087.794999999998</v>
      </c>
      <c r="J143" s="189">
        <v>10496.105</v>
      </c>
      <c r="K143" s="189">
        <v>8765.9760000000006</v>
      </c>
      <c r="L143" s="189">
        <v>5479.0990000000002</v>
      </c>
      <c r="M143" s="189">
        <v>643.33699999999999</v>
      </c>
      <c r="N143" s="189">
        <v>703.27800000000002</v>
      </c>
    </row>
    <row r="144" spans="1:14">
      <c r="A144" s="238">
        <v>2012</v>
      </c>
      <c r="B144" s="41" t="s">
        <v>62</v>
      </c>
      <c r="C144" s="174">
        <v>9156.2610000000004</v>
      </c>
      <c r="D144" s="189">
        <v>6875.46</v>
      </c>
      <c r="E144" s="189">
        <v>2126.69</v>
      </c>
      <c r="F144" s="189">
        <v>87.537000000000006</v>
      </c>
      <c r="G144" s="189">
        <v>66.525999999999996</v>
      </c>
      <c r="H144" s="189">
        <v>4.8000000000000001E-2</v>
      </c>
      <c r="I144" s="189">
        <v>26171.657999999999</v>
      </c>
      <c r="J144" s="189">
        <v>10563.901</v>
      </c>
      <c r="K144" s="189">
        <v>8820.5939999999991</v>
      </c>
      <c r="L144" s="189">
        <v>5395.9960000000001</v>
      </c>
      <c r="M144" s="189">
        <v>690.63699999999994</v>
      </c>
      <c r="N144" s="189">
        <v>700.53</v>
      </c>
    </row>
    <row r="145" spans="1:14">
      <c r="A145" s="238">
        <v>2012</v>
      </c>
      <c r="B145" s="41" t="s">
        <v>63</v>
      </c>
      <c r="C145" s="174">
        <v>9686.1110000000008</v>
      </c>
      <c r="D145" s="189">
        <v>7378.1850000000004</v>
      </c>
      <c r="E145" s="189">
        <v>2147.3969999999999</v>
      </c>
      <c r="F145" s="189">
        <v>84.31</v>
      </c>
      <c r="G145" s="189">
        <v>76.171000000000006</v>
      </c>
      <c r="H145" s="189">
        <v>4.8000000000000001E-2</v>
      </c>
      <c r="I145" s="189">
        <v>26696.201000000001</v>
      </c>
      <c r="J145" s="189">
        <v>11042.706</v>
      </c>
      <c r="K145" s="189">
        <v>8795.3889999999992</v>
      </c>
      <c r="L145" s="189">
        <v>5413.1379999999999</v>
      </c>
      <c r="M145" s="189">
        <v>742.55100000000004</v>
      </c>
      <c r="N145" s="189">
        <v>702.41700000000003</v>
      </c>
    </row>
    <row r="146" spans="1:14">
      <c r="A146" s="386"/>
      <c r="B146" s="387"/>
      <c r="C146" s="814" t="s">
        <v>65</v>
      </c>
      <c r="D146" s="804"/>
      <c r="E146" s="804"/>
      <c r="F146" s="804"/>
      <c r="G146" s="804"/>
      <c r="H146" s="804"/>
      <c r="I146" s="804"/>
      <c r="J146" s="804"/>
      <c r="K146" s="804"/>
      <c r="L146" s="804"/>
      <c r="M146" s="804"/>
      <c r="N146" s="804"/>
    </row>
    <row r="147" spans="1:14" hidden="1" outlineLevel="1">
      <c r="A147" s="72">
        <v>2005</v>
      </c>
      <c r="B147" s="388"/>
      <c r="C147" s="342" t="s">
        <v>241</v>
      </c>
      <c r="D147" s="278" t="s">
        <v>241</v>
      </c>
      <c r="E147" s="278" t="s">
        <v>241</v>
      </c>
      <c r="F147" s="278" t="s">
        <v>241</v>
      </c>
      <c r="G147" s="278" t="s">
        <v>241</v>
      </c>
      <c r="H147" s="278" t="s">
        <v>241</v>
      </c>
      <c r="I147" s="278" t="s">
        <v>241</v>
      </c>
      <c r="J147" s="278" t="s">
        <v>241</v>
      </c>
      <c r="K147" s="278" t="s">
        <v>241</v>
      </c>
      <c r="L147" s="278" t="s">
        <v>241</v>
      </c>
      <c r="M147" s="278" t="s">
        <v>241</v>
      </c>
      <c r="N147" s="278" t="s">
        <v>241</v>
      </c>
    </row>
    <row r="148" spans="1:14" hidden="1" outlineLevel="1">
      <c r="A148" s="72">
        <v>2006</v>
      </c>
      <c r="B148" s="41"/>
      <c r="C148" s="141">
        <v>1134.2804222266495</v>
      </c>
      <c r="D148" s="86">
        <v>683.01762597092238</v>
      </c>
      <c r="E148" s="86">
        <v>439.08600544380261</v>
      </c>
      <c r="F148" s="86">
        <v>10.797251543517227</v>
      </c>
      <c r="G148" s="86">
        <v>1.2974839009493468</v>
      </c>
      <c r="H148" s="86">
        <v>8.2055367456681905E-2</v>
      </c>
      <c r="I148" s="86">
        <v>2061.4074553541795</v>
      </c>
      <c r="J148" s="86">
        <v>487.75871340370486</v>
      </c>
      <c r="K148" s="86">
        <v>1473.0690765451764</v>
      </c>
      <c r="L148" s="86">
        <v>322.34309234548232</v>
      </c>
      <c r="M148" s="86">
        <v>-106.96464847639908</v>
      </c>
      <c r="N148" s="86">
        <v>-114.79877846378542</v>
      </c>
    </row>
    <row r="149" spans="1:14" hidden="1" outlineLevel="1">
      <c r="A149" s="72">
        <v>2007</v>
      </c>
      <c r="B149" s="41"/>
      <c r="C149" s="141">
        <v>1088.8143464117366</v>
      </c>
      <c r="D149" s="86">
        <v>984.52582486888423</v>
      </c>
      <c r="E149" s="86">
        <v>100.72356104361643</v>
      </c>
      <c r="F149" s="86">
        <v>3.7016530571599269</v>
      </c>
      <c r="G149" s="86">
        <v>-0.42149638186284299</v>
      </c>
      <c r="H149" s="86">
        <v>0.28480382393945425</v>
      </c>
      <c r="I149" s="86">
        <v>2043.1045940383719</v>
      </c>
      <c r="J149" s="86">
        <v>1005.1414392883216</v>
      </c>
      <c r="K149" s="86">
        <v>911.29957511783778</v>
      </c>
      <c r="L149" s="86">
        <v>218.42182832105118</v>
      </c>
      <c r="M149" s="86">
        <v>-62.912467635929147</v>
      </c>
      <c r="N149" s="86">
        <v>-28.845781052911093</v>
      </c>
    </row>
    <row r="150" spans="1:14" hidden="1" outlineLevel="1">
      <c r="A150" s="72">
        <v>2008</v>
      </c>
      <c r="B150" s="41"/>
      <c r="C150" s="141">
        <v>-250.97676425678947</v>
      </c>
      <c r="D150" s="86">
        <v>18.865498240722445</v>
      </c>
      <c r="E150" s="86">
        <v>-267.17572860651899</v>
      </c>
      <c r="F150" s="86">
        <v>0.84475204142601257</v>
      </c>
      <c r="G150" s="86">
        <v>-3.2048396733718381</v>
      </c>
      <c r="H150" s="86">
        <v>-0.30644625904534284</v>
      </c>
      <c r="I150" s="86">
        <v>5296.5251277965872</v>
      </c>
      <c r="J150" s="86">
        <v>1317.5135431189001</v>
      </c>
      <c r="K150" s="86">
        <v>3873.9154218947087</v>
      </c>
      <c r="L150" s="86">
        <v>124.23003385779748</v>
      </c>
      <c r="M150" s="86">
        <v>-16.996979353382471</v>
      </c>
      <c r="N150" s="86">
        <v>-2.1368917214366547</v>
      </c>
    </row>
    <row r="151" spans="1:14" collapsed="1">
      <c r="A151" s="40">
        <v>2009</v>
      </c>
      <c r="B151" s="41"/>
      <c r="C151" s="141">
        <v>-1606.0039068578626</v>
      </c>
      <c r="D151" s="86">
        <v>-404.63837582154974</v>
      </c>
      <c r="E151" s="86">
        <v>-1225.6808660293432</v>
      </c>
      <c r="F151" s="86">
        <v>15.918333864436036</v>
      </c>
      <c r="G151" s="86">
        <v>8.2906480780720972</v>
      </c>
      <c r="H151" s="86">
        <v>0.10635305052114452</v>
      </c>
      <c r="I151" s="86">
        <v>-459.16797736174703</v>
      </c>
      <c r="J151" s="86">
        <v>580.48774606652114</v>
      </c>
      <c r="K151" s="86">
        <v>-2606.8626238465104</v>
      </c>
      <c r="L151" s="86">
        <v>1202.7817369049994</v>
      </c>
      <c r="M151" s="86">
        <v>358.31503777467969</v>
      </c>
      <c r="N151" s="86">
        <v>6.1101257385647614</v>
      </c>
    </row>
    <row r="152" spans="1:14">
      <c r="A152" s="40">
        <v>2010</v>
      </c>
      <c r="B152" s="41"/>
      <c r="C152" s="141">
        <v>880.94800000000032</v>
      </c>
      <c r="D152" s="86">
        <v>299.10900000000038</v>
      </c>
      <c r="E152" s="86">
        <v>517.80699999999979</v>
      </c>
      <c r="F152" s="86">
        <v>61.671000000000006</v>
      </c>
      <c r="G152" s="86">
        <v>2.5550000000000002</v>
      </c>
      <c r="H152" s="86">
        <v>-0.19400000000000001</v>
      </c>
      <c r="I152" s="86">
        <v>1202.6720000000023</v>
      </c>
      <c r="J152" s="86">
        <v>1349.0210000000006</v>
      </c>
      <c r="K152" s="86">
        <v>-1118.1689999999999</v>
      </c>
      <c r="L152" s="86">
        <v>1030.9079999999999</v>
      </c>
      <c r="M152" s="86">
        <v>-99.427999999999997</v>
      </c>
      <c r="N152" s="86">
        <v>40.340000000000003</v>
      </c>
    </row>
    <row r="153" spans="1:14">
      <c r="A153" s="40">
        <v>2011</v>
      </c>
      <c r="B153" s="41"/>
      <c r="C153" s="141">
        <v>-651.9330000000009</v>
      </c>
      <c r="D153" s="86">
        <v>81.210999999999331</v>
      </c>
      <c r="E153" s="86">
        <v>-736.80299999999988</v>
      </c>
      <c r="F153" s="86">
        <v>-14.881</v>
      </c>
      <c r="G153" s="86">
        <v>18.478000000000002</v>
      </c>
      <c r="H153" s="86">
        <v>-0.185</v>
      </c>
      <c r="I153" s="86">
        <v>1578.0279999999984</v>
      </c>
      <c r="J153" s="86">
        <v>-317.61500000000001</v>
      </c>
      <c r="K153" s="86">
        <v>1123.5919999999996</v>
      </c>
      <c r="L153" s="86">
        <v>894.83100000000013</v>
      </c>
      <c r="M153" s="86">
        <v>-56.483000000000004</v>
      </c>
      <c r="N153" s="86">
        <v>-66.297000000000025</v>
      </c>
    </row>
    <row r="154" spans="1:14">
      <c r="A154" s="73">
        <v>2012</v>
      </c>
      <c r="B154" s="77"/>
      <c r="C154" s="722">
        <v>292.41900000000169</v>
      </c>
      <c r="D154" s="140">
        <v>342.45000000000073</v>
      </c>
      <c r="E154" s="140">
        <v>-91.711999999999989</v>
      </c>
      <c r="F154" s="140">
        <v>-2.5810000000000031</v>
      </c>
      <c r="G154" s="140">
        <v>44.574000000000005</v>
      </c>
      <c r="H154" s="140">
        <v>-6.5000000000000002E-2</v>
      </c>
      <c r="I154" s="140">
        <v>1469.362000000001</v>
      </c>
      <c r="J154" s="140">
        <v>897.58699999999953</v>
      </c>
      <c r="K154" s="140">
        <v>629.24699999999939</v>
      </c>
      <c r="L154" s="140">
        <v>-245.08200000000033</v>
      </c>
      <c r="M154" s="140">
        <v>241.88400000000007</v>
      </c>
      <c r="N154" s="140">
        <v>-54.274000000000001</v>
      </c>
    </row>
    <row r="155" spans="1:14" hidden="1" outlineLevel="1">
      <c r="A155" s="72">
        <v>2005</v>
      </c>
      <c r="B155" s="41" t="s">
        <v>52</v>
      </c>
      <c r="C155" s="342" t="s">
        <v>241</v>
      </c>
      <c r="D155" s="278" t="s">
        <v>241</v>
      </c>
      <c r="E155" s="278" t="s">
        <v>241</v>
      </c>
      <c r="F155" s="278" t="s">
        <v>241</v>
      </c>
      <c r="G155" s="278" t="s">
        <v>241</v>
      </c>
      <c r="H155" s="278" t="s">
        <v>241</v>
      </c>
      <c r="I155" s="278" t="s">
        <v>241</v>
      </c>
      <c r="J155" s="278" t="s">
        <v>241</v>
      </c>
      <c r="K155" s="278" t="s">
        <v>241</v>
      </c>
      <c r="L155" s="278" t="s">
        <v>241</v>
      </c>
      <c r="M155" s="278" t="s">
        <v>241</v>
      </c>
      <c r="N155" s="278" t="s">
        <v>241</v>
      </c>
    </row>
    <row r="156" spans="1:14" hidden="1" outlineLevel="1">
      <c r="A156" s="72">
        <v>2005</v>
      </c>
      <c r="B156" s="41" t="s">
        <v>56</v>
      </c>
      <c r="C156" s="141">
        <v>-98.551019053309574</v>
      </c>
      <c r="D156" s="86">
        <v>100.0013609506741</v>
      </c>
      <c r="E156" s="86">
        <v>-197.24835690101554</v>
      </c>
      <c r="F156" s="86">
        <v>-0.22326229834694278</v>
      </c>
      <c r="G156" s="86">
        <v>-1.064130651264688</v>
      </c>
      <c r="H156" s="86">
        <v>-1.663015335590512E-2</v>
      </c>
      <c r="I156" s="86">
        <v>25.027384983070078</v>
      </c>
      <c r="J156" s="86">
        <v>340.11973046537878</v>
      </c>
      <c r="K156" s="86">
        <v>-256.557724224921</v>
      </c>
      <c r="L156" s="86">
        <v>5.8311757286064676</v>
      </c>
      <c r="M156" s="86">
        <v>-25.15717320586873</v>
      </c>
      <c r="N156" s="86">
        <v>-39.208623780123503</v>
      </c>
    </row>
    <row r="157" spans="1:14" hidden="1" outlineLevel="1">
      <c r="A157" s="72">
        <v>2005</v>
      </c>
      <c r="B157" s="41" t="s">
        <v>60</v>
      </c>
      <c r="C157" s="141">
        <v>368.31574055632973</v>
      </c>
      <c r="D157" s="86">
        <v>79.527916085772631</v>
      </c>
      <c r="E157" s="86">
        <v>287.62474274712849</v>
      </c>
      <c r="F157" s="86">
        <v>0.90801965079997338</v>
      </c>
      <c r="G157" s="86">
        <v>0.25655579897762681</v>
      </c>
      <c r="H157" s="86">
        <v>-1.493726349332869E-3</v>
      </c>
      <c r="I157" s="86">
        <v>-50.952134368983025</v>
      </c>
      <c r="J157" s="86">
        <v>130.06851224855654</v>
      </c>
      <c r="K157" s="86">
        <v>-139.13002058022994</v>
      </c>
      <c r="L157" s="86">
        <v>11.991303193255135</v>
      </c>
      <c r="M157" s="86">
        <v>-27.003916882427177</v>
      </c>
      <c r="N157" s="86">
        <v>-26.878012348137759</v>
      </c>
    </row>
    <row r="158" spans="1:14" hidden="1" outlineLevel="1">
      <c r="A158" s="402">
        <v>2005</v>
      </c>
      <c r="B158" s="396" t="s">
        <v>64</v>
      </c>
      <c r="C158" s="403">
        <v>1215.8965677487886</v>
      </c>
      <c r="D158" s="247">
        <v>772.09055301068838</v>
      </c>
      <c r="E158" s="247">
        <v>443.57412202084606</v>
      </c>
      <c r="F158" s="247">
        <v>1.8150102901148504</v>
      </c>
      <c r="G158" s="247">
        <v>-1.3542123083051187</v>
      </c>
      <c r="H158" s="247">
        <v>-0.22890526455553334</v>
      </c>
      <c r="I158" s="247">
        <v>324.95923786762251</v>
      </c>
      <c r="J158" s="247">
        <v>268.21742016862481</v>
      </c>
      <c r="K158" s="247">
        <v>-70.710781384849724</v>
      </c>
      <c r="L158" s="247">
        <v>142.05941711478454</v>
      </c>
      <c r="M158" s="247">
        <v>-8.1443603531832878</v>
      </c>
      <c r="N158" s="247">
        <v>-6.4624576777534912</v>
      </c>
    </row>
    <row r="159" spans="1:14" hidden="1" outlineLevel="1">
      <c r="A159" s="72">
        <v>2006</v>
      </c>
      <c r="B159" s="41" t="s">
        <v>52</v>
      </c>
      <c r="C159" s="141">
        <v>-321.00793334661103</v>
      </c>
      <c r="D159" s="86">
        <v>-337.15073358560676</v>
      </c>
      <c r="E159" s="86">
        <v>11.702881232158234</v>
      </c>
      <c r="F159" s="86">
        <v>3.9195711345681481</v>
      </c>
      <c r="G159" s="86">
        <v>0.44506406426342782</v>
      </c>
      <c r="H159" s="86">
        <v>7.5283808006373187E-2</v>
      </c>
      <c r="I159" s="86">
        <v>430.46647414193831</v>
      </c>
      <c r="J159" s="86">
        <v>214.51599946889746</v>
      </c>
      <c r="K159" s="86">
        <v>166.40884949877181</v>
      </c>
      <c r="L159" s="86">
        <v>102.56681935869346</v>
      </c>
      <c r="M159" s="86">
        <v>-22.893248356900983</v>
      </c>
      <c r="N159" s="86">
        <v>-30.131945827524419</v>
      </c>
    </row>
    <row r="160" spans="1:14" hidden="1" outlineLevel="1">
      <c r="A160" s="72">
        <v>2006</v>
      </c>
      <c r="B160" s="41" t="s">
        <v>56</v>
      </c>
      <c r="C160" s="141">
        <v>-454.49249817433429</v>
      </c>
      <c r="D160" s="86">
        <v>183.58587266812719</v>
      </c>
      <c r="E160" s="86">
        <v>-638.52838080063748</v>
      </c>
      <c r="F160" s="86">
        <v>-0.4057956582354123</v>
      </c>
      <c r="G160" s="86">
        <v>0.86519949545243335</v>
      </c>
      <c r="H160" s="86">
        <v>-9.3938790413595763E-3</v>
      </c>
      <c r="I160" s="86">
        <v>626.44456615548006</v>
      </c>
      <c r="J160" s="86">
        <v>412.12583814645131</v>
      </c>
      <c r="K160" s="86">
        <v>231.2623979286991</v>
      </c>
      <c r="L160" s="86">
        <v>38.13284206333401</v>
      </c>
      <c r="M160" s="86">
        <v>-30.218548761866828</v>
      </c>
      <c r="N160" s="86">
        <v>-24.857963221137766</v>
      </c>
    </row>
    <row r="161" spans="1:14" hidden="1" outlineLevel="1" collapsed="1">
      <c r="A161" s="72">
        <v>2006</v>
      </c>
      <c r="B161" s="41" t="s">
        <v>60</v>
      </c>
      <c r="C161" s="141">
        <v>403.21941180375779</v>
      </c>
      <c r="D161" s="86">
        <v>-163.61826993294835</v>
      </c>
      <c r="E161" s="86">
        <v>558.93832569873211</v>
      </c>
      <c r="F161" s="86">
        <v>7.4844984398858116</v>
      </c>
      <c r="G161" s="86">
        <v>0.4100112859324172</v>
      </c>
      <c r="H161" s="86">
        <v>4.8463121556130417E-3</v>
      </c>
      <c r="I161" s="86">
        <v>585.95960300072875</v>
      </c>
      <c r="J161" s="86">
        <v>-43.240855075350737</v>
      </c>
      <c r="K161" s="86">
        <v>654.64602004912649</v>
      </c>
      <c r="L161" s="86">
        <v>38.507236274314437</v>
      </c>
      <c r="M161" s="86">
        <v>-26.12719909712547</v>
      </c>
      <c r="N161" s="86">
        <v>-37.825599150235803</v>
      </c>
    </row>
    <row r="162" spans="1:14" hidden="1" outlineLevel="1">
      <c r="A162" s="402">
        <v>2006</v>
      </c>
      <c r="B162" s="396" t="s">
        <v>64</v>
      </c>
      <c r="C162" s="403">
        <v>1506.5614419438371</v>
      </c>
      <c r="D162" s="247">
        <v>1000.2007568213503</v>
      </c>
      <c r="E162" s="247">
        <v>506.97317931354974</v>
      </c>
      <c r="F162" s="247">
        <v>-0.20102237270132051</v>
      </c>
      <c r="G162" s="247">
        <v>-0.42279094469893153</v>
      </c>
      <c r="H162" s="247">
        <v>1.1319126336055252E-2</v>
      </c>
      <c r="I162" s="247">
        <v>418.53681205603243</v>
      </c>
      <c r="J162" s="247">
        <v>-95.64226913629318</v>
      </c>
      <c r="K162" s="247">
        <v>420.75180906857895</v>
      </c>
      <c r="L162" s="247">
        <v>143.13619464914041</v>
      </c>
      <c r="M162" s="247">
        <v>-27.725652260505797</v>
      </c>
      <c r="N162" s="247">
        <v>-21.983270264887437</v>
      </c>
    </row>
    <row r="163" spans="1:14" hidden="1" outlineLevel="1">
      <c r="A163" s="72">
        <v>2007</v>
      </c>
      <c r="B163" s="41" t="s">
        <v>52</v>
      </c>
      <c r="C163" s="141">
        <v>127.69959503418977</v>
      </c>
      <c r="D163" s="86">
        <v>-199.16384518356244</v>
      </c>
      <c r="E163" s="86">
        <v>329.82208059483537</v>
      </c>
      <c r="F163" s="86">
        <v>-3.0029210648609137</v>
      </c>
      <c r="G163" s="86">
        <v>3.9069242514770508E-2</v>
      </c>
      <c r="H163" s="86">
        <v>5.2114452632277541E-3</v>
      </c>
      <c r="I163" s="86">
        <v>405.96730398990985</v>
      </c>
      <c r="J163" s="86">
        <v>219.70397663148015</v>
      </c>
      <c r="K163" s="86">
        <v>175.9469229237211</v>
      </c>
      <c r="L163" s="86">
        <v>63.909347407554833</v>
      </c>
      <c r="M163" s="86">
        <v>-27.700624045674886</v>
      </c>
      <c r="N163" s="86">
        <v>-25.892318927172482</v>
      </c>
    </row>
    <row r="164" spans="1:14" hidden="1" outlineLevel="1">
      <c r="A164" s="72">
        <v>2007</v>
      </c>
      <c r="B164" s="41" t="s">
        <v>56</v>
      </c>
      <c r="C164" s="141">
        <v>312.87548961030188</v>
      </c>
      <c r="D164" s="86">
        <v>115.48094669056627</v>
      </c>
      <c r="E164" s="86">
        <v>201.88465113191251</v>
      </c>
      <c r="F164" s="86">
        <v>-4.4520015933081076</v>
      </c>
      <c r="G164" s="86">
        <v>-0.18711412069308864</v>
      </c>
      <c r="H164" s="86">
        <v>0.14900750182566552</v>
      </c>
      <c r="I164" s="86">
        <v>507.83472747792439</v>
      </c>
      <c r="J164" s="86">
        <v>277.00803292836827</v>
      </c>
      <c r="K164" s="86">
        <v>253.03873730332543</v>
      </c>
      <c r="L164" s="86">
        <v>-1.5698400053106525</v>
      </c>
      <c r="M164" s="86">
        <v>-23.390426873796741</v>
      </c>
      <c r="N164" s="86">
        <v>2.7482241253402435</v>
      </c>
    </row>
    <row r="165" spans="1:14" hidden="1" outlineLevel="1">
      <c r="A165" s="72">
        <v>2007</v>
      </c>
      <c r="B165" s="41" t="s">
        <v>60</v>
      </c>
      <c r="C165" s="141">
        <v>-43.078171678947911</v>
      </c>
      <c r="D165" s="86">
        <v>-99.543882360751013</v>
      </c>
      <c r="E165" s="86">
        <v>55.734647812520961</v>
      </c>
      <c r="F165" s="86">
        <v>0.68678218150434667</v>
      </c>
      <c r="G165" s="86">
        <v>-4.8031600610768166E-2</v>
      </c>
      <c r="H165" s="86">
        <v>9.231228838876715E-2</v>
      </c>
      <c r="I165" s="86">
        <v>473.48917878244902</v>
      </c>
      <c r="J165" s="86">
        <v>268.55842129721714</v>
      </c>
      <c r="K165" s="86">
        <v>192.88222797583421</v>
      </c>
      <c r="L165" s="86">
        <v>30.971785168957013</v>
      </c>
      <c r="M165" s="86">
        <v>-9.108344951204856</v>
      </c>
      <c r="N165" s="86">
        <v>-9.8149107083582976</v>
      </c>
    </row>
    <row r="166" spans="1:14" hidden="1" outlineLevel="1">
      <c r="A166" s="402">
        <v>2007</v>
      </c>
      <c r="B166" s="402" t="s">
        <v>64</v>
      </c>
      <c r="C166" s="403">
        <v>691.31743344619281</v>
      </c>
      <c r="D166" s="247">
        <v>1167.7526057226314</v>
      </c>
      <c r="E166" s="247">
        <v>-486.71781849565241</v>
      </c>
      <c r="F166" s="247">
        <v>10.469793533824602</v>
      </c>
      <c r="G166" s="247">
        <v>-0.2254199030737567</v>
      </c>
      <c r="H166" s="247">
        <v>3.8272588461793822E-2</v>
      </c>
      <c r="I166" s="247">
        <v>655.81338378808869</v>
      </c>
      <c r="J166" s="247">
        <v>239.87100843125609</v>
      </c>
      <c r="K166" s="247">
        <v>289.43168691495703</v>
      </c>
      <c r="L166" s="247">
        <v>125.11053574984999</v>
      </c>
      <c r="M166" s="247">
        <v>-2.7130717652526641</v>
      </c>
      <c r="N166" s="247">
        <v>4.1132244572794434</v>
      </c>
    </row>
    <row r="167" spans="1:14" hidden="1" outlineLevel="1">
      <c r="A167" s="72">
        <v>2008</v>
      </c>
      <c r="B167" s="72" t="s">
        <v>52</v>
      </c>
      <c r="C167" s="141">
        <v>-902.66069176126985</v>
      </c>
      <c r="D167" s="86">
        <v>-830.84056960764792</v>
      </c>
      <c r="E167" s="86">
        <v>-68.819657438756622</v>
      </c>
      <c r="F167" s="86">
        <v>-0.18196906326760498</v>
      </c>
      <c r="G167" s="86">
        <v>-2.5836154816437626</v>
      </c>
      <c r="H167" s="86">
        <v>-0.23488016995286459</v>
      </c>
      <c r="I167" s="86">
        <v>514.94542919737069</v>
      </c>
      <c r="J167" s="86">
        <v>111.56177388302422</v>
      </c>
      <c r="K167" s="86">
        <v>430.74822412534104</v>
      </c>
      <c r="L167" s="86">
        <v>-9.2350129456281138</v>
      </c>
      <c r="M167" s="86">
        <v>-9.407355772422477</v>
      </c>
      <c r="N167" s="86">
        <v>-8.7222000929430124</v>
      </c>
    </row>
    <row r="168" spans="1:14" hidden="1" outlineLevel="1">
      <c r="A168" s="72">
        <v>2008</v>
      </c>
      <c r="B168" s="72" t="s">
        <v>56</v>
      </c>
      <c r="C168" s="141">
        <v>-400.73902940981134</v>
      </c>
      <c r="D168" s="86">
        <v>-151.74958507601423</v>
      </c>
      <c r="E168" s="86">
        <v>-255.91339706565759</v>
      </c>
      <c r="F168" s="86">
        <v>6.5669521343689823</v>
      </c>
      <c r="G168" s="86">
        <v>0.34923322047400918</v>
      </c>
      <c r="H168" s="86">
        <v>7.7673770165305744E-3</v>
      </c>
      <c r="I168" s="86">
        <v>593.62646883090929</v>
      </c>
      <c r="J168" s="86">
        <v>430.44878178317776</v>
      </c>
      <c r="K168" s="86">
        <v>249.20805948350244</v>
      </c>
      <c r="L168" s="86">
        <v>-66.353515236008661</v>
      </c>
      <c r="M168" s="86">
        <v>-13.169720507203067</v>
      </c>
      <c r="N168" s="86">
        <v>-6.5071366925578786</v>
      </c>
    </row>
    <row r="169" spans="1:14" ht="13.5" hidden="1" customHeight="1" outlineLevel="1">
      <c r="A169" s="72">
        <v>2008</v>
      </c>
      <c r="B169" s="72" t="s">
        <v>60</v>
      </c>
      <c r="C169" s="141">
        <v>293.61810396335204</v>
      </c>
      <c r="D169" s="86">
        <v>-102.88335656907657</v>
      </c>
      <c r="E169" s="86">
        <v>400.31962424483845</v>
      </c>
      <c r="F169" s="86">
        <v>-3.1357963221137872</v>
      </c>
      <c r="G169" s="86">
        <v>-0.62089225253933522</v>
      </c>
      <c r="H169" s="86">
        <v>-6.1475137754763376E-2</v>
      </c>
      <c r="I169" s="86">
        <v>698.66888026953529</v>
      </c>
      <c r="J169" s="86">
        <v>-23.670483967337532</v>
      </c>
      <c r="K169" s="86">
        <v>616.1996842262497</v>
      </c>
      <c r="L169" s="86">
        <v>124.74839009493462</v>
      </c>
      <c r="M169" s="86">
        <v>-4.9811790479984097</v>
      </c>
      <c r="N169" s="86">
        <v>-13.627531036314053</v>
      </c>
    </row>
    <row r="170" spans="1:14" hidden="1" outlineLevel="1">
      <c r="A170" s="402">
        <v>2008</v>
      </c>
      <c r="B170" s="402" t="s">
        <v>64</v>
      </c>
      <c r="C170" s="403">
        <v>758.80485295093968</v>
      </c>
      <c r="D170" s="247">
        <v>1104.3390094934612</v>
      </c>
      <c r="E170" s="247">
        <v>-342.76229834694323</v>
      </c>
      <c r="F170" s="247">
        <v>-2.4044347075615775</v>
      </c>
      <c r="G170" s="247">
        <v>-0.34956515966274937</v>
      </c>
      <c r="H170" s="247">
        <v>-1.7858328354245445E-2</v>
      </c>
      <c r="I170" s="247">
        <v>3489.2843494987719</v>
      </c>
      <c r="J170" s="247">
        <v>799.17347142003564</v>
      </c>
      <c r="K170" s="247">
        <v>2577.7594540596156</v>
      </c>
      <c r="L170" s="247">
        <v>75.070171944499634</v>
      </c>
      <c r="M170" s="247">
        <v>10.561275974241482</v>
      </c>
      <c r="N170" s="247">
        <v>26.71997610037829</v>
      </c>
    </row>
    <row r="171" spans="1:14" hidden="1" outlineLevel="1">
      <c r="A171" s="72">
        <v>2009</v>
      </c>
      <c r="B171" s="72" t="s">
        <v>52</v>
      </c>
      <c r="C171" s="141">
        <v>-2116.1069068578618</v>
      </c>
      <c r="D171" s="86">
        <v>-1365.1803758215501</v>
      </c>
      <c r="E171" s="86">
        <v>-758.58986602934328</v>
      </c>
      <c r="F171" s="86">
        <v>6.6823338644360355</v>
      </c>
      <c r="G171" s="86">
        <v>0.92464807807209715</v>
      </c>
      <c r="H171" s="86">
        <v>5.6353050521144532E-2</v>
      </c>
      <c r="I171" s="86">
        <v>20.613022638252005</v>
      </c>
      <c r="J171" s="86">
        <v>63.583746066520689</v>
      </c>
      <c r="K171" s="86">
        <v>-119.15562384651093</v>
      </c>
      <c r="L171" s="86">
        <v>78.157736904999183</v>
      </c>
      <c r="M171" s="86">
        <v>-9.4519622253203011</v>
      </c>
      <c r="N171" s="86">
        <v>7.4791257385647896</v>
      </c>
    </row>
    <row r="172" spans="1:14" hidden="1" outlineLevel="1">
      <c r="A172" s="72">
        <v>2009</v>
      </c>
      <c r="B172" s="72" t="s">
        <v>56</v>
      </c>
      <c r="C172" s="141">
        <v>-290.6820000000007</v>
      </c>
      <c r="D172" s="86">
        <v>225.49099999999999</v>
      </c>
      <c r="E172" s="86">
        <v>-521.67799999999988</v>
      </c>
      <c r="F172" s="86">
        <v>6.5250000000000004</v>
      </c>
      <c r="G172" s="86">
        <v>-1.0310000000000001</v>
      </c>
      <c r="H172" s="86">
        <v>1.100000000000001E-2</v>
      </c>
      <c r="I172" s="86">
        <v>-210.29099999999744</v>
      </c>
      <c r="J172" s="86">
        <v>213.89900000000125</v>
      </c>
      <c r="K172" s="86">
        <v>-511.15399999999863</v>
      </c>
      <c r="L172" s="86">
        <v>-6.4710000000000036</v>
      </c>
      <c r="M172" s="86">
        <v>95.656000000000006</v>
      </c>
      <c r="N172" s="86">
        <v>-2.2210000000000036</v>
      </c>
    </row>
    <row r="173" spans="1:14" hidden="1" outlineLevel="1">
      <c r="A173" s="72">
        <v>2009</v>
      </c>
      <c r="B173" s="72" t="s">
        <v>60</v>
      </c>
      <c r="C173" s="141">
        <v>211.94100000000071</v>
      </c>
      <c r="D173" s="86">
        <v>-175.75</v>
      </c>
      <c r="E173" s="86">
        <v>383.51800000000003</v>
      </c>
      <c r="F173" s="86">
        <v>2.9209999999999994</v>
      </c>
      <c r="G173" s="86">
        <v>1.2360000000000002</v>
      </c>
      <c r="H173" s="86">
        <v>1.5999999999999959E-2</v>
      </c>
      <c r="I173" s="86">
        <v>-397.16400000000067</v>
      </c>
      <c r="J173" s="86">
        <v>-70.718000000000757</v>
      </c>
      <c r="K173" s="86">
        <v>-674.13600000000042</v>
      </c>
      <c r="L173" s="86">
        <v>262.16300000000001</v>
      </c>
      <c r="M173" s="86">
        <v>93.02600000000001</v>
      </c>
      <c r="N173" s="86">
        <v>-7.4990000000000236</v>
      </c>
    </row>
    <row r="174" spans="1:14" hidden="1" outlineLevel="1">
      <c r="A174" s="402">
        <v>2009</v>
      </c>
      <c r="B174" s="402" t="s">
        <v>64</v>
      </c>
      <c r="C174" s="403">
        <v>588.84399999999914</v>
      </c>
      <c r="D174" s="247">
        <v>910.80100000000039</v>
      </c>
      <c r="E174" s="247">
        <v>-328.93100000000004</v>
      </c>
      <c r="F174" s="247">
        <v>-0.21000000000000085</v>
      </c>
      <c r="G174" s="247">
        <v>7.1609999999999996</v>
      </c>
      <c r="H174" s="247">
        <v>2.300000000000002E-2</v>
      </c>
      <c r="I174" s="247">
        <v>127.67399999999907</v>
      </c>
      <c r="J174" s="247">
        <v>373.72299999999996</v>
      </c>
      <c r="K174" s="247">
        <v>-1302.4170000000004</v>
      </c>
      <c r="L174" s="247">
        <v>868.93200000000024</v>
      </c>
      <c r="M174" s="247">
        <v>179.08500000000001</v>
      </c>
      <c r="N174" s="247">
        <v>8.3509999999999991</v>
      </c>
    </row>
    <row r="175" spans="1:14" hidden="1" outlineLevel="1">
      <c r="A175" s="441">
        <v>2010</v>
      </c>
      <c r="B175" s="441" t="s">
        <v>52</v>
      </c>
      <c r="C175" s="407">
        <v>-499.91</v>
      </c>
      <c r="D175" s="408">
        <v>-472.05100000000039</v>
      </c>
      <c r="E175" s="408">
        <v>-38.895000000000003</v>
      </c>
      <c r="F175" s="408">
        <v>7.169000000000004</v>
      </c>
      <c r="G175" s="408">
        <v>3.7639999999999993</v>
      </c>
      <c r="H175" s="408">
        <v>0.10299999999999998</v>
      </c>
      <c r="I175" s="408">
        <v>188.68100000000049</v>
      </c>
      <c r="J175" s="408">
        <v>326.09500000000116</v>
      </c>
      <c r="K175" s="408">
        <v>-374.505</v>
      </c>
      <c r="L175" s="408">
        <v>332.61199999999963</v>
      </c>
      <c r="M175" s="408">
        <v>-101.43799999999999</v>
      </c>
      <c r="N175" s="408">
        <v>5.91700000000003</v>
      </c>
    </row>
    <row r="176" spans="1:14" hidden="1" outlineLevel="1">
      <c r="A176" s="40">
        <v>2010</v>
      </c>
      <c r="B176" s="40" t="s">
        <v>56</v>
      </c>
      <c r="C176" s="141">
        <v>43.861000000000786</v>
      </c>
      <c r="D176" s="86">
        <v>17.980000000000473</v>
      </c>
      <c r="E176" s="86">
        <v>5.6170000000001892</v>
      </c>
      <c r="F176" s="86">
        <v>14.722999999999999</v>
      </c>
      <c r="G176" s="86">
        <v>5.5210000000000008</v>
      </c>
      <c r="H176" s="86">
        <v>0.02</v>
      </c>
      <c r="I176" s="86">
        <v>414.67199999999866</v>
      </c>
      <c r="J176" s="86">
        <v>532.52199999999903</v>
      </c>
      <c r="K176" s="86">
        <v>-323.55500000000001</v>
      </c>
      <c r="L176" s="86">
        <v>200.55500000000001</v>
      </c>
      <c r="M176" s="86">
        <v>-9.7390000000000327</v>
      </c>
      <c r="N176" s="86">
        <v>14.888999999999896</v>
      </c>
    </row>
    <row r="177" spans="1:14" hidden="1" outlineLevel="1">
      <c r="A177" s="40">
        <v>2010</v>
      </c>
      <c r="B177" s="40" t="s">
        <v>60</v>
      </c>
      <c r="C177" s="141">
        <v>129.96899999999914</v>
      </c>
      <c r="D177" s="86">
        <v>18.854999999999563</v>
      </c>
      <c r="E177" s="86">
        <v>109.73599999999988</v>
      </c>
      <c r="F177" s="86">
        <v>2.8719999999999928</v>
      </c>
      <c r="G177" s="86">
        <v>-1.2560000000000002</v>
      </c>
      <c r="H177" s="86">
        <v>-0.23799999999999999</v>
      </c>
      <c r="I177" s="86">
        <v>22.60200000000259</v>
      </c>
      <c r="J177" s="86">
        <v>115.81700000000092</v>
      </c>
      <c r="K177" s="86">
        <v>-255.97899999999936</v>
      </c>
      <c r="L177" s="86">
        <v>154.01599999999962</v>
      </c>
      <c r="M177" s="86">
        <v>3.6850000000000591</v>
      </c>
      <c r="N177" s="86">
        <v>5.0630000000001019</v>
      </c>
    </row>
    <row r="178" spans="1:14" hidden="1" outlineLevel="1">
      <c r="A178" s="402">
        <v>2010</v>
      </c>
      <c r="B178" s="402" t="s">
        <v>64</v>
      </c>
      <c r="C178" s="403">
        <v>1207.0280000000002</v>
      </c>
      <c r="D178" s="247">
        <v>734.32500000000073</v>
      </c>
      <c r="E178" s="247">
        <v>441.34899999999971</v>
      </c>
      <c r="F178" s="247">
        <v>36.907000000000011</v>
      </c>
      <c r="G178" s="247">
        <v>-5.4740000000000002</v>
      </c>
      <c r="H178" s="247">
        <v>-7.9000000000000015E-2</v>
      </c>
      <c r="I178" s="247">
        <v>576.71700000000055</v>
      </c>
      <c r="J178" s="247">
        <v>374.58699999999953</v>
      </c>
      <c r="K178" s="247">
        <v>-164.13</v>
      </c>
      <c r="L178" s="247">
        <v>343.72500000000002</v>
      </c>
      <c r="M178" s="247">
        <v>8.0639999999999645</v>
      </c>
      <c r="N178" s="247">
        <v>14.471000000000004</v>
      </c>
    </row>
    <row r="179" spans="1:14" hidden="1" outlineLevel="1">
      <c r="A179" s="441">
        <v>2011</v>
      </c>
      <c r="B179" s="439" t="s">
        <v>52</v>
      </c>
      <c r="C179" s="407">
        <v>-647.78000000000065</v>
      </c>
      <c r="D179" s="408">
        <v>-736.07600000000002</v>
      </c>
      <c r="E179" s="408">
        <v>71.548000000000229</v>
      </c>
      <c r="F179" s="408">
        <v>6.8909999999999911</v>
      </c>
      <c r="G179" s="408">
        <v>9.7860000000000014</v>
      </c>
      <c r="H179" s="408">
        <v>7.1000000000000008E-2</v>
      </c>
      <c r="I179" s="408">
        <v>274.91699999999764</v>
      </c>
      <c r="J179" s="408">
        <v>-132.25500000000102</v>
      </c>
      <c r="K179" s="408">
        <v>258.7510000000002</v>
      </c>
      <c r="L179" s="408">
        <v>166.91600000000017</v>
      </c>
      <c r="M179" s="408">
        <v>-8.4819999999999709</v>
      </c>
      <c r="N179" s="408">
        <v>-10.013000000000034</v>
      </c>
    </row>
    <row r="180" spans="1:14" hidden="1" outlineLevel="1">
      <c r="A180" s="40">
        <v>2011</v>
      </c>
      <c r="B180" s="41" t="s">
        <v>56</v>
      </c>
      <c r="C180" s="141">
        <v>88.207000000000335</v>
      </c>
      <c r="D180" s="86">
        <v>244.28799999999956</v>
      </c>
      <c r="E180" s="86">
        <v>-170.596</v>
      </c>
      <c r="F180" s="86">
        <v>3.7460000000000093</v>
      </c>
      <c r="G180" s="86">
        <v>10.749000000000002</v>
      </c>
      <c r="H180" s="86">
        <v>0.02</v>
      </c>
      <c r="I180" s="86">
        <v>416.66900000000169</v>
      </c>
      <c r="J180" s="86">
        <v>121.22100000000137</v>
      </c>
      <c r="K180" s="86">
        <v>119.155</v>
      </c>
      <c r="L180" s="86">
        <v>182.81099999999969</v>
      </c>
      <c r="M180" s="86">
        <v>21.975000000000001</v>
      </c>
      <c r="N180" s="86">
        <v>-28.493000000000052</v>
      </c>
    </row>
    <row r="181" spans="1:14" hidden="1" outlineLevel="1">
      <c r="A181" s="40">
        <v>2011</v>
      </c>
      <c r="B181" s="41" t="s">
        <v>60</v>
      </c>
      <c r="C181" s="141">
        <v>-153.16699999999946</v>
      </c>
      <c r="D181" s="86">
        <v>-397.33</v>
      </c>
      <c r="E181" s="86">
        <v>237.72600000000011</v>
      </c>
      <c r="F181" s="86">
        <v>5.3389999999999986</v>
      </c>
      <c r="G181" s="86">
        <v>1.1309999999999931</v>
      </c>
      <c r="H181" s="86">
        <v>-3.3000000000000029E-2</v>
      </c>
      <c r="I181" s="86">
        <v>242.49399999999878</v>
      </c>
      <c r="J181" s="86">
        <v>-145.42900000000009</v>
      </c>
      <c r="K181" s="86">
        <v>360.79500000000002</v>
      </c>
      <c r="L181" s="86">
        <v>65.353000000000065</v>
      </c>
      <c r="M181" s="86">
        <v>-29.016000000000076</v>
      </c>
      <c r="N181" s="86">
        <v>-9.2089999999999463</v>
      </c>
    </row>
    <row r="182" spans="1:14" hidden="1" outlineLevel="1">
      <c r="A182" s="402">
        <v>2011</v>
      </c>
      <c r="B182" s="396" t="s">
        <v>64</v>
      </c>
      <c r="C182" s="403">
        <v>60.80699999999888</v>
      </c>
      <c r="D182" s="247">
        <v>970.32899999999972</v>
      </c>
      <c r="E182" s="247">
        <v>-875.48100000000022</v>
      </c>
      <c r="F182" s="247">
        <v>-30.856999999999999</v>
      </c>
      <c r="G182" s="247">
        <v>-3.1879999999999953</v>
      </c>
      <c r="H182" s="247">
        <v>-0.24299999999999999</v>
      </c>
      <c r="I182" s="247">
        <v>643.94800000000032</v>
      </c>
      <c r="J182" s="247">
        <v>-161.15200000000004</v>
      </c>
      <c r="K182" s="247">
        <v>384.89099999999962</v>
      </c>
      <c r="L182" s="247">
        <v>479.7510000000002</v>
      </c>
      <c r="M182" s="247">
        <v>-40.96</v>
      </c>
      <c r="N182" s="247">
        <v>-18.581999999999994</v>
      </c>
    </row>
    <row r="183" spans="1:14" collapsed="1">
      <c r="A183" s="441">
        <v>2012</v>
      </c>
      <c r="B183" s="439" t="s">
        <v>52</v>
      </c>
      <c r="C183" s="407">
        <v>-30.049999999999272</v>
      </c>
      <c r="D183" s="408">
        <v>-582.08299999999963</v>
      </c>
      <c r="E183" s="408">
        <v>533.79600000000028</v>
      </c>
      <c r="F183" s="408">
        <v>11.733999999999995</v>
      </c>
      <c r="G183" s="408">
        <v>6.7029999999999959</v>
      </c>
      <c r="H183" s="408">
        <v>4.7E-2</v>
      </c>
      <c r="I183" s="408">
        <v>437.67900000000009</v>
      </c>
      <c r="J183" s="408">
        <v>16.75</v>
      </c>
      <c r="K183" s="408">
        <v>416.34900000000016</v>
      </c>
      <c r="L183" s="408">
        <v>56.179000000000087</v>
      </c>
      <c r="M183" s="408">
        <v>-27.23399999999998</v>
      </c>
      <c r="N183" s="408">
        <v>-24.364999999999998</v>
      </c>
    </row>
    <row r="184" spans="1:14">
      <c r="A184" s="40">
        <v>2012</v>
      </c>
      <c r="B184" s="40" t="s">
        <v>56</v>
      </c>
      <c r="C184" s="141">
        <v>-358.22899999999936</v>
      </c>
      <c r="D184" s="86">
        <v>23.912999999999556</v>
      </c>
      <c r="E184" s="86">
        <v>-383.28300000000036</v>
      </c>
      <c r="F184" s="86">
        <v>1.7090000000000032</v>
      </c>
      <c r="G184" s="86">
        <v>-0.56899999999999551</v>
      </c>
      <c r="H184" s="86">
        <v>1.0000000000000009E-3</v>
      </c>
      <c r="I184" s="86">
        <v>348.48500000000058</v>
      </c>
      <c r="J184" s="86">
        <v>211.3239999999987</v>
      </c>
      <c r="K184" s="86">
        <v>133.91200000000026</v>
      </c>
      <c r="L184" s="86">
        <v>-28.202000000000226</v>
      </c>
      <c r="M184" s="86">
        <v>45.258000000000038</v>
      </c>
      <c r="N184" s="86">
        <v>-13.807000000000016</v>
      </c>
    </row>
    <row r="185" spans="1:14">
      <c r="A185" s="40">
        <v>2012</v>
      </c>
      <c r="B185" s="40" t="s">
        <v>60</v>
      </c>
      <c r="C185" s="141">
        <v>-139.18100000000049</v>
      </c>
      <c r="D185" s="86">
        <v>102.15599999999995</v>
      </c>
      <c r="E185" s="86">
        <v>-258.01499999999999</v>
      </c>
      <c r="F185" s="86">
        <v>-11.491</v>
      </c>
      <c r="G185" s="86">
        <v>28.167999999999999</v>
      </c>
      <c r="H185" s="86">
        <v>1.0000000000000009E-3</v>
      </c>
      <c r="I185" s="86">
        <v>84.970000000001164</v>
      </c>
      <c r="J185" s="86">
        <v>135.465</v>
      </c>
      <c r="K185" s="86">
        <v>-11.452000000001135</v>
      </c>
      <c r="L185" s="86">
        <v>-105.39599999999973</v>
      </c>
      <c r="M185" s="86">
        <v>79.308999999999969</v>
      </c>
      <c r="N185" s="86">
        <v>-12.956000000000017</v>
      </c>
    </row>
    <row r="186" spans="1:14">
      <c r="A186" s="73">
        <v>2012</v>
      </c>
      <c r="B186" s="73" t="s">
        <v>64</v>
      </c>
      <c r="C186" s="722">
        <v>819.87900000000081</v>
      </c>
      <c r="D186" s="140">
        <v>798.46400000000085</v>
      </c>
      <c r="E186" s="140">
        <v>15.79</v>
      </c>
      <c r="F186" s="140">
        <v>-4.5330000000000013</v>
      </c>
      <c r="G186" s="140">
        <v>10.272000000000006</v>
      </c>
      <c r="H186" s="140">
        <v>-0.114</v>
      </c>
      <c r="I186" s="140">
        <v>598.22799999999916</v>
      </c>
      <c r="J186" s="140">
        <v>534.04800000000068</v>
      </c>
      <c r="K186" s="140">
        <v>90.438000000000102</v>
      </c>
      <c r="L186" s="140">
        <v>-167.66300000000047</v>
      </c>
      <c r="M186" s="140">
        <v>144.55100000000004</v>
      </c>
      <c r="N186" s="140">
        <v>-3.1459999999999582</v>
      </c>
    </row>
    <row r="187" spans="1:14" hidden="1" outlineLevel="1">
      <c r="A187" s="72">
        <v>2005</v>
      </c>
      <c r="B187" s="72" t="s">
        <v>49</v>
      </c>
      <c r="C187" s="342" t="s">
        <v>241</v>
      </c>
      <c r="D187" s="278" t="s">
        <v>241</v>
      </c>
      <c r="E187" s="278" t="s">
        <v>241</v>
      </c>
      <c r="F187" s="278" t="s">
        <v>241</v>
      </c>
      <c r="G187" s="278" t="s">
        <v>241</v>
      </c>
      <c r="H187" s="278" t="s">
        <v>241</v>
      </c>
      <c r="I187" s="278" t="s">
        <v>241</v>
      </c>
      <c r="J187" s="278" t="s">
        <v>241</v>
      </c>
      <c r="K187" s="278" t="s">
        <v>241</v>
      </c>
      <c r="L187" s="278" t="s">
        <v>241</v>
      </c>
      <c r="M187" s="278" t="s">
        <v>241</v>
      </c>
      <c r="N187" s="278" t="s">
        <v>241</v>
      </c>
    </row>
    <row r="188" spans="1:14" hidden="1" outlineLevel="1">
      <c r="A188" s="72">
        <v>2005</v>
      </c>
      <c r="B188" s="72" t="s">
        <v>50</v>
      </c>
      <c r="C188" s="141">
        <v>181.87582154949268</v>
      </c>
      <c r="D188" s="86">
        <v>662.82168226780868</v>
      </c>
      <c r="E188" s="86">
        <v>-481.76206598951103</v>
      </c>
      <c r="F188" s="86">
        <v>0.21323773484697739</v>
      </c>
      <c r="G188" s="86">
        <v>0.60442806877779987</v>
      </c>
      <c r="H188" s="86">
        <v>-1.4605324304587386E-3</v>
      </c>
      <c r="I188" s="86">
        <v>-56.009559848636854</v>
      </c>
      <c r="J188" s="86">
        <v>198.02061342361958</v>
      </c>
      <c r="K188" s="86">
        <v>-233.04683661953095</v>
      </c>
      <c r="L188" s="86">
        <v>22.463553077076313</v>
      </c>
      <c r="M188" s="86">
        <v>-6.1330080329283874</v>
      </c>
      <c r="N188" s="86">
        <v>-37.313881696873182</v>
      </c>
    </row>
    <row r="189" spans="1:14" hidden="1" outlineLevel="1">
      <c r="A189" s="72">
        <v>2005</v>
      </c>
      <c r="B189" s="72" t="s">
        <v>51</v>
      </c>
      <c r="C189" s="141">
        <v>3.6785832835421388</v>
      </c>
      <c r="D189" s="86">
        <v>-396.33349930292752</v>
      </c>
      <c r="E189" s="86">
        <v>410.97576843922207</v>
      </c>
      <c r="F189" s="86">
        <v>-10.748124543583618</v>
      </c>
      <c r="G189" s="86">
        <v>-0.17001925247294647</v>
      </c>
      <c r="H189" s="86">
        <v>-4.5542056695213495E-2</v>
      </c>
      <c r="I189" s="86">
        <v>-181.9401513642697</v>
      </c>
      <c r="J189" s="86">
        <v>-11.359822080594313</v>
      </c>
      <c r="K189" s="86">
        <v>-119.52380003983399</v>
      </c>
      <c r="L189" s="86">
        <v>-17.464914027750183</v>
      </c>
      <c r="M189" s="86">
        <v>-6.4395206798113804</v>
      </c>
      <c r="N189" s="86">
        <v>-27.152094536280856</v>
      </c>
    </row>
    <row r="190" spans="1:14" hidden="1" outlineLevel="1">
      <c r="A190" s="72">
        <v>2005</v>
      </c>
      <c r="B190" s="72" t="s">
        <v>53</v>
      </c>
      <c r="C190" s="141">
        <v>221.44370311358944</v>
      </c>
      <c r="D190" s="86">
        <v>-349.33422956914319</v>
      </c>
      <c r="E190" s="86">
        <v>571.39304919338792</v>
      </c>
      <c r="F190" s="86">
        <v>-0.14143928832237851</v>
      </c>
      <c r="G190" s="86">
        <v>-0.48539467569541195</v>
      </c>
      <c r="H190" s="86">
        <v>1.1717453362544039E-2</v>
      </c>
      <c r="I190" s="86">
        <v>19.700922790945697</v>
      </c>
      <c r="J190" s="86">
        <v>76.117373697138646</v>
      </c>
      <c r="K190" s="86">
        <v>-31.479851291242994</v>
      </c>
      <c r="L190" s="86">
        <v>-0.77398260638665306</v>
      </c>
      <c r="M190" s="86">
        <v>-9.5719312222001918</v>
      </c>
      <c r="N190" s="86">
        <v>-14.59068578636402</v>
      </c>
    </row>
    <row r="191" spans="1:14" hidden="1" outlineLevel="1">
      <c r="A191" s="72">
        <v>2005</v>
      </c>
      <c r="B191" s="72" t="s">
        <v>54</v>
      </c>
      <c r="C191" s="141">
        <v>-324.20464050985902</v>
      </c>
      <c r="D191" s="86">
        <v>354.19959503419022</v>
      </c>
      <c r="E191" s="86">
        <v>-678.18907256190641</v>
      </c>
      <c r="F191" s="86">
        <v>3.1301865498240211E-2</v>
      </c>
      <c r="G191" s="86">
        <v>-0.24839009493460829</v>
      </c>
      <c r="H191" s="86">
        <v>1.9252472946955645E-3</v>
      </c>
      <c r="I191" s="86">
        <v>-33.785534090156943</v>
      </c>
      <c r="J191" s="86">
        <v>158.82038770497184</v>
      </c>
      <c r="K191" s="86">
        <v>-153.24307906791455</v>
      </c>
      <c r="L191" s="86">
        <v>-14.334295956980668</v>
      </c>
      <c r="M191" s="86">
        <v>-10.687213702449753</v>
      </c>
      <c r="N191" s="86">
        <v>-14.341333067781989</v>
      </c>
    </row>
    <row r="192" spans="1:14" hidden="1" outlineLevel="1">
      <c r="A192" s="72">
        <v>2005</v>
      </c>
      <c r="B192" s="72" t="s">
        <v>55</v>
      </c>
      <c r="C192" s="141">
        <v>4.2099183429600089</v>
      </c>
      <c r="D192" s="86">
        <v>95.135995485627063</v>
      </c>
      <c r="E192" s="86">
        <v>-90.45233353249705</v>
      </c>
      <c r="F192" s="86">
        <v>-0.11312487552280448</v>
      </c>
      <c r="G192" s="86">
        <v>-0.33034588063466774</v>
      </c>
      <c r="H192" s="86">
        <v>-3.0272854013144723E-2</v>
      </c>
      <c r="I192" s="86">
        <v>39.111996282281325</v>
      </c>
      <c r="J192" s="86">
        <v>105.1819690632683</v>
      </c>
      <c r="K192" s="86">
        <v>-71.834793865763459</v>
      </c>
      <c r="L192" s="86">
        <v>20.939454291973789</v>
      </c>
      <c r="M192" s="86">
        <v>-4.8980282812187852</v>
      </c>
      <c r="N192" s="86">
        <v>-10.276604925977495</v>
      </c>
    </row>
    <row r="193" spans="1:14" hidden="1" outlineLevel="1">
      <c r="A193" s="72">
        <v>2005</v>
      </c>
      <c r="B193" s="72" t="s">
        <v>57</v>
      </c>
      <c r="C193" s="141">
        <v>87.228042222664953</v>
      </c>
      <c r="D193" s="86">
        <v>-308.13868419305618</v>
      </c>
      <c r="E193" s="86">
        <v>394.94748722034092</v>
      </c>
      <c r="F193" s="86">
        <v>0.47752771692226048</v>
      </c>
      <c r="G193" s="86">
        <v>-5.9616278297816017E-2</v>
      </c>
      <c r="H193" s="86">
        <v>1.3277567549625502E-3</v>
      </c>
      <c r="I193" s="86">
        <v>47.417380335924463</v>
      </c>
      <c r="J193" s="86">
        <v>93.701055566620198</v>
      </c>
      <c r="K193" s="86">
        <v>-15.037011219545093</v>
      </c>
      <c r="L193" s="86">
        <v>-13.042820155347499</v>
      </c>
      <c r="M193" s="86">
        <v>-10.987618668259984</v>
      </c>
      <c r="N193" s="86">
        <v>-7.2162251875456604</v>
      </c>
    </row>
    <row r="194" spans="1:14" hidden="1" outlineLevel="1">
      <c r="A194" s="72">
        <v>2005</v>
      </c>
      <c r="B194" s="40" t="s">
        <v>58</v>
      </c>
      <c r="C194" s="141">
        <v>121.04580760804583</v>
      </c>
      <c r="D194" s="86">
        <v>220.44234216291534</v>
      </c>
      <c r="E194" s="86">
        <v>-99.991104029741564</v>
      </c>
      <c r="F194" s="86">
        <v>0.30545044147912037</v>
      </c>
      <c r="G194" s="86">
        <v>0.29446325433180576</v>
      </c>
      <c r="H194" s="86">
        <v>-5.3442209387241091E-3</v>
      </c>
      <c r="I194" s="86">
        <v>-6.7756091084138461</v>
      </c>
      <c r="J194" s="86">
        <v>67.070470689769536</v>
      </c>
      <c r="K194" s="86">
        <v>-82.016796122949927</v>
      </c>
      <c r="L194" s="86">
        <v>23.614884153223102</v>
      </c>
      <c r="M194" s="86">
        <v>-3.9129987386311313</v>
      </c>
      <c r="N194" s="86">
        <v>-11.531169089822697</v>
      </c>
    </row>
    <row r="195" spans="1:14" hidden="1" outlineLevel="1">
      <c r="A195" s="72">
        <v>2005</v>
      </c>
      <c r="B195" s="72" t="s">
        <v>59</v>
      </c>
      <c r="C195" s="141">
        <v>160.04189072561894</v>
      </c>
      <c r="D195" s="86">
        <v>167.22425811591347</v>
      </c>
      <c r="E195" s="86">
        <v>-7.3316404434708602</v>
      </c>
      <c r="F195" s="86">
        <v>0.12504149239859252</v>
      </c>
      <c r="G195" s="86">
        <v>2.1708822943637074E-2</v>
      </c>
      <c r="H195" s="86">
        <v>2.5227378344286899E-3</v>
      </c>
      <c r="I195" s="86">
        <v>-91.593905596493641</v>
      </c>
      <c r="J195" s="86">
        <v>-30.70301400783319</v>
      </c>
      <c r="K195" s="86">
        <v>-42.076213237734919</v>
      </c>
      <c r="L195" s="86">
        <v>1.4192391953795322</v>
      </c>
      <c r="M195" s="86">
        <v>-12.103299475536062</v>
      </c>
      <c r="N195" s="86">
        <v>-8.1306180707694011</v>
      </c>
    </row>
    <row r="196" spans="1:14" hidden="1" outlineLevel="1">
      <c r="A196" s="72">
        <v>2005</v>
      </c>
      <c r="B196" s="72" t="s">
        <v>61</v>
      </c>
      <c r="C196" s="141">
        <v>302.62673438226193</v>
      </c>
      <c r="D196" s="86">
        <v>50.07296023368508</v>
      </c>
      <c r="E196" s="86">
        <v>252.4203014007835</v>
      </c>
      <c r="F196" s="86">
        <v>0.36284272721237532</v>
      </c>
      <c r="G196" s="86">
        <v>-0.25602469627564162</v>
      </c>
      <c r="H196" s="86">
        <v>2.6654716855872063E-2</v>
      </c>
      <c r="I196" s="86">
        <v>-14.472681404766263</v>
      </c>
      <c r="J196" s="86">
        <v>62.774181769899769</v>
      </c>
      <c r="K196" s="86">
        <v>-60.650733585607668</v>
      </c>
      <c r="L196" s="86">
        <v>-2.7470291442607504</v>
      </c>
      <c r="M196" s="86">
        <v>-7.167396932881843</v>
      </c>
      <c r="N196" s="86">
        <v>-6.6817035119166803</v>
      </c>
    </row>
    <row r="197" spans="1:14" hidden="1" outlineLevel="1">
      <c r="A197" s="72">
        <v>2005</v>
      </c>
      <c r="B197" s="72" t="s">
        <v>62</v>
      </c>
      <c r="C197" s="141">
        <v>83.580528447188044</v>
      </c>
      <c r="D197" s="86">
        <v>443.97268140476626</v>
      </c>
      <c r="E197" s="86">
        <v>-359.41552147646507</v>
      </c>
      <c r="F197" s="86">
        <v>0.54530969926309503</v>
      </c>
      <c r="G197" s="86">
        <v>-1.3012680077009895</v>
      </c>
      <c r="H197" s="86">
        <v>-0.22067317267476599</v>
      </c>
      <c r="I197" s="86">
        <v>-4.3487685056097689</v>
      </c>
      <c r="J197" s="86">
        <v>38.607448715395549</v>
      </c>
      <c r="K197" s="86">
        <v>-55.095631680275801</v>
      </c>
      <c r="L197" s="86">
        <v>20.716656708490973</v>
      </c>
      <c r="M197" s="86">
        <v>-6.2887207063665755</v>
      </c>
      <c r="N197" s="86">
        <v>-2.2885215428533456</v>
      </c>
    </row>
    <row r="198" spans="1:14" hidden="1" outlineLevel="1">
      <c r="A198" s="72">
        <v>2005</v>
      </c>
      <c r="B198" s="402" t="s">
        <v>63</v>
      </c>
      <c r="C198" s="403">
        <v>829.68930491933861</v>
      </c>
      <c r="D198" s="247">
        <v>278.04491137223704</v>
      </c>
      <c r="E198" s="247">
        <v>550.56934209652763</v>
      </c>
      <c r="F198" s="247">
        <v>0.90685786363938004</v>
      </c>
      <c r="G198" s="247">
        <v>0.20308039567151237</v>
      </c>
      <c r="H198" s="247">
        <v>-3.4886808736639408E-2</v>
      </c>
      <c r="I198" s="247">
        <v>343.78068777799854</v>
      </c>
      <c r="J198" s="247">
        <v>166.83578968332949</v>
      </c>
      <c r="K198" s="247">
        <v>45.035583881033745</v>
      </c>
      <c r="L198" s="247">
        <v>124.08978955055431</v>
      </c>
      <c r="M198" s="247">
        <v>5.3117572860651308</v>
      </c>
      <c r="N198" s="247">
        <v>2.5077673770165347</v>
      </c>
    </row>
    <row r="199" spans="1:14" hidden="1" outlineLevel="1">
      <c r="A199" s="72">
        <v>2006</v>
      </c>
      <c r="B199" s="72" t="s">
        <v>49</v>
      </c>
      <c r="C199" s="141">
        <v>-463.24115382061973</v>
      </c>
      <c r="D199" s="86">
        <v>-219.41123946093012</v>
      </c>
      <c r="E199" s="86">
        <v>-245.81129257120119</v>
      </c>
      <c r="F199" s="86">
        <v>0.94708889331474566</v>
      </c>
      <c r="G199" s="86">
        <v>1.028579964150568</v>
      </c>
      <c r="H199" s="86">
        <v>5.7093540463387105E-3</v>
      </c>
      <c r="I199" s="86">
        <v>119.85627033127639</v>
      </c>
      <c r="J199" s="86">
        <v>77.66673305450422</v>
      </c>
      <c r="K199" s="86">
        <v>31.826561773882531</v>
      </c>
      <c r="L199" s="86">
        <v>30.571499701254652</v>
      </c>
      <c r="M199" s="86">
        <v>-11.719810130784026</v>
      </c>
      <c r="N199" s="86">
        <v>-8.488714067582805</v>
      </c>
    </row>
    <row r="200" spans="1:14" hidden="1" outlineLevel="1">
      <c r="A200" s="72">
        <v>2006</v>
      </c>
      <c r="B200" s="72" t="s">
        <v>50</v>
      </c>
      <c r="C200" s="141">
        <v>121.74533625439835</v>
      </c>
      <c r="D200" s="86">
        <v>89.120294761999503</v>
      </c>
      <c r="E200" s="86">
        <v>31.927637256854723</v>
      </c>
      <c r="F200" s="86">
        <v>0.30943371174400802</v>
      </c>
      <c r="G200" s="86">
        <v>0.32307641240124862</v>
      </c>
      <c r="H200" s="86">
        <v>6.4894111398791698E-2</v>
      </c>
      <c r="I200" s="86">
        <v>158.36081789816126</v>
      </c>
      <c r="J200" s="86">
        <v>99.627165903206333</v>
      </c>
      <c r="K200" s="86">
        <v>12.467503153422513</v>
      </c>
      <c r="L200" s="86">
        <v>66.382891854212403</v>
      </c>
      <c r="M200" s="86">
        <v>-7.4083183960698307</v>
      </c>
      <c r="N200" s="86">
        <v>-12.708424616610273</v>
      </c>
    </row>
    <row r="201" spans="1:14" hidden="1" outlineLevel="1">
      <c r="A201" s="72">
        <v>2006</v>
      </c>
      <c r="B201" s="72" t="s">
        <v>51</v>
      </c>
      <c r="C201" s="141">
        <v>20.487884219610351</v>
      </c>
      <c r="D201" s="86">
        <v>-206.85978888667614</v>
      </c>
      <c r="E201" s="86">
        <v>225.5865365465047</v>
      </c>
      <c r="F201" s="86">
        <v>2.6630485295093944</v>
      </c>
      <c r="G201" s="86">
        <v>-0.90659231228838877</v>
      </c>
      <c r="H201" s="86">
        <v>4.6803425612427785E-3</v>
      </c>
      <c r="I201" s="86">
        <v>152.24938591250066</v>
      </c>
      <c r="J201" s="86">
        <v>37.222100511186909</v>
      </c>
      <c r="K201" s="86">
        <v>122.11478457146677</v>
      </c>
      <c r="L201" s="86">
        <v>5.6124278032264101</v>
      </c>
      <c r="M201" s="86">
        <v>-3.7651198300471265</v>
      </c>
      <c r="N201" s="86">
        <v>-8.9348071433313407</v>
      </c>
    </row>
    <row r="202" spans="1:14" hidden="1" outlineLevel="1">
      <c r="A202" s="72">
        <v>2006</v>
      </c>
      <c r="B202" s="72" t="s">
        <v>53</v>
      </c>
      <c r="C202" s="141">
        <v>-103.5902210714994</v>
      </c>
      <c r="D202" s="86">
        <v>-490.53299475536096</v>
      </c>
      <c r="E202" s="86">
        <v>386.66743012680035</v>
      </c>
      <c r="F202" s="86">
        <v>1.5567947951936389E-2</v>
      </c>
      <c r="G202" s="86">
        <v>0.25967602735178907</v>
      </c>
      <c r="H202" s="86">
        <v>9.9581756622224571E-5</v>
      </c>
      <c r="I202" s="86">
        <v>160.4299276372567</v>
      </c>
      <c r="J202" s="86">
        <v>76.201785832835412</v>
      </c>
      <c r="K202" s="86">
        <v>86.621124609971048</v>
      </c>
      <c r="L202" s="86">
        <v>20.279525990838465</v>
      </c>
      <c r="M202" s="86">
        <v>-12.963453495319641</v>
      </c>
      <c r="N202" s="86">
        <v>-9.7090553010688154</v>
      </c>
    </row>
    <row r="203" spans="1:14" hidden="1" outlineLevel="1">
      <c r="A203" s="72">
        <v>2006</v>
      </c>
      <c r="B203" s="72" t="s">
        <v>54</v>
      </c>
      <c r="C203" s="141">
        <v>-261.08311757286083</v>
      </c>
      <c r="D203" s="86">
        <v>562.69720507203056</v>
      </c>
      <c r="E203" s="86">
        <v>-824.17977826462175</v>
      </c>
      <c r="F203" s="86">
        <v>0.23219146252406375</v>
      </c>
      <c r="G203" s="86">
        <v>0.17898161056894324</v>
      </c>
      <c r="H203" s="86">
        <v>-1.1717453362544039E-2</v>
      </c>
      <c r="I203" s="86">
        <v>166.06416384518343</v>
      </c>
      <c r="J203" s="86">
        <v>196.06479452964231</v>
      </c>
      <c r="K203" s="86">
        <v>-12.067284073557857</v>
      </c>
      <c r="L203" s="86">
        <v>0.59689304919334063</v>
      </c>
      <c r="M203" s="86">
        <v>-10.921131248755273</v>
      </c>
      <c r="N203" s="86">
        <v>-7.6091084113390934</v>
      </c>
    </row>
    <row r="204" spans="1:14" hidden="1" outlineLevel="1">
      <c r="A204" s="72">
        <v>2006</v>
      </c>
      <c r="B204" s="72" t="s">
        <v>55</v>
      </c>
      <c r="C204" s="141">
        <v>-89.819159529974058</v>
      </c>
      <c r="D204" s="86">
        <v>111.4216623514576</v>
      </c>
      <c r="E204" s="86">
        <v>-201.01603266281609</v>
      </c>
      <c r="F204" s="86">
        <v>-0.65355506871141245</v>
      </c>
      <c r="G204" s="86">
        <v>0.42654185753170104</v>
      </c>
      <c r="H204" s="86">
        <v>2.2239925645622383E-3</v>
      </c>
      <c r="I204" s="86">
        <v>299.95047467303993</v>
      </c>
      <c r="J204" s="86">
        <v>139.85925778397359</v>
      </c>
      <c r="K204" s="86">
        <v>156.70855739228591</v>
      </c>
      <c r="L204" s="86">
        <v>17.256423023302204</v>
      </c>
      <c r="M204" s="86">
        <v>-6.3339640177919136</v>
      </c>
      <c r="N204" s="86">
        <v>-7.5397995087298568</v>
      </c>
    </row>
    <row r="205" spans="1:14" hidden="1" outlineLevel="1">
      <c r="A205" s="72">
        <v>2006</v>
      </c>
      <c r="B205" s="72" t="s">
        <v>57</v>
      </c>
      <c r="C205" s="141">
        <v>222.04650468034288</v>
      </c>
      <c r="D205" s="86">
        <v>52.418907256190323</v>
      </c>
      <c r="E205" s="86">
        <v>161.09393879041409</v>
      </c>
      <c r="F205" s="86">
        <v>8.459271061541525</v>
      </c>
      <c r="G205" s="86">
        <v>7.4420766115646408E-2</v>
      </c>
      <c r="H205" s="86">
        <v>-3.3193918874074857E-5</v>
      </c>
      <c r="I205" s="86">
        <v>215.59271061541403</v>
      </c>
      <c r="J205" s="86">
        <v>49.017493195246061</v>
      </c>
      <c r="K205" s="86">
        <v>164.34697603399036</v>
      </c>
      <c r="L205" s="86">
        <v>22.967569541259991</v>
      </c>
      <c r="M205" s="86">
        <v>-8.7854677023169643</v>
      </c>
      <c r="N205" s="86">
        <v>-11.953860452765184</v>
      </c>
    </row>
    <row r="206" spans="1:14" hidden="1" outlineLevel="1">
      <c r="A206" s="72">
        <v>2006</v>
      </c>
      <c r="B206" s="40" t="s">
        <v>58</v>
      </c>
      <c r="C206" s="141">
        <v>377.2052711943179</v>
      </c>
      <c r="D206" s="86">
        <v>-244.75944366991916</v>
      </c>
      <c r="E206" s="86">
        <v>623.30584876850526</v>
      </c>
      <c r="F206" s="86">
        <v>-1.6284272721237478</v>
      </c>
      <c r="G206" s="86">
        <v>0.28563367191130595</v>
      </c>
      <c r="H206" s="86">
        <v>1.6596959437030767E-3</v>
      </c>
      <c r="I206" s="86">
        <v>222.85441147181882</v>
      </c>
      <c r="J206" s="86">
        <v>-43.08338312421165</v>
      </c>
      <c r="K206" s="86">
        <v>281.56701852220613</v>
      </c>
      <c r="L206" s="86">
        <v>8.6772223328684959</v>
      </c>
      <c r="M206" s="86">
        <v>-8.8878045542056725</v>
      </c>
      <c r="N206" s="86">
        <v>-15.418641704839615</v>
      </c>
    </row>
    <row r="207" spans="1:14" hidden="1" outlineLevel="1">
      <c r="A207" s="72">
        <v>2006</v>
      </c>
      <c r="B207" s="72" t="s">
        <v>59</v>
      </c>
      <c r="C207" s="141">
        <v>-196.03236407090299</v>
      </c>
      <c r="D207" s="86">
        <v>28.72226648078049</v>
      </c>
      <c r="E207" s="86">
        <v>-225.46146186018723</v>
      </c>
      <c r="F207" s="86">
        <v>0.6536546504680345</v>
      </c>
      <c r="G207" s="86">
        <v>4.9956847905464841E-2</v>
      </c>
      <c r="H207" s="86">
        <v>3.2198101307840399E-3</v>
      </c>
      <c r="I207" s="86">
        <v>147.51248091349589</v>
      </c>
      <c r="J207" s="86">
        <v>-49.174965146385148</v>
      </c>
      <c r="K207" s="86">
        <v>208.73202549293001</v>
      </c>
      <c r="L207" s="86">
        <v>6.8624444001859501</v>
      </c>
      <c r="M207" s="86">
        <v>-8.4539268406028327</v>
      </c>
      <c r="N207" s="86">
        <v>-10.453096992631004</v>
      </c>
    </row>
    <row r="208" spans="1:14" hidden="1" outlineLevel="1">
      <c r="A208" s="72">
        <v>2006</v>
      </c>
      <c r="B208" s="72" t="s">
        <v>61</v>
      </c>
      <c r="C208" s="141">
        <v>539.86274314545517</v>
      </c>
      <c r="D208" s="86">
        <v>119.74689636858511</v>
      </c>
      <c r="E208" s="86">
        <v>421.34471884750701</v>
      </c>
      <c r="F208" s="86">
        <v>-1.1391821018389408</v>
      </c>
      <c r="G208" s="86">
        <v>-9.5100577574188883E-2</v>
      </c>
      <c r="H208" s="86">
        <v>5.4106087764721478E-3</v>
      </c>
      <c r="I208" s="86">
        <v>31.490672508796706</v>
      </c>
      <c r="J208" s="86">
        <v>-98.485925778397359</v>
      </c>
      <c r="K208" s="86">
        <v>140.99512049392615</v>
      </c>
      <c r="L208" s="86">
        <v>9.9575781716787333</v>
      </c>
      <c r="M208" s="86">
        <v>-11.27039766314806</v>
      </c>
      <c r="N208" s="86">
        <v>-9.7057027152625324</v>
      </c>
    </row>
    <row r="209" spans="1:14" hidden="1" outlineLevel="1">
      <c r="A209" s="72">
        <v>2006</v>
      </c>
      <c r="B209" s="72" t="s">
        <v>62</v>
      </c>
      <c r="C209" s="141">
        <v>395.98682201420706</v>
      </c>
      <c r="D209" s="86">
        <v>563.67908119232561</v>
      </c>
      <c r="E209" s="86">
        <v>-168.33439553873723</v>
      </c>
      <c r="F209" s="86">
        <v>0.62006240456748074</v>
      </c>
      <c r="G209" s="86">
        <v>1.7094868220142168E-2</v>
      </c>
      <c r="H209" s="86">
        <v>4.9790878311093412E-3</v>
      </c>
      <c r="I209" s="86">
        <v>43.396999269734806</v>
      </c>
      <c r="J209" s="86">
        <v>8.651629821417373</v>
      </c>
      <c r="K209" s="86">
        <v>48.273584279359056</v>
      </c>
      <c r="L209" s="86">
        <v>7.1925247294698238</v>
      </c>
      <c r="M209" s="86">
        <v>-10.899256456217245</v>
      </c>
      <c r="N209" s="86">
        <v>-9.8214831042952255</v>
      </c>
    </row>
    <row r="210" spans="1:14" hidden="1" outlineLevel="1">
      <c r="A210" s="72">
        <v>2006</v>
      </c>
      <c r="B210" s="402" t="s">
        <v>63</v>
      </c>
      <c r="C210" s="403">
        <v>570.71187678417482</v>
      </c>
      <c r="D210" s="247">
        <v>316.77477926043957</v>
      </c>
      <c r="E210" s="247">
        <v>253.96285600477995</v>
      </c>
      <c r="F210" s="247">
        <v>0.31809732457013951</v>
      </c>
      <c r="G210" s="247">
        <v>-0.34478523534488481</v>
      </c>
      <c r="H210" s="247">
        <v>9.2942972847376293E-4</v>
      </c>
      <c r="I210" s="247">
        <v>343.64914027750092</v>
      </c>
      <c r="J210" s="247">
        <v>-5.8079731793131941</v>
      </c>
      <c r="K210" s="247">
        <v>231.48310429529374</v>
      </c>
      <c r="L210" s="247">
        <v>125.98609174799185</v>
      </c>
      <c r="M210" s="247">
        <v>-5.555998141140492</v>
      </c>
      <c r="N210" s="247">
        <v>-2.4560844453296795</v>
      </c>
    </row>
    <row r="211" spans="1:14" hidden="1" outlineLevel="1">
      <c r="A211" s="40">
        <v>2007</v>
      </c>
      <c r="B211" s="40" t="s">
        <v>49</v>
      </c>
      <c r="C211" s="407">
        <v>-313.42089889132512</v>
      </c>
      <c r="D211" s="408">
        <v>-398.2854013144788</v>
      </c>
      <c r="E211" s="408">
        <v>84.12756423023302</v>
      </c>
      <c r="F211" s="408">
        <v>0.12862643563699194</v>
      </c>
      <c r="G211" s="408">
        <v>0.54208988913231071</v>
      </c>
      <c r="H211" s="408">
        <v>6.6221868153754249E-2</v>
      </c>
      <c r="I211" s="408">
        <v>193.74702914426052</v>
      </c>
      <c r="J211" s="408">
        <v>43.08497643231658</v>
      </c>
      <c r="K211" s="408">
        <v>153.13284206333446</v>
      </c>
      <c r="L211" s="408">
        <v>20.830379074553548</v>
      </c>
      <c r="M211" s="408">
        <v>-11.29788222797589</v>
      </c>
      <c r="N211" s="408">
        <v>-12.003286197968464</v>
      </c>
    </row>
    <row r="212" spans="1:14" hidden="1" outlineLevel="1">
      <c r="A212" s="40">
        <v>2007</v>
      </c>
      <c r="B212" s="40" t="s">
        <v>50</v>
      </c>
      <c r="C212" s="141">
        <v>245.08305118502358</v>
      </c>
      <c r="D212" s="86">
        <v>160.41120626701104</v>
      </c>
      <c r="E212" s="86">
        <v>87.965445130452281</v>
      </c>
      <c r="F212" s="86">
        <v>-3.0832503485361471</v>
      </c>
      <c r="G212" s="86">
        <v>-0.21034986390493238</v>
      </c>
      <c r="H212" s="86">
        <v>0</v>
      </c>
      <c r="I212" s="86">
        <v>161.31189006173918</v>
      </c>
      <c r="J212" s="86">
        <v>73.342959569807135</v>
      </c>
      <c r="K212" s="86">
        <v>46.363340635994973</v>
      </c>
      <c r="L212" s="86">
        <v>58.506174068910695</v>
      </c>
      <c r="M212" s="86">
        <v>-9.5389696607581413</v>
      </c>
      <c r="N212" s="86">
        <v>-7.3616145522140641</v>
      </c>
    </row>
    <row r="213" spans="1:14" hidden="1" outlineLevel="1">
      <c r="A213" s="40">
        <v>2007</v>
      </c>
      <c r="B213" s="72" t="s">
        <v>51</v>
      </c>
      <c r="C213" s="141">
        <v>196.03744274049131</v>
      </c>
      <c r="D213" s="86">
        <v>38.710349863905321</v>
      </c>
      <c r="E213" s="86">
        <v>157.72907123415007</v>
      </c>
      <c r="F213" s="86">
        <v>-4.8297151961758544E-2</v>
      </c>
      <c r="G213" s="86">
        <v>-0.29267078271260782</v>
      </c>
      <c r="H213" s="86">
        <v>-6.1010422890526494E-2</v>
      </c>
      <c r="I213" s="86">
        <v>50.908384783910151</v>
      </c>
      <c r="J213" s="86">
        <v>103.27604062935643</v>
      </c>
      <c r="K213" s="86">
        <v>-23.549259775608334</v>
      </c>
      <c r="L213" s="86">
        <v>-15.427205735909411</v>
      </c>
      <c r="M213" s="86">
        <v>-6.8637721569408541</v>
      </c>
      <c r="N213" s="86">
        <v>-6.5274181769899542</v>
      </c>
    </row>
    <row r="214" spans="1:14" hidden="1" outlineLevel="1">
      <c r="A214" s="40">
        <v>2007</v>
      </c>
      <c r="B214" s="72" t="s">
        <v>53</v>
      </c>
      <c r="C214" s="141">
        <v>-16.579632211380158</v>
      </c>
      <c r="D214" s="86">
        <v>-464.42790280820554</v>
      </c>
      <c r="E214" s="86">
        <v>453.41412733187281</v>
      </c>
      <c r="F214" s="86">
        <v>-5.2869946225851461</v>
      </c>
      <c r="G214" s="86">
        <v>-0.26455553342627613</v>
      </c>
      <c r="H214" s="86">
        <v>-1.4306579034720823E-2</v>
      </c>
      <c r="I214" s="86">
        <v>165.59825399986585</v>
      </c>
      <c r="J214" s="86">
        <v>65.269235875986851</v>
      </c>
      <c r="K214" s="86">
        <v>143.44898094668952</v>
      </c>
      <c r="L214" s="86">
        <v>-33.066620195180349</v>
      </c>
      <c r="M214" s="86">
        <v>-12.885514173803301</v>
      </c>
      <c r="N214" s="86">
        <v>2.8321715461726171</v>
      </c>
    </row>
    <row r="215" spans="1:14" hidden="1" outlineLevel="1">
      <c r="A215" s="40">
        <v>2007</v>
      </c>
      <c r="B215" s="72" t="s">
        <v>54</v>
      </c>
      <c r="C215" s="141">
        <v>185.83403040562916</v>
      </c>
      <c r="D215" s="86">
        <v>412.40848436566375</v>
      </c>
      <c r="E215" s="86">
        <v>-227.32042089889183</v>
      </c>
      <c r="F215" s="86">
        <v>0.33705105224722942</v>
      </c>
      <c r="G215" s="86">
        <v>0.24669720507203152</v>
      </c>
      <c r="H215" s="86">
        <v>0.16221868153754226</v>
      </c>
      <c r="I215" s="86">
        <v>181.06894376950186</v>
      </c>
      <c r="J215" s="86">
        <v>75.7639248489686</v>
      </c>
      <c r="K215" s="86">
        <v>100.42182832105209</v>
      </c>
      <c r="L215" s="86">
        <v>13.909181437960797</v>
      </c>
      <c r="M215" s="86">
        <v>-7.986921595963679</v>
      </c>
      <c r="N215" s="86">
        <v>-1.0390692425147563</v>
      </c>
    </row>
    <row r="216" spans="1:14" hidden="1" outlineLevel="1">
      <c r="A216" s="40">
        <v>2007</v>
      </c>
      <c r="B216" s="41" t="s">
        <v>55</v>
      </c>
      <c r="C216" s="141">
        <v>143.62109141605288</v>
      </c>
      <c r="D216" s="86">
        <v>167.50036513310806</v>
      </c>
      <c r="E216" s="86">
        <v>-24.209055301068474</v>
      </c>
      <c r="F216" s="86">
        <v>0.49794197702980902</v>
      </c>
      <c r="G216" s="86">
        <v>-0.16925579233884402</v>
      </c>
      <c r="H216" s="86">
        <v>1.0953993228440817E-3</v>
      </c>
      <c r="I216" s="86">
        <v>161.16752970855669</v>
      </c>
      <c r="J216" s="86">
        <v>135.97487220341281</v>
      </c>
      <c r="K216" s="86">
        <v>9.1679280355838273</v>
      </c>
      <c r="L216" s="86">
        <v>17.587598751908899</v>
      </c>
      <c r="M216" s="86">
        <v>-2.5179911040297611</v>
      </c>
      <c r="N216" s="86">
        <v>0.95512182168238269</v>
      </c>
    </row>
    <row r="217" spans="1:14" hidden="1" outlineLevel="1">
      <c r="A217" s="40">
        <v>2007</v>
      </c>
      <c r="B217" s="41" t="s">
        <v>57</v>
      </c>
      <c r="C217" s="141">
        <v>-619.60319989377967</v>
      </c>
      <c r="D217" s="86">
        <v>-69.450906193985247</v>
      </c>
      <c r="E217" s="86">
        <v>-550.00809931620552</v>
      </c>
      <c r="F217" s="86">
        <v>0.21363606187346385</v>
      </c>
      <c r="G217" s="86">
        <v>-0.15206134236207891</v>
      </c>
      <c r="H217" s="86">
        <v>-0.20576910310031199</v>
      </c>
      <c r="I217" s="86">
        <v>215.64200358494418</v>
      </c>
      <c r="J217" s="86">
        <v>199.58637057690976</v>
      </c>
      <c r="K217" s="86">
        <v>27.921927902807511</v>
      </c>
      <c r="L217" s="86">
        <v>-4.3973312089228784</v>
      </c>
      <c r="M217" s="86">
        <v>-4.3974971785168577</v>
      </c>
      <c r="N217" s="86">
        <v>-3.0714665073359129</v>
      </c>
    </row>
    <row r="218" spans="1:14" hidden="1" outlineLevel="1">
      <c r="A218" s="40">
        <v>2007</v>
      </c>
      <c r="B218" s="41" t="s">
        <v>58</v>
      </c>
      <c r="C218" s="141">
        <v>450.34744074885566</v>
      </c>
      <c r="D218" s="86">
        <v>13.204906061208931</v>
      </c>
      <c r="E218" s="86">
        <v>436.34744074885475</v>
      </c>
      <c r="F218" s="86">
        <v>0.47128726017393774</v>
      </c>
      <c r="G218" s="86">
        <v>0.30684458607183096</v>
      </c>
      <c r="H218" s="86">
        <v>1.6962092544645813E-2</v>
      </c>
      <c r="I218" s="86">
        <v>146.81600610768146</v>
      </c>
      <c r="J218" s="86">
        <v>8.0893912235278549</v>
      </c>
      <c r="K218" s="86">
        <v>120.79293633406451</v>
      </c>
      <c r="L218" s="86">
        <v>26.416716457545135</v>
      </c>
      <c r="M218" s="86">
        <v>-3.1219212640244791</v>
      </c>
      <c r="N218" s="86">
        <v>-5.3611166434309325</v>
      </c>
    </row>
    <row r="219" spans="1:14" hidden="1" outlineLevel="1">
      <c r="A219" s="40">
        <v>2007</v>
      </c>
      <c r="B219" s="72" t="s">
        <v>59</v>
      </c>
      <c r="C219" s="141">
        <v>126.1775874659761</v>
      </c>
      <c r="D219" s="86">
        <v>-43.297882227974696</v>
      </c>
      <c r="E219" s="86">
        <v>169.39530637987173</v>
      </c>
      <c r="F219" s="86">
        <v>1.8588594569450834E-3</v>
      </c>
      <c r="G219" s="86">
        <v>-0.20281484432052022</v>
      </c>
      <c r="H219" s="86">
        <v>0.28111929894443333</v>
      </c>
      <c r="I219" s="86">
        <v>111.03116908982338</v>
      </c>
      <c r="J219" s="86">
        <v>60.882659496779524</v>
      </c>
      <c r="K219" s="86">
        <v>44.167363738962194</v>
      </c>
      <c r="L219" s="86">
        <v>8.9523999203347557</v>
      </c>
      <c r="M219" s="86">
        <v>-1.5889265086635191</v>
      </c>
      <c r="N219" s="86">
        <v>-1.3823275575914522</v>
      </c>
    </row>
    <row r="220" spans="1:14" hidden="1" outlineLevel="1">
      <c r="A220" s="40">
        <v>2007</v>
      </c>
      <c r="B220" s="41" t="s">
        <v>61</v>
      </c>
      <c r="C220" s="141">
        <v>87.972747792604423</v>
      </c>
      <c r="D220" s="86">
        <v>-276.90709022107148</v>
      </c>
      <c r="E220" s="86">
        <v>364.51088760539005</v>
      </c>
      <c r="F220" s="86">
        <v>0.24918674898758653</v>
      </c>
      <c r="G220" s="86">
        <v>-0.60419571134568173</v>
      </c>
      <c r="H220" s="86">
        <v>0.72395937064329818</v>
      </c>
      <c r="I220" s="86">
        <v>33.451536878441402</v>
      </c>
      <c r="J220" s="86">
        <v>-53.498373497975081</v>
      </c>
      <c r="K220" s="86">
        <v>90.877315275841283</v>
      </c>
      <c r="L220" s="86">
        <v>0.98519551218168999</v>
      </c>
      <c r="M220" s="86">
        <v>-2.5640974573458379</v>
      </c>
      <c r="N220" s="86">
        <v>-2.3485029542587199</v>
      </c>
    </row>
    <row r="221" spans="1:14" hidden="1" outlineLevel="1">
      <c r="A221" s="40">
        <v>2007</v>
      </c>
      <c r="B221" s="41" t="s">
        <v>62</v>
      </c>
      <c r="C221" s="141">
        <v>-407.06044612627011</v>
      </c>
      <c r="D221" s="86">
        <v>467.78852154285232</v>
      </c>
      <c r="E221" s="86">
        <v>-883.59745734581384</v>
      </c>
      <c r="F221" s="86">
        <v>8.7308305118502307</v>
      </c>
      <c r="G221" s="86">
        <v>0.67267476598287246</v>
      </c>
      <c r="H221" s="86">
        <v>-0.65501560114187085</v>
      </c>
      <c r="I221" s="86">
        <v>161.66533890991195</v>
      </c>
      <c r="J221" s="86">
        <v>74.579233884352107</v>
      </c>
      <c r="K221" s="86">
        <v>70.461694217619879</v>
      </c>
      <c r="L221" s="86">
        <v>20.225519484830784</v>
      </c>
      <c r="M221" s="86">
        <v>-2.8701121954458131</v>
      </c>
      <c r="N221" s="86">
        <v>-0.730996481444663</v>
      </c>
    </row>
    <row r="222" spans="1:14" hidden="1" outlineLevel="1">
      <c r="A222" s="40">
        <v>2007</v>
      </c>
      <c r="B222" s="396" t="s">
        <v>63</v>
      </c>
      <c r="C222" s="403">
        <v>1010.4051317798585</v>
      </c>
      <c r="D222" s="247">
        <v>976.87117440085058</v>
      </c>
      <c r="E222" s="247">
        <v>32.368751244771374</v>
      </c>
      <c r="F222" s="247">
        <v>1.4897762729867843</v>
      </c>
      <c r="G222" s="247">
        <v>-0.29389895771094743</v>
      </c>
      <c r="H222" s="247">
        <v>-3.0671181039633511E-2</v>
      </c>
      <c r="I222" s="247">
        <v>460.69650799973533</v>
      </c>
      <c r="J222" s="247">
        <v>218.79014804487906</v>
      </c>
      <c r="K222" s="247">
        <v>128.09267742149586</v>
      </c>
      <c r="L222" s="247">
        <v>103.89982075283751</v>
      </c>
      <c r="M222" s="247">
        <v>2.7211378875389869</v>
      </c>
      <c r="N222" s="247">
        <v>7.1927238929828263</v>
      </c>
    </row>
    <row r="223" spans="1:14" hidden="1" outlineLevel="1">
      <c r="A223" s="40">
        <v>2008</v>
      </c>
      <c r="B223" s="41" t="s">
        <v>49</v>
      </c>
      <c r="C223" s="141">
        <v>-669.68648343623499</v>
      </c>
      <c r="D223" s="86">
        <v>-775.743908915887</v>
      </c>
      <c r="E223" s="86">
        <v>106.39636858527547</v>
      </c>
      <c r="F223" s="86">
        <v>-0.81106021376883675</v>
      </c>
      <c r="G223" s="86">
        <v>0.68150434840337315</v>
      </c>
      <c r="H223" s="86">
        <v>-0.20938724025758476</v>
      </c>
      <c r="I223" s="86">
        <v>336.10671844918033</v>
      </c>
      <c r="J223" s="86">
        <v>57.890393679877889</v>
      </c>
      <c r="K223" s="86">
        <v>286.47815840138173</v>
      </c>
      <c r="L223" s="86">
        <v>-10.434375622385687</v>
      </c>
      <c r="M223" s="86">
        <v>-1.5990174600013347</v>
      </c>
      <c r="N223" s="86">
        <v>3.7715594503087004</v>
      </c>
    </row>
    <row r="224" spans="1:14" hidden="1" outlineLevel="1">
      <c r="A224" s="40">
        <v>2008</v>
      </c>
      <c r="B224" s="41" t="s">
        <v>50</v>
      </c>
      <c r="C224" s="141">
        <v>136.85600477992375</v>
      </c>
      <c r="D224" s="86">
        <v>39.602668791077122</v>
      </c>
      <c r="E224" s="86">
        <v>100.14445993493973</v>
      </c>
      <c r="F224" s="86">
        <v>0.39623580959968407</v>
      </c>
      <c r="G224" s="86">
        <v>-3.2734183097656513</v>
      </c>
      <c r="H224" s="86">
        <v>-1.3941445927106166E-2</v>
      </c>
      <c r="I224" s="86">
        <v>143.85998805018971</v>
      </c>
      <c r="J224" s="86">
        <v>38.785467702316964</v>
      </c>
      <c r="K224" s="86">
        <v>88.411007103498378</v>
      </c>
      <c r="L224" s="86">
        <v>26.263659297616869</v>
      </c>
      <c r="M224" s="86">
        <v>-3.490672508796365</v>
      </c>
      <c r="N224" s="86">
        <v>-6.1094735444467005</v>
      </c>
    </row>
    <row r="225" spans="1:14" hidden="1" outlineLevel="1">
      <c r="A225" s="40">
        <v>2008</v>
      </c>
      <c r="B225" s="41" t="s">
        <v>51</v>
      </c>
      <c r="C225" s="141">
        <v>-369.8302131049586</v>
      </c>
      <c r="D225" s="86">
        <v>-94.699329482838039</v>
      </c>
      <c r="E225" s="86">
        <v>-275.36048595897182</v>
      </c>
      <c r="F225" s="86">
        <v>0.23285534090154769</v>
      </c>
      <c r="G225" s="86">
        <v>8.2984797185154946E-3</v>
      </c>
      <c r="H225" s="86">
        <v>-1.1551483768173665E-2</v>
      </c>
      <c r="I225" s="86">
        <v>34.978722698000638</v>
      </c>
      <c r="J225" s="86">
        <v>14.885912500829363</v>
      </c>
      <c r="K225" s="86">
        <v>55.859058620460928</v>
      </c>
      <c r="L225" s="86">
        <v>-25.064296620859295</v>
      </c>
      <c r="M225" s="86">
        <v>-4.3176658036247773</v>
      </c>
      <c r="N225" s="86">
        <v>-6.3842859988050122</v>
      </c>
    </row>
    <row r="226" spans="1:14" hidden="1" outlineLevel="1">
      <c r="A226" s="40">
        <v>2008</v>
      </c>
      <c r="B226" s="72" t="s">
        <v>53</v>
      </c>
      <c r="C226" s="141">
        <v>-109.60017924716158</v>
      </c>
      <c r="D226" s="86">
        <v>-656.15328951736137</v>
      </c>
      <c r="E226" s="86">
        <v>547.32327557591407</v>
      </c>
      <c r="F226" s="86">
        <v>-0.72691362942309112</v>
      </c>
      <c r="G226" s="86">
        <v>-2.4131979021443595E-2</v>
      </c>
      <c r="H226" s="86">
        <v>-1.9119697271459901E-2</v>
      </c>
      <c r="I226" s="86">
        <v>312.67878244705571</v>
      </c>
      <c r="J226" s="86">
        <v>162.309931620528</v>
      </c>
      <c r="K226" s="86">
        <v>181.15040164641778</v>
      </c>
      <c r="L226" s="86">
        <v>-19.286861846909233</v>
      </c>
      <c r="M226" s="86">
        <v>-5.9716191993626353</v>
      </c>
      <c r="N226" s="86">
        <v>-5.5230697736175216</v>
      </c>
    </row>
    <row r="227" spans="1:14" hidden="1" outlineLevel="1">
      <c r="A227" s="40">
        <v>2008</v>
      </c>
      <c r="B227" s="40" t="s">
        <v>54</v>
      </c>
      <c r="C227" s="141">
        <v>424.74712872601594</v>
      </c>
      <c r="D227" s="86">
        <v>580.60207130053823</v>
      </c>
      <c r="E227" s="86">
        <v>-155.36028679545871</v>
      </c>
      <c r="F227" s="86">
        <v>-0.63426940184558234</v>
      </c>
      <c r="G227" s="86">
        <v>0.1364933944101443</v>
      </c>
      <c r="H227" s="86">
        <v>3.1202283741618708E-3</v>
      </c>
      <c r="I227" s="86">
        <v>68.904102768374287</v>
      </c>
      <c r="J227" s="86">
        <v>135.70201819026715</v>
      </c>
      <c r="K227" s="86">
        <v>-64.739261767243988</v>
      </c>
      <c r="L227" s="86">
        <v>4.8982274447321288</v>
      </c>
      <c r="M227" s="86">
        <v>-4.8710084312554045</v>
      </c>
      <c r="N227" s="86">
        <v>-2.0858726681271946</v>
      </c>
    </row>
    <row r="228" spans="1:14" hidden="1" outlineLevel="1">
      <c r="A228" s="40">
        <v>2008</v>
      </c>
      <c r="B228" s="41" t="s">
        <v>55</v>
      </c>
      <c r="C228" s="141">
        <v>-715.8859788886657</v>
      </c>
      <c r="D228" s="86">
        <v>-76.198366859191083</v>
      </c>
      <c r="E228" s="86">
        <v>-647.87638584611295</v>
      </c>
      <c r="F228" s="86">
        <v>7.9281351656376557</v>
      </c>
      <c r="G228" s="86">
        <v>0.23687180508530847</v>
      </c>
      <c r="H228" s="86">
        <v>2.3766845913828605E-2</v>
      </c>
      <c r="I228" s="86">
        <v>212.04358361547929</v>
      </c>
      <c r="J228" s="86">
        <v>132.43683197238261</v>
      </c>
      <c r="K228" s="86">
        <v>132.79691960432865</v>
      </c>
      <c r="L228" s="86">
        <v>-51.964880833831558</v>
      </c>
      <c r="M228" s="86">
        <v>-2.3270928765850272</v>
      </c>
      <c r="N228" s="86">
        <v>1.1018057491868376</v>
      </c>
    </row>
    <row r="229" spans="1:14" hidden="1" outlineLevel="1">
      <c r="A229" s="40">
        <v>2008</v>
      </c>
      <c r="B229" s="40" t="s">
        <v>57</v>
      </c>
      <c r="C229" s="141">
        <v>133.5347208391413</v>
      </c>
      <c r="D229" s="86">
        <v>-270.25536081789869</v>
      </c>
      <c r="E229" s="86">
        <v>403.26764256788147</v>
      </c>
      <c r="F229" s="86">
        <v>0.40582885215428277</v>
      </c>
      <c r="G229" s="86">
        <v>0.15644293965345568</v>
      </c>
      <c r="H229" s="86">
        <v>-3.9832702648874729E-2</v>
      </c>
      <c r="I229" s="86">
        <v>275.41465843457627</v>
      </c>
      <c r="J229" s="86">
        <v>55.709586403771027</v>
      </c>
      <c r="K229" s="86">
        <v>233.05400650600859</v>
      </c>
      <c r="L229" s="86">
        <v>-10.535251941844308</v>
      </c>
      <c r="M229" s="86">
        <v>1.4804487817831387</v>
      </c>
      <c r="N229" s="86">
        <v>-4.2941313151430904</v>
      </c>
    </row>
    <row r="230" spans="1:14" hidden="1" outlineLevel="1">
      <c r="A230" s="40">
        <v>2008</v>
      </c>
      <c r="B230" s="41" t="s">
        <v>58</v>
      </c>
      <c r="C230" s="141">
        <v>167.65962955586474</v>
      </c>
      <c r="D230" s="86">
        <v>-298.01516962092501</v>
      </c>
      <c r="E230" s="86">
        <v>473.2861647746131</v>
      </c>
      <c r="F230" s="86">
        <v>-6.9141273318728018</v>
      </c>
      <c r="G230" s="86">
        <v>-0.67393613490008653</v>
      </c>
      <c r="H230" s="86">
        <v>-2.3302131049591723E-2</v>
      </c>
      <c r="I230" s="86">
        <v>224.8847839075861</v>
      </c>
      <c r="J230" s="86">
        <v>-21.085673504614533</v>
      </c>
      <c r="K230" s="86">
        <v>253.32516762929026</v>
      </c>
      <c r="L230" s="86">
        <v>-0.30720971917935458</v>
      </c>
      <c r="M230" s="86">
        <v>-2.8864104096129495</v>
      </c>
      <c r="N230" s="86">
        <v>-4.1610900882957367</v>
      </c>
    </row>
    <row r="231" spans="1:14" hidden="1" outlineLevel="1">
      <c r="A231" s="40">
        <v>2008</v>
      </c>
      <c r="B231" s="41" t="s">
        <v>59</v>
      </c>
      <c r="C231" s="141">
        <v>-7.576246431653999</v>
      </c>
      <c r="D231" s="86">
        <v>465.38717386974713</v>
      </c>
      <c r="E231" s="86">
        <v>-476.23418309765611</v>
      </c>
      <c r="F231" s="86">
        <v>3.3725021576047318</v>
      </c>
      <c r="G231" s="86">
        <v>-0.10339905729270438</v>
      </c>
      <c r="H231" s="86">
        <v>1.6596959437030767E-3</v>
      </c>
      <c r="I231" s="86">
        <v>198.36943792737293</v>
      </c>
      <c r="J231" s="86">
        <v>-58.294396866494026</v>
      </c>
      <c r="K231" s="86">
        <v>129.82051009095085</v>
      </c>
      <c r="L231" s="86">
        <v>135.59085175595828</v>
      </c>
      <c r="M231" s="86">
        <v>-3.5752174201685989</v>
      </c>
      <c r="N231" s="86">
        <v>-5.1723096328752263</v>
      </c>
    </row>
    <row r="232" spans="1:14" hidden="1" outlineLevel="1">
      <c r="A232" s="40">
        <v>2008</v>
      </c>
      <c r="B232" s="41" t="s">
        <v>61</v>
      </c>
      <c r="C232" s="141">
        <v>-618.89587067649154</v>
      </c>
      <c r="D232" s="86">
        <v>-183.29904401513613</v>
      </c>
      <c r="E232" s="86">
        <v>-431.5</v>
      </c>
      <c r="F232" s="86">
        <v>-3.6734714200358525</v>
      </c>
      <c r="G232" s="86">
        <v>-0.41821018389431019</v>
      </c>
      <c r="H232" s="86">
        <v>-5.1450574254796599E-3</v>
      </c>
      <c r="I232" s="86">
        <v>623.92233661952923</v>
      </c>
      <c r="J232" s="86">
        <v>79.897829117705442</v>
      </c>
      <c r="K232" s="86">
        <v>533.55929472880689</v>
      </c>
      <c r="L232" s="86">
        <v>15.45840801965096</v>
      </c>
      <c r="M232" s="86">
        <v>-1.5004315209453694</v>
      </c>
      <c r="N232" s="86">
        <v>-3.4927637256855633</v>
      </c>
    </row>
    <row r="233" spans="1:14" hidden="1" outlineLevel="1">
      <c r="A233" s="40">
        <v>2008</v>
      </c>
      <c r="B233" s="41" t="s">
        <v>62</v>
      </c>
      <c r="C233" s="141">
        <v>256.27311956449739</v>
      </c>
      <c r="D233" s="86">
        <v>392.96093075748468</v>
      </c>
      <c r="E233" s="86">
        <v>-137.12424483834593</v>
      </c>
      <c r="F233" s="86">
        <v>0.45137090884949771</v>
      </c>
      <c r="G233" s="86">
        <v>-1.9916351324437809E-2</v>
      </c>
      <c r="H233" s="86">
        <v>4.9790878311093967E-3</v>
      </c>
      <c r="I233" s="86">
        <v>651.70341233486397</v>
      </c>
      <c r="J233" s="86">
        <v>-53.971187678416754</v>
      </c>
      <c r="K233" s="86">
        <v>713.52287061010247</v>
      </c>
      <c r="L233" s="86">
        <v>0.40506539201987835</v>
      </c>
      <c r="M233" s="86">
        <v>-1.6000132775675411</v>
      </c>
      <c r="N233" s="86">
        <v>-6.6533227112793156</v>
      </c>
    </row>
    <row r="234" spans="1:14" hidden="1" outlineLevel="1">
      <c r="A234" s="402">
        <v>2008</v>
      </c>
      <c r="B234" s="396" t="s">
        <v>63</v>
      </c>
      <c r="C234" s="403">
        <v>1121.4276040629338</v>
      </c>
      <c r="D234" s="247">
        <v>894.67712275111262</v>
      </c>
      <c r="E234" s="247">
        <v>225.8619464914027</v>
      </c>
      <c r="F234" s="247">
        <v>0.81766580362477725</v>
      </c>
      <c r="G234" s="247">
        <v>8.8561375555998634E-2</v>
      </c>
      <c r="H234" s="247">
        <v>-1.7692358759875182E-2</v>
      </c>
      <c r="I234" s="247">
        <v>2213.6586005443787</v>
      </c>
      <c r="J234" s="247">
        <v>773.24682998074695</v>
      </c>
      <c r="K234" s="247">
        <v>1330.6772887207062</v>
      </c>
      <c r="L234" s="247">
        <v>59.206698532828796</v>
      </c>
      <c r="M234" s="247">
        <v>13.661720772754393</v>
      </c>
      <c r="N234" s="247">
        <v>36.866062537343169</v>
      </c>
    </row>
    <row r="235" spans="1:14" hidden="1" outlineLevel="1">
      <c r="A235" s="238">
        <v>2009</v>
      </c>
      <c r="B235" s="41" t="s">
        <v>49</v>
      </c>
      <c r="C235" s="141">
        <v>-1772.0979068578617</v>
      </c>
      <c r="D235" s="86">
        <v>-913.74537582154971</v>
      </c>
      <c r="E235" s="86">
        <v>-867.30186602934327</v>
      </c>
      <c r="F235" s="86">
        <v>8.9953338644360343</v>
      </c>
      <c r="G235" s="86">
        <v>-9.6351921927902762E-2</v>
      </c>
      <c r="H235" s="86">
        <v>5.0353050521144527E-2</v>
      </c>
      <c r="I235" s="86">
        <v>71.981022638254217</v>
      </c>
      <c r="J235" s="86">
        <v>-73.537253933478496</v>
      </c>
      <c r="K235" s="86">
        <v>141.9223761534904</v>
      </c>
      <c r="L235" s="86">
        <v>3.5147369049991539</v>
      </c>
      <c r="M235" s="86">
        <v>-2.218962225320297</v>
      </c>
      <c r="N235" s="86">
        <v>2.3001257385647023</v>
      </c>
    </row>
    <row r="236" spans="1:14" hidden="1" outlineLevel="1">
      <c r="A236" s="238">
        <v>2009</v>
      </c>
      <c r="B236" s="41" t="s">
        <v>50</v>
      </c>
      <c r="C236" s="141">
        <v>-63.802999999999884</v>
      </c>
      <c r="D236" s="86">
        <v>-301.82200000000012</v>
      </c>
      <c r="E236" s="86">
        <v>240.315</v>
      </c>
      <c r="F236" s="86">
        <v>-3.0179999999999971</v>
      </c>
      <c r="G236" s="86">
        <v>0.71899999999999986</v>
      </c>
      <c r="H236" s="86">
        <v>3.0000000000000027E-3</v>
      </c>
      <c r="I236" s="86">
        <v>152.03800000000047</v>
      </c>
      <c r="J236" s="86">
        <v>92.653000000000247</v>
      </c>
      <c r="K236" s="86">
        <v>-8.6069999999999709</v>
      </c>
      <c r="L236" s="86">
        <v>66.98700000000008</v>
      </c>
      <c r="M236" s="86">
        <v>-2.103999999999985</v>
      </c>
      <c r="N236" s="86">
        <v>3.1090000000000373</v>
      </c>
    </row>
    <row r="237" spans="1:14" hidden="1" outlineLevel="1">
      <c r="A237" s="238">
        <v>2009</v>
      </c>
      <c r="B237" s="41" t="s">
        <v>51</v>
      </c>
      <c r="C237" s="141">
        <v>-280.20600000000013</v>
      </c>
      <c r="D237" s="86">
        <v>-149.61300000000028</v>
      </c>
      <c r="E237" s="86">
        <v>-131.60300000000007</v>
      </c>
      <c r="F237" s="86">
        <v>0.70499999999999829</v>
      </c>
      <c r="G237" s="86">
        <v>0.30200000000000005</v>
      </c>
      <c r="H237" s="86">
        <v>3.0000000000000027E-3</v>
      </c>
      <c r="I237" s="86">
        <v>-203.40600000000268</v>
      </c>
      <c r="J237" s="86">
        <v>44.467999999998938</v>
      </c>
      <c r="K237" s="86">
        <v>-252.47100000000137</v>
      </c>
      <c r="L237" s="86">
        <v>7.6559999999999491</v>
      </c>
      <c r="M237" s="86">
        <v>-5.1290000000000191</v>
      </c>
      <c r="N237" s="86">
        <v>2.07000000000005</v>
      </c>
    </row>
    <row r="238" spans="1:14" hidden="1" outlineLevel="1">
      <c r="A238" s="238">
        <v>2009</v>
      </c>
      <c r="B238" s="41" t="s">
        <v>53</v>
      </c>
      <c r="C238" s="141">
        <v>-144.56400000000031</v>
      </c>
      <c r="D238" s="86">
        <v>-258.66599999999926</v>
      </c>
      <c r="E238" s="86">
        <v>115.57299999999987</v>
      </c>
      <c r="F238" s="86">
        <v>-0.69699999999999918</v>
      </c>
      <c r="G238" s="86">
        <v>-0.78100000000000014</v>
      </c>
      <c r="H238" s="86">
        <v>7.0000000000000062E-3</v>
      </c>
      <c r="I238" s="86">
        <v>-17.656999999999243</v>
      </c>
      <c r="J238" s="86">
        <v>196.69300000000112</v>
      </c>
      <c r="K238" s="86">
        <v>-176.11999999999898</v>
      </c>
      <c r="L238" s="86">
        <v>-36.509999999999764</v>
      </c>
      <c r="M238" s="86">
        <v>-2.7529999999999859</v>
      </c>
      <c r="N238" s="86">
        <v>1.0329999999999018</v>
      </c>
    </row>
    <row r="239" spans="1:14" hidden="1" outlineLevel="1">
      <c r="A239" s="238">
        <v>2009</v>
      </c>
      <c r="B239" s="41" t="s">
        <v>54</v>
      </c>
      <c r="C239" s="141">
        <v>334.38799999999901</v>
      </c>
      <c r="D239" s="86">
        <v>376.77499999999998</v>
      </c>
      <c r="E239" s="86">
        <v>-43.048999999999978</v>
      </c>
      <c r="F239" s="86">
        <v>0.58500000000000085</v>
      </c>
      <c r="G239" s="86">
        <v>7.6000000000000068E-2</v>
      </c>
      <c r="H239" s="86">
        <v>1.0000000000000009E-3</v>
      </c>
      <c r="I239" s="86">
        <v>-126.22899999999936</v>
      </c>
      <c r="J239" s="86">
        <v>77.364999999999782</v>
      </c>
      <c r="K239" s="86">
        <v>-244.02900000000045</v>
      </c>
      <c r="L239" s="86">
        <v>19.651999999999589</v>
      </c>
      <c r="M239" s="86">
        <v>21.73399999999998</v>
      </c>
      <c r="N239" s="86">
        <v>-0.95099999999990814</v>
      </c>
    </row>
    <row r="240" spans="1:14" hidden="1" outlineLevel="1">
      <c r="A240" s="238">
        <v>2009</v>
      </c>
      <c r="B240" s="41" t="s">
        <v>55</v>
      </c>
      <c r="C240" s="141">
        <v>-480.5059999999994</v>
      </c>
      <c r="D240" s="86">
        <v>107.38199999999961</v>
      </c>
      <c r="E240" s="86">
        <v>-594.20199999999977</v>
      </c>
      <c r="F240" s="86">
        <v>6.6370000000000005</v>
      </c>
      <c r="G240" s="86">
        <v>-0.32600000000000007</v>
      </c>
      <c r="H240" s="86">
        <v>3.0000000000000027E-3</v>
      </c>
      <c r="I240" s="86">
        <v>-66.404999999998836</v>
      </c>
      <c r="J240" s="86">
        <v>-60.158999999999651</v>
      </c>
      <c r="K240" s="86">
        <v>-91.0049999999992</v>
      </c>
      <c r="L240" s="86">
        <v>10.387000000000171</v>
      </c>
      <c r="M240" s="86">
        <v>76.674999999999997</v>
      </c>
      <c r="N240" s="86">
        <v>-2.3029999999999973</v>
      </c>
    </row>
    <row r="241" spans="1:14" hidden="1" outlineLevel="1">
      <c r="A241" s="238">
        <v>2009</v>
      </c>
      <c r="B241" s="41" t="s">
        <v>57</v>
      </c>
      <c r="C241" s="141">
        <v>-44.462999999999738</v>
      </c>
      <c r="D241" s="86">
        <v>-112.3179999999993</v>
      </c>
      <c r="E241" s="86">
        <v>68.175000000000182</v>
      </c>
      <c r="F241" s="86">
        <v>-0.34900000000000375</v>
      </c>
      <c r="G241" s="86">
        <v>2.3000000000000131E-2</v>
      </c>
      <c r="H241" s="86">
        <v>6.0000000000000053E-3</v>
      </c>
      <c r="I241" s="86">
        <v>-83.574000000000524</v>
      </c>
      <c r="J241" s="86">
        <v>-11.192000000000917</v>
      </c>
      <c r="K241" s="86">
        <v>-155.58899999999994</v>
      </c>
      <c r="L241" s="86">
        <v>30.427999999999884</v>
      </c>
      <c r="M241" s="86">
        <v>54.704000000000008</v>
      </c>
      <c r="N241" s="86">
        <v>-1.9250000000000682</v>
      </c>
    </row>
    <row r="242" spans="1:14" hidden="1" outlineLevel="1">
      <c r="A242" s="238">
        <v>2009</v>
      </c>
      <c r="B242" s="41" t="s">
        <v>58</v>
      </c>
      <c r="C242" s="141">
        <v>291.87800000000061</v>
      </c>
      <c r="D242" s="86">
        <v>-189.74600000000009</v>
      </c>
      <c r="E242" s="86">
        <v>480.17899999999963</v>
      </c>
      <c r="F242" s="86">
        <v>1.1650000000000063</v>
      </c>
      <c r="G242" s="86">
        <v>0.27500000000000002</v>
      </c>
      <c r="H242" s="86">
        <v>5.0000000000000001E-3</v>
      </c>
      <c r="I242" s="86">
        <v>-134.96600000000035</v>
      </c>
      <c r="J242" s="86">
        <v>-10.208999999998923</v>
      </c>
      <c r="K242" s="86">
        <v>-226.73500000000058</v>
      </c>
      <c r="L242" s="86">
        <v>80.865999999999985</v>
      </c>
      <c r="M242" s="86">
        <v>24.594999999999999</v>
      </c>
      <c r="N242" s="86">
        <v>-3.4829999999999472</v>
      </c>
    </row>
    <row r="243" spans="1:14" ht="13.5" hidden="1" customHeight="1" outlineLevel="1">
      <c r="A243" s="238">
        <v>2009</v>
      </c>
      <c r="B243" s="41" t="s">
        <v>59</v>
      </c>
      <c r="C243" s="141">
        <v>-35.47400000000016</v>
      </c>
      <c r="D243" s="86">
        <v>126.3139999999994</v>
      </c>
      <c r="E243" s="86">
        <v>-164.83599999999979</v>
      </c>
      <c r="F243" s="86">
        <v>2.105</v>
      </c>
      <c r="G243" s="86">
        <v>0.93800000000000017</v>
      </c>
      <c r="H243" s="86">
        <v>4.9999999999999489E-3</v>
      </c>
      <c r="I243" s="86">
        <v>-178.6239999999998</v>
      </c>
      <c r="J243" s="86">
        <v>-49.317000000000917</v>
      </c>
      <c r="K243" s="86">
        <v>-291.8119999999999</v>
      </c>
      <c r="L243" s="86">
        <v>150.86900000000014</v>
      </c>
      <c r="M243" s="86">
        <v>13.726999999999975</v>
      </c>
      <c r="N243" s="86">
        <v>-2.0910000000000082</v>
      </c>
    </row>
    <row r="244" spans="1:14" hidden="1" outlineLevel="1">
      <c r="A244" s="238">
        <v>2009</v>
      </c>
      <c r="B244" s="41" t="s">
        <v>61</v>
      </c>
      <c r="C244" s="141">
        <v>-109.71100000000115</v>
      </c>
      <c r="D244" s="86">
        <v>-95.127999999999702</v>
      </c>
      <c r="E244" s="86">
        <v>-8.1040000000002692</v>
      </c>
      <c r="F244" s="86">
        <v>-8.0500000000000007</v>
      </c>
      <c r="G244" s="86">
        <v>1.5660000000000003</v>
      </c>
      <c r="H244" s="86">
        <v>5.0000000000000001E-3</v>
      </c>
      <c r="I244" s="86">
        <v>-71.84400000000096</v>
      </c>
      <c r="J244" s="86">
        <v>43.384000000000015</v>
      </c>
      <c r="K244" s="86">
        <v>-294.79200000000128</v>
      </c>
      <c r="L244" s="86">
        <v>167.45299999999997</v>
      </c>
      <c r="M244" s="86">
        <v>12.27</v>
      </c>
      <c r="N244" s="86">
        <v>-0.15899999999999181</v>
      </c>
    </row>
    <row r="245" spans="1:14" hidden="1" outlineLevel="1">
      <c r="A245" s="238">
        <v>2009</v>
      </c>
      <c r="B245" s="41" t="s">
        <v>62</v>
      </c>
      <c r="C245" s="141">
        <v>106.95900000000074</v>
      </c>
      <c r="D245" s="86">
        <v>269.10400000000027</v>
      </c>
      <c r="E245" s="86">
        <v>-164.535</v>
      </c>
      <c r="F245" s="86">
        <v>-2.335</v>
      </c>
      <c r="G245" s="86">
        <v>4.7249999999999996</v>
      </c>
      <c r="H245" s="86">
        <v>0</v>
      </c>
      <c r="I245" s="86">
        <v>-87.565999999998894</v>
      </c>
      <c r="J245" s="86">
        <v>116.496000000001</v>
      </c>
      <c r="K245" s="86">
        <v>-505.87699999999859</v>
      </c>
      <c r="L245" s="86">
        <v>288.12400000000025</v>
      </c>
      <c r="M245" s="86">
        <v>8.8520000000000323</v>
      </c>
      <c r="N245" s="86">
        <v>4.8389999999999418</v>
      </c>
    </row>
    <row r="246" spans="1:14" hidden="1" outlineLevel="1">
      <c r="A246" s="404">
        <v>2009</v>
      </c>
      <c r="B246" s="396" t="s">
        <v>63</v>
      </c>
      <c r="C246" s="403">
        <v>591.59599999999955</v>
      </c>
      <c r="D246" s="247">
        <v>736.82500000000005</v>
      </c>
      <c r="E246" s="247">
        <v>-156.29199999999992</v>
      </c>
      <c r="F246" s="247">
        <v>10.175000000000001</v>
      </c>
      <c r="G246" s="247">
        <v>0.86999999999999922</v>
      </c>
      <c r="H246" s="247">
        <v>1.8000000000000016E-2</v>
      </c>
      <c r="I246" s="247">
        <v>287.08399999999892</v>
      </c>
      <c r="J246" s="247">
        <v>213.84299999999894</v>
      </c>
      <c r="K246" s="247">
        <v>-501.7480000000005</v>
      </c>
      <c r="L246" s="247">
        <v>413.35500000000002</v>
      </c>
      <c r="M246" s="247">
        <v>157.96299999999997</v>
      </c>
      <c r="N246" s="247">
        <v>3.6710000000000491</v>
      </c>
    </row>
    <row r="247" spans="1:14" hidden="1" outlineLevel="1">
      <c r="A247" s="238">
        <v>2010</v>
      </c>
      <c r="B247" s="41" t="s">
        <v>49</v>
      </c>
      <c r="C247" s="141">
        <v>-641.44500000000005</v>
      </c>
      <c r="D247" s="86">
        <v>-691.39400000000023</v>
      </c>
      <c r="E247" s="86">
        <v>43.961999999999989</v>
      </c>
      <c r="F247" s="86">
        <v>2.8070000000000022</v>
      </c>
      <c r="G247" s="86">
        <v>3.0860000000000003</v>
      </c>
      <c r="H247" s="86">
        <v>9.3999999999999972E-2</v>
      </c>
      <c r="I247" s="86">
        <v>114.93</v>
      </c>
      <c r="J247" s="86">
        <v>146.84799999999996</v>
      </c>
      <c r="K247" s="86">
        <v>-112.03700000000026</v>
      </c>
      <c r="L247" s="86">
        <v>167.80299999999988</v>
      </c>
      <c r="M247" s="86">
        <v>-87.65199999999993</v>
      </c>
      <c r="N247" s="86">
        <v>-3.2000000000039108E-2</v>
      </c>
    </row>
    <row r="248" spans="1:14" hidden="1" outlineLevel="1">
      <c r="A248" s="238">
        <v>2010</v>
      </c>
      <c r="B248" s="41" t="s">
        <v>50</v>
      </c>
      <c r="C248" s="141">
        <v>48.041999999999462</v>
      </c>
      <c r="D248" s="86">
        <v>-40.703999999999724</v>
      </c>
      <c r="E248" s="86">
        <v>86.442000000000007</v>
      </c>
      <c r="F248" s="86">
        <v>2.4390000000000001</v>
      </c>
      <c r="G248" s="86">
        <v>-0.13600000000000101</v>
      </c>
      <c r="H248" s="86">
        <v>1.0000000000000009E-3</v>
      </c>
      <c r="I248" s="86">
        <v>136.47200000000157</v>
      </c>
      <c r="J248" s="86">
        <v>142.45800000000054</v>
      </c>
      <c r="K248" s="86">
        <v>-161.57399999999961</v>
      </c>
      <c r="L248" s="86">
        <v>159.27799999999979</v>
      </c>
      <c r="M248" s="86">
        <v>-6.4400000000000546</v>
      </c>
      <c r="N248" s="86">
        <v>2.75</v>
      </c>
    </row>
    <row r="249" spans="1:14" hidden="1" outlineLevel="1">
      <c r="A249" s="238">
        <v>2010</v>
      </c>
      <c r="B249" s="41" t="s">
        <v>51</v>
      </c>
      <c r="C249" s="141">
        <v>93.493000000000393</v>
      </c>
      <c r="D249" s="86">
        <v>260.04699999999957</v>
      </c>
      <c r="E249" s="86">
        <v>-169.29899999999998</v>
      </c>
      <c r="F249" s="86">
        <v>1.9230000000000018</v>
      </c>
      <c r="G249" s="86">
        <v>0.81400000000000006</v>
      </c>
      <c r="H249" s="86">
        <v>8.0000000000000071E-3</v>
      </c>
      <c r="I249" s="86">
        <v>-62.721000000001368</v>
      </c>
      <c r="J249" s="86">
        <v>36.789000000000669</v>
      </c>
      <c r="K249" s="86">
        <v>-100.89400000000023</v>
      </c>
      <c r="L249" s="86">
        <v>5.5309999999999491</v>
      </c>
      <c r="M249" s="86">
        <v>-7.3460000000000036</v>
      </c>
      <c r="N249" s="86">
        <v>3.1990000000000691</v>
      </c>
    </row>
    <row r="250" spans="1:14" hidden="1" outlineLevel="1">
      <c r="A250" s="238">
        <v>2010</v>
      </c>
      <c r="B250" s="41" t="s">
        <v>53</v>
      </c>
      <c r="C250" s="141">
        <v>249.4429999999993</v>
      </c>
      <c r="D250" s="86">
        <v>-217.95500000000001</v>
      </c>
      <c r="E250" s="86">
        <v>463.48399999999992</v>
      </c>
      <c r="F250" s="86">
        <v>0.92499999999999716</v>
      </c>
      <c r="G250" s="86">
        <v>2.9879999999999995</v>
      </c>
      <c r="H250" s="86">
        <v>1.0000000000000009E-3</v>
      </c>
      <c r="I250" s="86">
        <v>94.270000000000437</v>
      </c>
      <c r="J250" s="86">
        <v>153.87099999999919</v>
      </c>
      <c r="K250" s="86">
        <v>-173.56800000000021</v>
      </c>
      <c r="L250" s="86">
        <v>114.67900000000009</v>
      </c>
      <c r="M250" s="86">
        <v>-6.8489999999999327</v>
      </c>
      <c r="N250" s="86">
        <v>6.1369999999999436</v>
      </c>
    </row>
    <row r="251" spans="1:14" hidden="1" outlineLevel="1">
      <c r="A251" s="238">
        <v>2010</v>
      </c>
      <c r="B251" s="41" t="s">
        <v>54</v>
      </c>
      <c r="C251" s="141">
        <v>331.03900000000067</v>
      </c>
      <c r="D251" s="86">
        <v>411.8720000000003</v>
      </c>
      <c r="E251" s="86">
        <v>-82.925000000000182</v>
      </c>
      <c r="F251" s="86">
        <v>0.81900000000000261</v>
      </c>
      <c r="G251" s="86">
        <v>1.27</v>
      </c>
      <c r="H251" s="86">
        <v>3.0000000000000027E-3</v>
      </c>
      <c r="I251" s="86">
        <v>154.6919999999991</v>
      </c>
      <c r="J251" s="86">
        <v>195.57099999999991</v>
      </c>
      <c r="K251" s="86">
        <v>-96.144999999999527</v>
      </c>
      <c r="L251" s="86">
        <v>54.524000000000342</v>
      </c>
      <c r="M251" s="86">
        <v>-5.3570000000000846</v>
      </c>
      <c r="N251" s="86">
        <v>6.0990000000000464</v>
      </c>
    </row>
    <row r="252" spans="1:14" hidden="1" outlineLevel="1">
      <c r="A252" s="238">
        <v>2010</v>
      </c>
      <c r="B252" s="41" t="s">
        <v>55</v>
      </c>
      <c r="C252" s="141">
        <v>-536.62099999999919</v>
      </c>
      <c r="D252" s="86">
        <v>-175.9369999999999</v>
      </c>
      <c r="E252" s="86">
        <v>-374.94199999999955</v>
      </c>
      <c r="F252" s="86">
        <v>12.978999999999999</v>
      </c>
      <c r="G252" s="86">
        <v>1.2630000000000017</v>
      </c>
      <c r="H252" s="86">
        <v>1.6000000000000014E-2</v>
      </c>
      <c r="I252" s="86">
        <v>165.70999999999913</v>
      </c>
      <c r="J252" s="86">
        <v>183.08</v>
      </c>
      <c r="K252" s="86">
        <v>-53.842000000000553</v>
      </c>
      <c r="L252" s="86">
        <v>31.351999999999862</v>
      </c>
      <c r="M252" s="86">
        <v>2.4669999999999845</v>
      </c>
      <c r="N252" s="86">
        <v>2.6529999999999063</v>
      </c>
    </row>
    <row r="253" spans="1:14" hidden="1" outlineLevel="1">
      <c r="A253" s="238">
        <v>2010</v>
      </c>
      <c r="B253" s="41" t="s">
        <v>57</v>
      </c>
      <c r="C253" s="141">
        <v>-88.73700000000099</v>
      </c>
      <c r="D253" s="86">
        <v>-123.56800000000021</v>
      </c>
      <c r="E253" s="86">
        <v>36.546999999999571</v>
      </c>
      <c r="F253" s="86">
        <v>0.36999999999999744</v>
      </c>
      <c r="G253" s="86">
        <v>-2.0109999999999992</v>
      </c>
      <c r="H253" s="86">
        <v>-7.4999999999999997E-2</v>
      </c>
      <c r="I253" s="86">
        <v>28.84400000000096</v>
      </c>
      <c r="J253" s="86">
        <v>38.808000000000902</v>
      </c>
      <c r="K253" s="86">
        <v>-60.15099999999984</v>
      </c>
      <c r="L253" s="86">
        <v>42.251999999999498</v>
      </c>
      <c r="M253" s="86">
        <v>6.6460000000000719</v>
      </c>
      <c r="N253" s="86">
        <v>1.289000000000101</v>
      </c>
    </row>
    <row r="254" spans="1:14" hidden="1" outlineLevel="1">
      <c r="A254" s="238">
        <v>2010</v>
      </c>
      <c r="B254" s="41" t="s">
        <v>58</v>
      </c>
      <c r="C254" s="141">
        <v>397.7440000000006</v>
      </c>
      <c r="D254" s="86">
        <v>223.4360000000006</v>
      </c>
      <c r="E254" s="86">
        <v>171.27300000000014</v>
      </c>
      <c r="F254" s="86">
        <v>2.2870000000000061</v>
      </c>
      <c r="G254" s="86">
        <v>0.69599999999999795</v>
      </c>
      <c r="H254" s="86">
        <v>5.1999999999999935E-2</v>
      </c>
      <c r="I254" s="86">
        <v>23.61200000000099</v>
      </c>
      <c r="J254" s="86">
        <v>46.53899999999885</v>
      </c>
      <c r="K254" s="86">
        <v>-70.041999999999462</v>
      </c>
      <c r="L254" s="86">
        <v>46.394000000000233</v>
      </c>
      <c r="M254" s="86">
        <v>-1.8980000000000246</v>
      </c>
      <c r="N254" s="86">
        <v>2.6189999999999145</v>
      </c>
    </row>
    <row r="255" spans="1:14" hidden="1" outlineLevel="1">
      <c r="A255" s="238">
        <v>2010</v>
      </c>
      <c r="B255" s="41" t="s">
        <v>59</v>
      </c>
      <c r="C255" s="141">
        <v>-179.03800000000047</v>
      </c>
      <c r="D255" s="86">
        <v>-81.013000000000829</v>
      </c>
      <c r="E255" s="86">
        <v>-98.083999999999833</v>
      </c>
      <c r="F255" s="86">
        <v>0.2149999999999892</v>
      </c>
      <c r="G255" s="86">
        <v>5.9000000000001052E-2</v>
      </c>
      <c r="H255" s="86">
        <v>-0.215</v>
      </c>
      <c r="I255" s="86">
        <v>-29.85399999999936</v>
      </c>
      <c r="J255" s="86">
        <v>30.470000000001164</v>
      </c>
      <c r="K255" s="86">
        <v>-125.78600000000006</v>
      </c>
      <c r="L255" s="86">
        <v>65.369999999999891</v>
      </c>
      <c r="M255" s="86">
        <v>-1.0629999999999882</v>
      </c>
      <c r="N255" s="86">
        <v>1.1550000000000864</v>
      </c>
    </row>
    <row r="256" spans="1:14" ht="13.5" hidden="1" customHeight="1" outlineLevel="1">
      <c r="A256" s="238">
        <v>2010</v>
      </c>
      <c r="B256" s="41" t="s">
        <v>61</v>
      </c>
      <c r="C256" s="141">
        <v>105.41799999999967</v>
      </c>
      <c r="D256" s="86">
        <v>-175.88899999999921</v>
      </c>
      <c r="E256" s="86">
        <v>281.22399999999971</v>
      </c>
      <c r="F256" s="86">
        <v>0.92500000000001137</v>
      </c>
      <c r="G256" s="86">
        <v>-0.8019999999999996</v>
      </c>
      <c r="H256" s="86">
        <v>-0.04</v>
      </c>
      <c r="I256" s="86">
        <v>42.680000000000291</v>
      </c>
      <c r="J256" s="86">
        <v>8.3209999999999127</v>
      </c>
      <c r="K256" s="86">
        <v>-31.450000000000728</v>
      </c>
      <c r="L256" s="86">
        <v>61.609000000000378</v>
      </c>
      <c r="M256" s="86">
        <v>0.79099999999993997</v>
      </c>
      <c r="N256" s="86">
        <v>3.4089999999999918</v>
      </c>
    </row>
    <row r="257" spans="1:14" hidden="1" outlineLevel="1">
      <c r="A257" s="238">
        <v>2010</v>
      </c>
      <c r="B257" s="41" t="s">
        <v>62</v>
      </c>
      <c r="C257" s="141">
        <v>384.11000000000058</v>
      </c>
      <c r="D257" s="86">
        <v>479.95499999999998</v>
      </c>
      <c r="E257" s="86">
        <v>-128.41699999999992</v>
      </c>
      <c r="F257" s="86">
        <v>31.483999999999995</v>
      </c>
      <c r="G257" s="86">
        <v>1.0689999999999991</v>
      </c>
      <c r="H257" s="86">
        <v>1.8999999999999961E-2</v>
      </c>
      <c r="I257" s="86">
        <v>62.976232999997592</v>
      </c>
      <c r="J257" s="86">
        <v>39.846232999998392</v>
      </c>
      <c r="K257" s="86">
        <v>-49.407999999999447</v>
      </c>
      <c r="L257" s="86">
        <v>67.853000000000065</v>
      </c>
      <c r="M257" s="86">
        <v>1.3580000000000609</v>
      </c>
      <c r="N257" s="86">
        <v>3.3269999999999982</v>
      </c>
    </row>
    <row r="258" spans="1:14" hidden="1" outlineLevel="1">
      <c r="A258" s="404">
        <v>2010</v>
      </c>
      <c r="B258" s="396" t="s">
        <v>63</v>
      </c>
      <c r="C258" s="403">
        <v>717.5</v>
      </c>
      <c r="D258" s="247">
        <v>430.25900000000001</v>
      </c>
      <c r="E258" s="247">
        <v>288.54199999999992</v>
      </c>
      <c r="F258" s="247">
        <v>4.4980000000000047</v>
      </c>
      <c r="G258" s="247">
        <v>-5.7409999999999997</v>
      </c>
      <c r="H258" s="247">
        <v>-5.7999999999999996E-2</v>
      </c>
      <c r="I258" s="247">
        <v>471.06076700000267</v>
      </c>
      <c r="J258" s="247">
        <v>326.41976700000123</v>
      </c>
      <c r="K258" s="247">
        <v>-83.271999999999935</v>
      </c>
      <c r="L258" s="247">
        <v>214.26299999999992</v>
      </c>
      <c r="M258" s="247">
        <v>5.9149999999999636</v>
      </c>
      <c r="N258" s="247">
        <v>7.7350000000000136</v>
      </c>
    </row>
    <row r="259" spans="1:14" hidden="1" outlineLevel="1">
      <c r="A259" s="238">
        <v>2011</v>
      </c>
      <c r="B259" s="41" t="s">
        <v>49</v>
      </c>
      <c r="C259" s="141">
        <v>-231.03700000000026</v>
      </c>
      <c r="D259" s="86">
        <v>-299.54000000000002</v>
      </c>
      <c r="E259" s="86">
        <v>65.782000000000153</v>
      </c>
      <c r="F259" s="86">
        <v>-1.39</v>
      </c>
      <c r="G259" s="86">
        <v>3.8760000000000012</v>
      </c>
      <c r="H259" s="86">
        <v>0.23499999999999999</v>
      </c>
      <c r="I259" s="86">
        <v>192.20499999999811</v>
      </c>
      <c r="J259" s="86">
        <v>56.332999999998719</v>
      </c>
      <c r="K259" s="86">
        <v>109.13</v>
      </c>
      <c r="L259" s="86">
        <v>60.952000000000226</v>
      </c>
      <c r="M259" s="86">
        <v>-28.086999999999989</v>
      </c>
      <c r="N259" s="86">
        <v>-6.1230000000000473</v>
      </c>
    </row>
    <row r="260" spans="1:14" hidden="1" outlineLevel="1">
      <c r="A260" s="238">
        <v>2011</v>
      </c>
      <c r="B260" s="41" t="s">
        <v>50</v>
      </c>
      <c r="C260" s="141">
        <v>-162.753999999999</v>
      </c>
      <c r="D260" s="86">
        <v>-69.646999999999935</v>
      </c>
      <c r="E260" s="86">
        <v>-101.42299999999977</v>
      </c>
      <c r="F260" s="86">
        <v>4.3979999999999961</v>
      </c>
      <c r="G260" s="86">
        <v>4.1229999999999976</v>
      </c>
      <c r="H260" s="86">
        <v>-0.20499999999999999</v>
      </c>
      <c r="I260" s="86">
        <v>227.4320000000007</v>
      </c>
      <c r="J260" s="86">
        <v>-4.7709999999988213</v>
      </c>
      <c r="K260" s="86">
        <v>-21.716000000000349</v>
      </c>
      <c r="L260" s="86">
        <v>248.9369999999999</v>
      </c>
      <c r="M260" s="86">
        <v>6.6850000000000591</v>
      </c>
      <c r="N260" s="86">
        <v>-1.7029999999999745</v>
      </c>
    </row>
    <row r="261" spans="1:14" hidden="1" outlineLevel="1">
      <c r="A261" s="238">
        <v>2011</v>
      </c>
      <c r="B261" s="41" t="s">
        <v>51</v>
      </c>
      <c r="C261" s="141">
        <v>-253.9890000000014</v>
      </c>
      <c r="D261" s="86">
        <v>-366.88900000000012</v>
      </c>
      <c r="E261" s="86">
        <v>107.18899999999985</v>
      </c>
      <c r="F261" s="86">
        <v>3.8829999999999956</v>
      </c>
      <c r="G261" s="86">
        <v>1.7870000000000026</v>
      </c>
      <c r="H261" s="86">
        <v>4.0999999999999981E-2</v>
      </c>
      <c r="I261" s="86">
        <v>-144.72000000000116</v>
      </c>
      <c r="J261" s="86">
        <v>-183.81700000000092</v>
      </c>
      <c r="K261" s="86">
        <v>171.33700000000044</v>
      </c>
      <c r="L261" s="86">
        <v>-142.97299999999996</v>
      </c>
      <c r="M261" s="86">
        <v>12.92</v>
      </c>
      <c r="N261" s="86">
        <v>-2.1870000000000118</v>
      </c>
    </row>
    <row r="262" spans="1:14" hidden="1" outlineLevel="1">
      <c r="A262" s="238">
        <v>2011</v>
      </c>
      <c r="B262" s="41" t="s">
        <v>53</v>
      </c>
      <c r="C262" s="141">
        <v>15.845000000001164</v>
      </c>
      <c r="D262" s="86">
        <v>-49.042000000000371</v>
      </c>
      <c r="E262" s="86">
        <v>64.855999999999767</v>
      </c>
      <c r="F262" s="86">
        <v>2.6500000000000057</v>
      </c>
      <c r="G262" s="86">
        <v>-2.6189999999999998</v>
      </c>
      <c r="H262" s="86">
        <v>0</v>
      </c>
      <c r="I262" s="86">
        <v>170.14400000000023</v>
      </c>
      <c r="J262" s="86">
        <v>124.17799999999988</v>
      </c>
      <c r="K262" s="86">
        <v>0.41599999999925785</v>
      </c>
      <c r="L262" s="86">
        <v>29.019999999999527</v>
      </c>
      <c r="M262" s="86">
        <v>18.625999999999976</v>
      </c>
      <c r="N262" s="86">
        <v>-2.0960000000000036</v>
      </c>
    </row>
    <row r="263" spans="1:14" hidden="1" outlineLevel="1">
      <c r="A263" s="238">
        <v>2011</v>
      </c>
      <c r="B263" s="41" t="s">
        <v>54</v>
      </c>
      <c r="C263" s="141">
        <v>65.881999999999607</v>
      </c>
      <c r="D263" s="86">
        <v>130.19200000000001</v>
      </c>
      <c r="E263" s="86">
        <v>-75.963999999999942</v>
      </c>
      <c r="F263" s="86">
        <v>0.91100000000000136</v>
      </c>
      <c r="G263" s="86">
        <v>10.738</v>
      </c>
      <c r="H263" s="86">
        <v>5.0000000000000001E-3</v>
      </c>
      <c r="I263" s="86">
        <v>90.541000000001077</v>
      </c>
      <c r="J263" s="86">
        <v>-6.6829999999990832</v>
      </c>
      <c r="K263" s="86">
        <v>2.9890000000004875</v>
      </c>
      <c r="L263" s="86">
        <v>100.29</v>
      </c>
      <c r="M263" s="86">
        <v>1.7430000000000518</v>
      </c>
      <c r="N263" s="86">
        <v>-7.7980000000000018</v>
      </c>
    </row>
    <row r="264" spans="1:14" hidden="1" outlineLevel="1">
      <c r="A264" s="238">
        <v>2011</v>
      </c>
      <c r="B264" s="41" t="s">
        <v>55</v>
      </c>
      <c r="C264" s="141">
        <v>6.4799999999995634</v>
      </c>
      <c r="D264" s="86">
        <v>163.13799999999992</v>
      </c>
      <c r="E264" s="86">
        <v>-159.48799999999983</v>
      </c>
      <c r="F264" s="86">
        <v>0.18500000000000227</v>
      </c>
      <c r="G264" s="86">
        <v>2.63</v>
      </c>
      <c r="H264" s="86">
        <v>1.4999999999999999E-2</v>
      </c>
      <c r="I264" s="86">
        <v>155.98400000000038</v>
      </c>
      <c r="J264" s="86">
        <v>3.7260000000005675</v>
      </c>
      <c r="K264" s="86">
        <v>115.75</v>
      </c>
      <c r="L264" s="86">
        <v>53.501000000000204</v>
      </c>
      <c r="M264" s="86">
        <v>1.6059999999999945</v>
      </c>
      <c r="N264" s="86">
        <v>-18.599000000000046</v>
      </c>
    </row>
    <row r="265" spans="1:14" hidden="1" outlineLevel="1">
      <c r="A265" s="238">
        <v>2011</v>
      </c>
      <c r="B265" s="41" t="s">
        <v>57</v>
      </c>
      <c r="C265" s="141">
        <v>-401.65099999999984</v>
      </c>
      <c r="D265" s="86">
        <v>-467.50900000000001</v>
      </c>
      <c r="E265" s="86">
        <v>58.222999999999956</v>
      </c>
      <c r="F265" s="86">
        <v>5.1819999999999879</v>
      </c>
      <c r="G265" s="86">
        <v>2.445999999999998</v>
      </c>
      <c r="H265" s="86">
        <v>7.0000000000000062E-3</v>
      </c>
      <c r="I265" s="86">
        <v>125.79899999999907</v>
      </c>
      <c r="J265" s="86">
        <v>-23.460000000000946</v>
      </c>
      <c r="K265" s="86">
        <v>137.85499999999999</v>
      </c>
      <c r="L265" s="86">
        <v>18.043999999999869</v>
      </c>
      <c r="M265" s="86">
        <v>-3.0410000000000537</v>
      </c>
      <c r="N265" s="86">
        <v>-3.5989999999999327</v>
      </c>
    </row>
    <row r="266" spans="1:14" hidden="1" outlineLevel="1">
      <c r="A266" s="238">
        <v>2011</v>
      </c>
      <c r="B266" s="41" t="s">
        <v>58</v>
      </c>
      <c r="C266" s="174">
        <v>691.93599999999969</v>
      </c>
      <c r="D266" s="189">
        <v>95.592000000000553</v>
      </c>
      <c r="E266" s="189">
        <v>597.17200000000003</v>
      </c>
      <c r="F266" s="189">
        <v>0.38000000000000966</v>
      </c>
      <c r="G266" s="189">
        <v>-1.165</v>
      </c>
      <c r="H266" s="189">
        <v>-4.3000000000000038E-2</v>
      </c>
      <c r="I266" s="189">
        <v>76.542000000001281</v>
      </c>
      <c r="J266" s="189">
        <v>-40.191999999999098</v>
      </c>
      <c r="K266" s="189">
        <v>126.02100000000064</v>
      </c>
      <c r="L266" s="189">
        <v>8.5910000000003492</v>
      </c>
      <c r="M266" s="189">
        <v>-21.45799999999997</v>
      </c>
      <c r="N266" s="189">
        <v>3.5799999999999272</v>
      </c>
    </row>
    <row r="267" spans="1:14" hidden="1" outlineLevel="1">
      <c r="A267" s="238">
        <v>2011</v>
      </c>
      <c r="B267" s="41" t="s">
        <v>59</v>
      </c>
      <c r="C267" s="174">
        <v>-443.45199999999932</v>
      </c>
      <c r="D267" s="189">
        <v>-25.413000000000466</v>
      </c>
      <c r="E267" s="189">
        <v>-417.66899999999987</v>
      </c>
      <c r="F267" s="189">
        <v>-0.22299999999999898</v>
      </c>
      <c r="G267" s="189">
        <v>-0.15000000000000568</v>
      </c>
      <c r="H267" s="189">
        <v>3.0000000000000027E-3</v>
      </c>
      <c r="I267" s="189">
        <v>40.152999999998428</v>
      </c>
      <c r="J267" s="189">
        <v>-81.777000000000044</v>
      </c>
      <c r="K267" s="189">
        <v>96.918999999999869</v>
      </c>
      <c r="L267" s="189">
        <v>38.717999999999847</v>
      </c>
      <c r="M267" s="189">
        <v>-4.5170000000000528</v>
      </c>
      <c r="N267" s="189">
        <v>-9.1899999999999409</v>
      </c>
    </row>
    <row r="268" spans="1:14" hidden="1" outlineLevel="1">
      <c r="A268" s="238">
        <v>2011</v>
      </c>
      <c r="B268" s="41" t="s">
        <v>61</v>
      </c>
      <c r="C268" s="174">
        <v>-320.60800000000017</v>
      </c>
      <c r="D268" s="189">
        <v>35.081000000000131</v>
      </c>
      <c r="E268" s="189">
        <v>-351.66400000000021</v>
      </c>
      <c r="F268" s="189">
        <v>1.3239999999999981</v>
      </c>
      <c r="G268" s="189">
        <v>-5.3449999999999998</v>
      </c>
      <c r="H268" s="189">
        <v>-4.0000000000000036E-3</v>
      </c>
      <c r="I268" s="189">
        <v>18.341000000000349</v>
      </c>
      <c r="J268" s="189">
        <v>-146.3080000000009</v>
      </c>
      <c r="K268" s="189">
        <v>99.094999999999345</v>
      </c>
      <c r="L268" s="189">
        <v>92.917000000000371</v>
      </c>
      <c r="M268" s="189">
        <v>-16.927999999999997</v>
      </c>
      <c r="N268" s="189">
        <v>-10.435000000000059</v>
      </c>
    </row>
    <row r="269" spans="1:14" hidden="1" outlineLevel="1">
      <c r="A269" s="238">
        <v>2011</v>
      </c>
      <c r="B269" s="41" t="s">
        <v>62</v>
      </c>
      <c r="C269" s="174">
        <v>221.87299999999959</v>
      </c>
      <c r="D269" s="189">
        <v>184.09799999999996</v>
      </c>
      <c r="E269" s="189">
        <v>47.278000000000247</v>
      </c>
      <c r="F269" s="189">
        <v>-7.5720000000000027</v>
      </c>
      <c r="G269" s="189">
        <v>-1.9260000000000019</v>
      </c>
      <c r="H269" s="189">
        <v>-5.0000000000000001E-3</v>
      </c>
      <c r="I269" s="189">
        <v>84.914000000000669</v>
      </c>
      <c r="J269" s="189">
        <v>-65.836999999999534</v>
      </c>
      <c r="K269" s="189">
        <v>94.942000000000007</v>
      </c>
      <c r="L269" s="189">
        <v>78.647999999999229</v>
      </c>
      <c r="M269" s="189">
        <v>-14.686999999999955</v>
      </c>
      <c r="N269" s="189">
        <v>-8.15199999999993</v>
      </c>
    </row>
    <row r="270" spans="1:14" hidden="1" outlineLevel="1">
      <c r="A270" s="404">
        <v>2011</v>
      </c>
      <c r="B270" s="396" t="s">
        <v>63</v>
      </c>
      <c r="C270" s="405">
        <v>159.54199999999946</v>
      </c>
      <c r="D270" s="406">
        <v>751.15</v>
      </c>
      <c r="E270" s="406">
        <v>-571.09500000000003</v>
      </c>
      <c r="F270" s="406">
        <v>-24.608999999999995</v>
      </c>
      <c r="G270" s="406">
        <v>4.083000000000002</v>
      </c>
      <c r="H270" s="406">
        <v>-0.23399999999999999</v>
      </c>
      <c r="I270" s="406">
        <v>540.6929999999993</v>
      </c>
      <c r="J270" s="406">
        <v>50.993000000000393</v>
      </c>
      <c r="K270" s="406">
        <v>190.85400000000027</v>
      </c>
      <c r="L270" s="406">
        <v>308.1860000000006</v>
      </c>
      <c r="M270" s="406">
        <v>-9.3450000000000273</v>
      </c>
      <c r="N270" s="406">
        <v>4.9999999999954525E-3</v>
      </c>
    </row>
    <row r="271" spans="1:14" collapsed="1">
      <c r="A271" s="238">
        <v>2012</v>
      </c>
      <c r="B271" s="41" t="s">
        <v>49</v>
      </c>
      <c r="C271" s="174">
        <v>-557.11299999999937</v>
      </c>
      <c r="D271" s="189">
        <v>-700.3119999999999</v>
      </c>
      <c r="E271" s="189">
        <v>132.9369999999999</v>
      </c>
      <c r="F271" s="189">
        <v>7.7579999999999956</v>
      </c>
      <c r="G271" s="189">
        <v>2.455999999999996</v>
      </c>
      <c r="H271" s="189">
        <v>4.7E-2</v>
      </c>
      <c r="I271" s="189">
        <v>142.64500000000001</v>
      </c>
      <c r="J271" s="189">
        <v>17.243999999998778</v>
      </c>
      <c r="K271" s="189">
        <v>161.81600000000071</v>
      </c>
      <c r="L271" s="189">
        <v>8.206000000000131</v>
      </c>
      <c r="M271" s="189">
        <v>-32.982999999999947</v>
      </c>
      <c r="N271" s="189">
        <v>-11.638000000000034</v>
      </c>
    </row>
    <row r="272" spans="1:14">
      <c r="A272" s="238">
        <v>2012</v>
      </c>
      <c r="B272" s="41" t="s">
        <v>50</v>
      </c>
      <c r="C272" s="174">
        <v>415.17400000000089</v>
      </c>
      <c r="D272" s="189">
        <v>76.619999999999891</v>
      </c>
      <c r="E272" s="189">
        <v>335.60500000000002</v>
      </c>
      <c r="F272" s="189">
        <v>2.875</v>
      </c>
      <c r="G272" s="189">
        <v>7.3000000000000398E-2</v>
      </c>
      <c r="H272" s="189">
        <v>1.0000000000000009E-3</v>
      </c>
      <c r="I272" s="189">
        <v>306.77</v>
      </c>
      <c r="J272" s="189">
        <v>79.712000000001353</v>
      </c>
      <c r="K272" s="189">
        <v>197.78899999999885</v>
      </c>
      <c r="L272" s="189">
        <v>39.997999999999593</v>
      </c>
      <c r="M272" s="189">
        <v>-4.5530000000000541</v>
      </c>
      <c r="N272" s="189">
        <v>-6.1760000000000446</v>
      </c>
    </row>
    <row r="273" spans="1:14">
      <c r="A273" s="238">
        <v>2012</v>
      </c>
      <c r="B273" s="41" t="s">
        <v>51</v>
      </c>
      <c r="C273" s="174">
        <v>111.88899999999921</v>
      </c>
      <c r="D273" s="189">
        <v>41.609000000000378</v>
      </c>
      <c r="E273" s="189">
        <v>65.25400000000036</v>
      </c>
      <c r="F273" s="189">
        <v>1.1009999999999991</v>
      </c>
      <c r="G273" s="189">
        <v>4.1739999999999995</v>
      </c>
      <c r="H273" s="189">
        <v>-1.0000000000000009E-3</v>
      </c>
      <c r="I273" s="189">
        <v>-11.736000000000786</v>
      </c>
      <c r="J273" s="189">
        <v>-80.206000000000131</v>
      </c>
      <c r="K273" s="189">
        <v>56.744000000000597</v>
      </c>
      <c r="L273" s="189">
        <v>7.9750000000003638</v>
      </c>
      <c r="M273" s="189">
        <v>10.302000000000021</v>
      </c>
      <c r="N273" s="189">
        <v>-6.5509999999999309</v>
      </c>
    </row>
    <row r="274" spans="1:14">
      <c r="A274" s="238">
        <v>2012</v>
      </c>
      <c r="B274" s="41" t="s">
        <v>53</v>
      </c>
      <c r="C274" s="174">
        <v>148.66300000000047</v>
      </c>
      <c r="D274" s="189">
        <v>-125.47599999999966</v>
      </c>
      <c r="E274" s="189">
        <v>276.71599999999989</v>
      </c>
      <c r="F274" s="189">
        <v>0.58299999999999841</v>
      </c>
      <c r="G274" s="189">
        <v>-3.16</v>
      </c>
      <c r="H274" s="189">
        <v>0</v>
      </c>
      <c r="I274" s="189">
        <v>129.83000000000175</v>
      </c>
      <c r="J274" s="189">
        <v>36.855999999999767</v>
      </c>
      <c r="K274" s="189">
        <v>82.20299999999952</v>
      </c>
      <c r="L274" s="189">
        <v>5.3179999999993015</v>
      </c>
      <c r="M274" s="189">
        <v>10.596000000000004</v>
      </c>
      <c r="N274" s="189">
        <v>-5.1430000000000291</v>
      </c>
    </row>
    <row r="275" spans="1:14">
      <c r="A275" s="238">
        <v>2012</v>
      </c>
      <c r="B275" s="41" t="s">
        <v>54</v>
      </c>
      <c r="C275" s="174">
        <v>301.62299999999959</v>
      </c>
      <c r="D275" s="189">
        <v>324.1309999999994</v>
      </c>
      <c r="E275" s="189">
        <v>-26.635000000000218</v>
      </c>
      <c r="F275" s="189">
        <v>0.75799999999999557</v>
      </c>
      <c r="G275" s="189">
        <v>3.3689999999999998</v>
      </c>
      <c r="H275" s="189">
        <v>0</v>
      </c>
      <c r="I275" s="189">
        <v>64.60399999999936</v>
      </c>
      <c r="J275" s="189">
        <v>27.993999999998778</v>
      </c>
      <c r="K275" s="189">
        <v>27.841000000000349</v>
      </c>
      <c r="L275" s="189">
        <v>-1.0339999999996508</v>
      </c>
      <c r="M275" s="189">
        <v>14.33</v>
      </c>
      <c r="N275" s="189">
        <v>-4.5270000000000437</v>
      </c>
    </row>
    <row r="276" spans="1:14">
      <c r="A276" s="238">
        <v>2012</v>
      </c>
      <c r="B276" s="41" t="s">
        <v>55</v>
      </c>
      <c r="C276" s="174">
        <v>-808.51499999999942</v>
      </c>
      <c r="D276" s="189">
        <v>-174.74200000000019</v>
      </c>
      <c r="E276" s="189">
        <v>-633.36400000000003</v>
      </c>
      <c r="F276" s="189">
        <v>0.36800000000000921</v>
      </c>
      <c r="G276" s="189">
        <v>-0.77799999999999869</v>
      </c>
      <c r="H276" s="189">
        <v>1.0000000000000009E-3</v>
      </c>
      <c r="I276" s="189">
        <v>154.05099999999948</v>
      </c>
      <c r="J276" s="189">
        <v>146.47400000000016</v>
      </c>
      <c r="K276" s="189">
        <v>23.868000000000393</v>
      </c>
      <c r="L276" s="189">
        <v>-32.485999999999876</v>
      </c>
      <c r="M276" s="189">
        <v>20.33200000000005</v>
      </c>
      <c r="N276" s="189">
        <v>-4.1369999999999436</v>
      </c>
    </row>
    <row r="277" spans="1:14">
      <c r="A277" s="238">
        <v>2012</v>
      </c>
      <c r="B277" s="41" t="s">
        <v>57</v>
      </c>
      <c r="C277" s="174">
        <v>44.787000000000262</v>
      </c>
      <c r="D277" s="189">
        <v>230.76200000000063</v>
      </c>
      <c r="E277" s="189">
        <v>-209.29</v>
      </c>
      <c r="F277" s="189">
        <v>0.62199999999999989</v>
      </c>
      <c r="G277" s="189">
        <v>22.692999999999998</v>
      </c>
      <c r="H277" s="189">
        <v>0</v>
      </c>
      <c r="I277" s="189">
        <v>47.32300000000032</v>
      </c>
      <c r="J277" s="189">
        <v>17.343000000000757</v>
      </c>
      <c r="K277" s="189">
        <v>40.248999999999796</v>
      </c>
      <c r="L277" s="189">
        <v>-17.404999999999745</v>
      </c>
      <c r="M277" s="189">
        <v>12.581000000000017</v>
      </c>
      <c r="N277" s="189">
        <v>-5.44500000000005</v>
      </c>
    </row>
    <row r="278" spans="1:14">
      <c r="A278" s="238">
        <v>2012</v>
      </c>
      <c r="B278" s="41" t="s">
        <v>58</v>
      </c>
      <c r="C278" s="174">
        <v>76.247999999999593</v>
      </c>
      <c r="D278" s="189">
        <v>55.050999999999476</v>
      </c>
      <c r="E278" s="189">
        <v>19.09900000000016</v>
      </c>
      <c r="F278" s="189">
        <v>2.0720000000000027</v>
      </c>
      <c r="G278" s="189">
        <v>2.4999999999998579E-2</v>
      </c>
      <c r="H278" s="189">
        <v>1.0000000000000009E-3</v>
      </c>
      <c r="I278" s="189">
        <v>28.067999999999302</v>
      </c>
      <c r="J278" s="189">
        <v>38.368000000000393</v>
      </c>
      <c r="K278" s="189">
        <v>-13.898999999999432</v>
      </c>
      <c r="L278" s="189">
        <v>-19.967000000000553</v>
      </c>
      <c r="M278" s="189">
        <v>29.708999999999946</v>
      </c>
      <c r="N278" s="189">
        <v>-6.1429999999999154</v>
      </c>
    </row>
    <row r="279" spans="1:14">
      <c r="A279" s="238">
        <v>2012</v>
      </c>
      <c r="B279" s="41" t="s">
        <v>59</v>
      </c>
      <c r="C279" s="174">
        <v>-260.21600000000035</v>
      </c>
      <c r="D279" s="189">
        <v>-183.65700000000015</v>
      </c>
      <c r="E279" s="189">
        <v>-67.824000000000069</v>
      </c>
      <c r="F279" s="189">
        <v>-14.185</v>
      </c>
      <c r="G279" s="189">
        <v>5.45</v>
      </c>
      <c r="H279" s="189">
        <v>0</v>
      </c>
      <c r="I279" s="189">
        <v>9.5790000000015425</v>
      </c>
      <c r="J279" s="189">
        <v>79.753999999998996</v>
      </c>
      <c r="K279" s="189">
        <v>-37.802000000001499</v>
      </c>
      <c r="L279" s="189">
        <v>-68.023999999999432</v>
      </c>
      <c r="M279" s="189">
        <v>37.019000000000005</v>
      </c>
      <c r="N279" s="189">
        <v>-1.3680000000000518</v>
      </c>
    </row>
    <row r="280" spans="1:14">
      <c r="A280" s="238">
        <v>2012</v>
      </c>
      <c r="B280" s="41" t="s">
        <v>61</v>
      </c>
      <c r="C280" s="174">
        <v>74.09900000000016</v>
      </c>
      <c r="D280" s="189">
        <v>-6.2249999999994543</v>
      </c>
      <c r="E280" s="189">
        <v>76.952000000000226</v>
      </c>
      <c r="F280" s="189">
        <v>-3.9620000000000033</v>
      </c>
      <c r="G280" s="189">
        <v>7.3340000000000032</v>
      </c>
      <c r="H280" s="189">
        <v>0</v>
      </c>
      <c r="I280" s="189">
        <v>-10.178000000003522</v>
      </c>
      <c r="J280" s="189">
        <v>-12.552999999999884</v>
      </c>
      <c r="K280" s="189">
        <v>61.025000000001455</v>
      </c>
      <c r="L280" s="189">
        <v>-101.70200000000023</v>
      </c>
      <c r="M280" s="189">
        <v>45.336999999999989</v>
      </c>
      <c r="N280" s="189">
        <v>-2.2849999999999682</v>
      </c>
    </row>
    <row r="281" spans="1:14">
      <c r="A281" s="238">
        <v>2012</v>
      </c>
      <c r="B281" s="41" t="s">
        <v>62</v>
      </c>
      <c r="C281" s="174">
        <v>215.93</v>
      </c>
      <c r="D281" s="189">
        <v>301.96399999999994</v>
      </c>
      <c r="E281" s="189">
        <v>-81.869000000000142</v>
      </c>
      <c r="F281" s="189">
        <v>2.6560000000000059</v>
      </c>
      <c r="G281" s="189">
        <v>-6.7070000000000078</v>
      </c>
      <c r="H281" s="189">
        <v>-0.114</v>
      </c>
      <c r="I281" s="189">
        <v>83.863000000001193</v>
      </c>
      <c r="J281" s="189">
        <v>67.796000000000276</v>
      </c>
      <c r="K281" s="189">
        <v>54.617999999998574</v>
      </c>
      <c r="L281" s="189">
        <v>-83.103000000000065</v>
      </c>
      <c r="M281" s="189">
        <v>47.3</v>
      </c>
      <c r="N281" s="189">
        <v>-2.7480000000000473</v>
      </c>
    </row>
    <row r="282" spans="1:14">
      <c r="A282" s="238">
        <v>2012</v>
      </c>
      <c r="B282" s="41" t="s">
        <v>63</v>
      </c>
      <c r="C282" s="174">
        <v>529.85</v>
      </c>
      <c r="D282" s="189">
        <v>502.72500000000002</v>
      </c>
      <c r="E282" s="189">
        <v>20.70699999999988</v>
      </c>
      <c r="F282" s="189">
        <v>-3.2270000000000039</v>
      </c>
      <c r="G282" s="189">
        <v>9.6450000000000102</v>
      </c>
      <c r="H282" s="189">
        <v>0</v>
      </c>
      <c r="I282" s="189">
        <v>524.54300000000148</v>
      </c>
      <c r="J282" s="189">
        <v>478.80500000000001</v>
      </c>
      <c r="K282" s="189">
        <v>-25.204999999999927</v>
      </c>
      <c r="L282" s="189">
        <v>17.141999999999825</v>
      </c>
      <c r="M282" s="189">
        <v>51.914000000000101</v>
      </c>
      <c r="N282" s="189">
        <v>1.8870000000000573</v>
      </c>
    </row>
    <row r="283" spans="1:14" ht="14.25" customHeight="1">
      <c r="A283" s="135"/>
      <c r="B283" s="451"/>
      <c r="C283" s="814" t="s">
        <v>66</v>
      </c>
      <c r="D283" s="804"/>
      <c r="E283" s="804"/>
      <c r="F283" s="804"/>
      <c r="G283" s="804"/>
      <c r="H283" s="804"/>
      <c r="I283" s="804"/>
      <c r="J283" s="804"/>
      <c r="K283" s="804"/>
      <c r="L283" s="804"/>
      <c r="M283" s="804"/>
      <c r="N283" s="804"/>
    </row>
    <row r="284" spans="1:14" hidden="1" outlineLevel="1">
      <c r="A284" s="72">
        <v>2005</v>
      </c>
      <c r="B284" s="388"/>
      <c r="C284" s="409" t="s">
        <v>241</v>
      </c>
      <c r="D284" s="410" t="s">
        <v>241</v>
      </c>
      <c r="E284" s="410" t="s">
        <v>241</v>
      </c>
      <c r="F284" s="410" t="s">
        <v>241</v>
      </c>
      <c r="G284" s="410" t="s">
        <v>241</v>
      </c>
      <c r="H284" s="410" t="s">
        <v>241</v>
      </c>
      <c r="I284" s="410" t="s">
        <v>241</v>
      </c>
      <c r="J284" s="410" t="s">
        <v>241</v>
      </c>
      <c r="K284" s="410" t="s">
        <v>241</v>
      </c>
      <c r="L284" s="410" t="s">
        <v>241</v>
      </c>
      <c r="M284" s="410" t="s">
        <v>241</v>
      </c>
      <c r="N284" s="410" t="s">
        <v>241</v>
      </c>
    </row>
    <row r="285" spans="1:14" hidden="1" outlineLevel="1">
      <c r="A285" s="72">
        <v>2006</v>
      </c>
      <c r="B285" s="41"/>
      <c r="C285" s="37">
        <v>12.891655544195956</v>
      </c>
      <c r="D285" s="33">
        <v>12.71051025579591</v>
      </c>
      <c r="E285" s="33">
        <v>12.872073769228521</v>
      </c>
      <c r="F285" s="33">
        <v>122.15454176743629</v>
      </c>
      <c r="G285" s="33">
        <v>28.192663329630875</v>
      </c>
      <c r="H285" s="33">
        <v>25.229638701775855</v>
      </c>
      <c r="I285" s="33">
        <v>15.264856862737091</v>
      </c>
      <c r="J285" s="33">
        <v>8.5230608844950666</v>
      </c>
      <c r="K285" s="33">
        <v>32.667373579080788</v>
      </c>
      <c r="L285" s="33">
        <v>17.286552664886813</v>
      </c>
      <c r="M285" s="33">
        <v>-22.048335986842218</v>
      </c>
      <c r="N285" s="33">
        <v>-12.446749763332278</v>
      </c>
    </row>
    <row r="286" spans="1:14" hidden="1" outlineLevel="1">
      <c r="A286" s="72">
        <v>2007</v>
      </c>
      <c r="B286" s="41"/>
      <c r="C286" s="37">
        <v>10.961758993055511</v>
      </c>
      <c r="D286" s="33">
        <v>16.255254400863436</v>
      </c>
      <c r="E286" s="33">
        <v>2.6160346494121143</v>
      </c>
      <c r="F286" s="33">
        <v>18.851109435697339</v>
      </c>
      <c r="G286" s="33">
        <v>-7.1443843046350253</v>
      </c>
      <c r="H286" s="33">
        <v>69.926650366748163</v>
      </c>
      <c r="I286" s="33">
        <v>13.125703176923722</v>
      </c>
      <c r="J286" s="33">
        <v>16.184366255327888</v>
      </c>
      <c r="K286" s="33">
        <v>15.233094725926605</v>
      </c>
      <c r="L286" s="33">
        <v>9.9870642140428458</v>
      </c>
      <c r="M286" s="33">
        <v>-16.635922162217582</v>
      </c>
      <c r="N286" s="33">
        <v>-3.5721420536972204</v>
      </c>
    </row>
    <row r="287" spans="1:14" hidden="1" outlineLevel="1">
      <c r="A287" s="72">
        <v>2008</v>
      </c>
      <c r="B287" s="41"/>
      <c r="C287" s="37">
        <v>-2.2771235665805989</v>
      </c>
      <c r="D287" s="33">
        <v>0.26793061865015488</v>
      </c>
      <c r="E287" s="33">
        <v>-6.7622962716027928</v>
      </c>
      <c r="F287" s="33">
        <v>3.6196552871800947</v>
      </c>
      <c r="G287" s="33">
        <v>-58.501781429506288</v>
      </c>
      <c r="H287" s="33">
        <v>-44.278177458033575</v>
      </c>
      <c r="I287" s="33">
        <v>30.078884348989675</v>
      </c>
      <c r="J287" s="33">
        <v>18.258954846328891</v>
      </c>
      <c r="K287" s="33">
        <v>56.19528576532889</v>
      </c>
      <c r="L287" s="33">
        <v>5.1644823532908788</v>
      </c>
      <c r="M287" s="33">
        <v>-5.3914174024990302</v>
      </c>
      <c r="N287" s="33">
        <v>-0.27442673305836252</v>
      </c>
    </row>
    <row r="288" spans="1:14" collapsed="1">
      <c r="A288" s="40">
        <v>2009</v>
      </c>
      <c r="B288" s="41"/>
      <c r="C288" s="37">
        <v>-14.910885586029138</v>
      </c>
      <c r="D288" s="33">
        <v>-5.7313784228219617</v>
      </c>
      <c r="E288" s="33">
        <v>-33.272315780680074</v>
      </c>
      <c r="F288" s="33">
        <v>65.825388214849966</v>
      </c>
      <c r="G288" s="33">
        <v>364.68828244776381</v>
      </c>
      <c r="H288" s="33">
        <v>27.577827509037704</v>
      </c>
      <c r="I288" s="33">
        <v>-2.0046357720311789</v>
      </c>
      <c r="J288" s="33">
        <v>6.8026769338936504</v>
      </c>
      <c r="K288" s="33">
        <v>-24.21028894801411</v>
      </c>
      <c r="L288" s="33">
        <v>47.546431880342851</v>
      </c>
      <c r="M288" s="33">
        <v>120.13393654422083</v>
      </c>
      <c r="N288" s="33">
        <v>0.78684194822771758</v>
      </c>
    </row>
    <row r="289" spans="1:14">
      <c r="A289" s="40">
        <v>2010</v>
      </c>
      <c r="B289" s="41"/>
      <c r="C289" s="37">
        <v>9.6124282394240481</v>
      </c>
      <c r="D289" s="33">
        <v>4.4942201200075544</v>
      </c>
      <c r="E289" s="33">
        <v>21.065292166119832</v>
      </c>
      <c r="F289" s="33">
        <v>153.78918231465551</v>
      </c>
      <c r="G289" s="33">
        <v>24.185914426353648</v>
      </c>
      <c r="H289" s="33">
        <v>-39.430894308943088</v>
      </c>
      <c r="I289" s="33">
        <v>5.3580350723124468</v>
      </c>
      <c r="J289" s="33">
        <v>14.802100965874175</v>
      </c>
      <c r="K289" s="33">
        <v>-13.701844163486086</v>
      </c>
      <c r="L289" s="33">
        <v>27.619912867607368</v>
      </c>
      <c r="M289" s="33">
        <v>-15.143364535515971</v>
      </c>
      <c r="N289" s="33">
        <v>5.1542966953215199</v>
      </c>
    </row>
    <row r="290" spans="1:14">
      <c r="A290" s="40">
        <v>2011</v>
      </c>
      <c r="B290" s="41"/>
      <c r="C290" s="37">
        <v>-6.4897206495365083</v>
      </c>
      <c r="D290" s="33">
        <v>1.1677434717314696</v>
      </c>
      <c r="E290" s="33">
        <v>-24.75889744051571</v>
      </c>
      <c r="F290" s="33">
        <v>-14.621899933183983</v>
      </c>
      <c r="G290" s="33">
        <v>140.84915008765915</v>
      </c>
      <c r="H290" s="33">
        <v>-62.080536912751676</v>
      </c>
      <c r="I290" s="33">
        <v>6.6727583048467096</v>
      </c>
      <c r="J290" s="33">
        <v>-3.0356788197042874</v>
      </c>
      <c r="K290" s="33">
        <v>15.954334722508179</v>
      </c>
      <c r="L290" s="33">
        <v>18.785595717670759</v>
      </c>
      <c r="M290" s="33">
        <v>-10.137844386610425</v>
      </c>
      <c r="N290" s="33">
        <v>-8.0556460118495039</v>
      </c>
    </row>
    <row r="291" spans="1:14">
      <c r="A291" s="73">
        <v>2012</v>
      </c>
      <c r="B291" s="77"/>
      <c r="C291" s="38">
        <v>3.1129293998568528</v>
      </c>
      <c r="D291" s="34">
        <v>4.8672953145620284</v>
      </c>
      <c r="E291" s="34">
        <v>-4.0959149375934771</v>
      </c>
      <c r="F291" s="34">
        <v>-2.9703881874992817</v>
      </c>
      <c r="G291" s="34">
        <v>141.07035478051714</v>
      </c>
      <c r="H291" s="34">
        <v>-57.522123893805308</v>
      </c>
      <c r="I291" s="34">
        <v>5.8245981591272766</v>
      </c>
      <c r="J291" s="34">
        <v>8.8474763085578445</v>
      </c>
      <c r="K291" s="34">
        <v>7.7055603490607751</v>
      </c>
      <c r="L291" s="34">
        <v>-4.3314328534415552</v>
      </c>
      <c r="M291" s="34">
        <v>48.312351323334696</v>
      </c>
      <c r="N291" s="34">
        <v>-7.1725446714709165</v>
      </c>
    </row>
    <row r="292" spans="1:14" hidden="1" outlineLevel="1">
      <c r="A292" s="72">
        <v>2005</v>
      </c>
      <c r="B292" s="41" t="s">
        <v>52</v>
      </c>
      <c r="C292" s="409" t="s">
        <v>241</v>
      </c>
      <c r="D292" s="410" t="s">
        <v>241</v>
      </c>
      <c r="E292" s="410" t="s">
        <v>241</v>
      </c>
      <c r="F292" s="410" t="s">
        <v>241</v>
      </c>
      <c r="G292" s="410" t="s">
        <v>241</v>
      </c>
      <c r="H292" s="410" t="s">
        <v>241</v>
      </c>
      <c r="I292" s="410" t="s">
        <v>241</v>
      </c>
      <c r="J292" s="410" t="s">
        <v>241</v>
      </c>
      <c r="K292" s="410" t="s">
        <v>241</v>
      </c>
      <c r="L292" s="410" t="s">
        <v>241</v>
      </c>
      <c r="M292" s="410" t="s">
        <v>241</v>
      </c>
      <c r="N292" s="410" t="s">
        <v>241</v>
      </c>
    </row>
    <row r="293" spans="1:14" hidden="1" outlineLevel="1">
      <c r="A293" s="72">
        <v>2005</v>
      </c>
      <c r="B293" s="41" t="s">
        <v>56</v>
      </c>
      <c r="C293" s="409" t="s">
        <v>241</v>
      </c>
      <c r="D293" s="410" t="s">
        <v>241</v>
      </c>
      <c r="E293" s="410" t="s">
        <v>241</v>
      </c>
      <c r="F293" s="410" t="s">
        <v>241</v>
      </c>
      <c r="G293" s="410" t="s">
        <v>241</v>
      </c>
      <c r="H293" s="410" t="s">
        <v>241</v>
      </c>
      <c r="I293" s="410" t="s">
        <v>241</v>
      </c>
      <c r="J293" s="410" t="s">
        <v>241</v>
      </c>
      <c r="K293" s="410" t="s">
        <v>241</v>
      </c>
      <c r="L293" s="410" t="s">
        <v>241</v>
      </c>
      <c r="M293" s="410" t="s">
        <v>241</v>
      </c>
      <c r="N293" s="410" t="s">
        <v>241</v>
      </c>
    </row>
    <row r="294" spans="1:14" hidden="1" outlineLevel="1">
      <c r="A294" s="72">
        <v>2005</v>
      </c>
      <c r="B294" s="41" t="s">
        <v>60</v>
      </c>
      <c r="C294" s="409" t="s">
        <v>241</v>
      </c>
      <c r="D294" s="410" t="s">
        <v>241</v>
      </c>
      <c r="E294" s="410" t="s">
        <v>241</v>
      </c>
      <c r="F294" s="410" t="s">
        <v>241</v>
      </c>
      <c r="G294" s="410" t="s">
        <v>241</v>
      </c>
      <c r="H294" s="410" t="s">
        <v>241</v>
      </c>
      <c r="I294" s="410" t="s">
        <v>241</v>
      </c>
      <c r="J294" s="410" t="s">
        <v>241</v>
      </c>
      <c r="K294" s="410" t="s">
        <v>241</v>
      </c>
      <c r="L294" s="410" t="s">
        <v>241</v>
      </c>
      <c r="M294" s="410" t="s">
        <v>241</v>
      </c>
      <c r="N294" s="410" t="s">
        <v>241</v>
      </c>
    </row>
    <row r="295" spans="1:14" hidden="1" outlineLevel="1">
      <c r="A295" s="402">
        <v>2005</v>
      </c>
      <c r="B295" s="396" t="s">
        <v>64</v>
      </c>
      <c r="C295" s="411" t="s">
        <v>241</v>
      </c>
      <c r="D295" s="412" t="s">
        <v>241</v>
      </c>
      <c r="E295" s="412" t="s">
        <v>241</v>
      </c>
      <c r="F295" s="412" t="s">
        <v>241</v>
      </c>
      <c r="G295" s="412" t="s">
        <v>241</v>
      </c>
      <c r="H295" s="412" t="s">
        <v>241</v>
      </c>
      <c r="I295" s="412" t="s">
        <v>241</v>
      </c>
      <c r="J295" s="412" t="s">
        <v>241</v>
      </c>
      <c r="K295" s="412" t="s">
        <v>241</v>
      </c>
      <c r="L295" s="412" t="s">
        <v>241</v>
      </c>
      <c r="M295" s="412" t="s">
        <v>241</v>
      </c>
      <c r="N295" s="412" t="s">
        <v>241</v>
      </c>
    </row>
    <row r="296" spans="1:14" hidden="1" outlineLevel="1">
      <c r="A296" s="72">
        <v>2006</v>
      </c>
      <c r="B296" s="41" t="s">
        <v>52</v>
      </c>
      <c r="C296" s="37">
        <v>15.926008819796905</v>
      </c>
      <c r="D296" s="33">
        <v>13.895650804858349</v>
      </c>
      <c r="E296" s="33">
        <v>18.964726149794828</v>
      </c>
      <c r="F296" s="33">
        <v>101.26350955093835</v>
      </c>
      <c r="G296" s="33">
        <v>-25.380327032173213</v>
      </c>
      <c r="H296" s="33">
        <v>-30.011600928074245</v>
      </c>
      <c r="I296" s="33">
        <v>5.5243314140551689</v>
      </c>
      <c r="J296" s="33">
        <v>19.118059050156376</v>
      </c>
      <c r="K296" s="33">
        <v>-6.0290996893750446</v>
      </c>
      <c r="L296" s="33">
        <v>15.394489975365786</v>
      </c>
      <c r="M296" s="33">
        <v>-15.253431398890498</v>
      </c>
      <c r="N296" s="33">
        <v>-10.321067353330037</v>
      </c>
    </row>
    <row r="297" spans="1:14" hidden="1" outlineLevel="1">
      <c r="A297" s="72">
        <v>2006</v>
      </c>
      <c r="B297" s="41" t="s">
        <v>56</v>
      </c>
      <c r="C297" s="37">
        <v>11.209766786737177</v>
      </c>
      <c r="D297" s="33">
        <v>15.436744828917014</v>
      </c>
      <c r="E297" s="33">
        <v>3.8945966155557556</v>
      </c>
      <c r="F297" s="33">
        <v>101.97557666214382</v>
      </c>
      <c r="G297" s="33">
        <v>3.7300394842587252</v>
      </c>
      <c r="H297" s="33">
        <v>-29.607503435091701</v>
      </c>
      <c r="I297" s="33">
        <v>10.059650169536269</v>
      </c>
      <c r="J297" s="33">
        <v>19.249184661342511</v>
      </c>
      <c r="K297" s="33">
        <v>3.9801851830151094</v>
      </c>
      <c r="L297" s="33">
        <v>17.230278751492918</v>
      </c>
      <c r="M297" s="33">
        <v>-16.963782837896574</v>
      </c>
      <c r="N297" s="33">
        <v>-9.2428685906982082</v>
      </c>
    </row>
    <row r="298" spans="1:14" hidden="1" outlineLevel="1">
      <c r="A298" s="72">
        <v>2006</v>
      </c>
      <c r="B298" s="41" t="s">
        <v>60</v>
      </c>
      <c r="C298" s="37">
        <v>11.125579193270951</v>
      </c>
      <c r="D298" s="33">
        <v>9.8859523248715533</v>
      </c>
      <c r="E298" s="33">
        <v>12.659716443344678</v>
      </c>
      <c r="F298" s="33">
        <v>182.42149287587722</v>
      </c>
      <c r="G298" s="33">
        <v>6.1456841448259496</v>
      </c>
      <c r="H298" s="33">
        <v>-28.54318916976159</v>
      </c>
      <c r="I298" s="33">
        <v>14.931205026718857</v>
      </c>
      <c r="J298" s="33">
        <v>15.61286470028864</v>
      </c>
      <c r="K298" s="33">
        <v>21.432417039578766</v>
      </c>
      <c r="L298" s="33">
        <v>18.649596118420547</v>
      </c>
      <c r="M298" s="33">
        <v>-17.714706731816136</v>
      </c>
      <c r="N298" s="33">
        <v>-10.689051796109297</v>
      </c>
    </row>
    <row r="299" spans="1:14" hidden="1" outlineLevel="1">
      <c r="A299" s="402">
        <v>2006</v>
      </c>
      <c r="B299" s="396" t="s">
        <v>64</v>
      </c>
      <c r="C299" s="413">
        <v>12.891655544195956</v>
      </c>
      <c r="D299" s="414">
        <v>12.71051025579591</v>
      </c>
      <c r="E299" s="414">
        <v>12.872073769228521</v>
      </c>
      <c r="F299" s="414">
        <v>122.15454176743629</v>
      </c>
      <c r="G299" s="414">
        <v>28.192663329630875</v>
      </c>
      <c r="H299" s="414">
        <v>25.229638701775855</v>
      </c>
      <c r="I299" s="414">
        <v>15.264856862737091</v>
      </c>
      <c r="J299" s="414">
        <v>8.5230608844950666</v>
      </c>
      <c r="K299" s="414">
        <v>32.667373579080788</v>
      </c>
      <c r="L299" s="414">
        <v>17.286552664886813</v>
      </c>
      <c r="M299" s="414">
        <v>-22.048335986842218</v>
      </c>
      <c r="N299" s="414">
        <v>-12.446749763332278</v>
      </c>
    </row>
    <row r="300" spans="1:14" hidden="1" outlineLevel="1">
      <c r="A300" s="72">
        <v>2007</v>
      </c>
      <c r="B300" s="41" t="s">
        <v>52</v>
      </c>
      <c r="C300" s="37">
        <v>18.672694619755049</v>
      </c>
      <c r="D300" s="33">
        <v>16.30111272627444</v>
      </c>
      <c r="E300" s="33">
        <v>22.122036278292128</v>
      </c>
      <c r="F300" s="33">
        <v>30.36983075982468</v>
      </c>
      <c r="G300" s="33">
        <v>17.662804003840733</v>
      </c>
      <c r="H300" s="33">
        <v>2.9918780043096262</v>
      </c>
      <c r="I300" s="33">
        <v>14.617487156586662</v>
      </c>
      <c r="J300" s="33">
        <v>8.3025011806196858</v>
      </c>
      <c r="K300" s="33">
        <v>31.708730685859308</v>
      </c>
      <c r="L300" s="33">
        <v>14.420260449454929</v>
      </c>
      <c r="M300" s="33">
        <v>-24.180318245079903</v>
      </c>
      <c r="N300" s="33">
        <v>-12.391920585569537</v>
      </c>
    </row>
    <row r="301" spans="1:14" hidden="1" outlineLevel="1">
      <c r="A301" s="72">
        <v>2007</v>
      </c>
      <c r="B301" s="41" t="s">
        <v>56</v>
      </c>
      <c r="C301" s="37">
        <v>29.294997351706087</v>
      </c>
      <c r="D301" s="33">
        <v>14.423143917666039</v>
      </c>
      <c r="E301" s="33">
        <v>57.378982685404793</v>
      </c>
      <c r="F301" s="33">
        <v>-1.3879185252861674</v>
      </c>
      <c r="G301" s="33">
        <v>-2.7200916241389308</v>
      </c>
      <c r="H301" s="33">
        <v>43.562759908342514</v>
      </c>
      <c r="I301" s="33">
        <v>13.174058254898185</v>
      </c>
      <c r="J301" s="33">
        <v>5.6355856645612761</v>
      </c>
      <c r="K301" s="33">
        <v>30.658101800951016</v>
      </c>
      <c r="L301" s="33">
        <v>12.166273826943083</v>
      </c>
      <c r="M301" s="33">
        <v>-24.291149581877136</v>
      </c>
      <c r="N301" s="33">
        <v>-9.5641820332114804</v>
      </c>
    </row>
    <row r="302" spans="1:14" hidden="1" outlineLevel="1">
      <c r="A302" s="72">
        <v>2007</v>
      </c>
      <c r="B302" s="41" t="s">
        <v>60</v>
      </c>
      <c r="C302" s="37">
        <v>22.59666103510321</v>
      </c>
      <c r="D302" s="33">
        <v>16.157030147379189</v>
      </c>
      <c r="E302" s="33">
        <v>32.734904548534104</v>
      </c>
      <c r="F302" s="33">
        <v>-35.131639274586774</v>
      </c>
      <c r="G302" s="33">
        <v>-9.7883667329934809</v>
      </c>
      <c r="H302" s="33">
        <v>65.118618492748766</v>
      </c>
      <c r="I302" s="33">
        <v>11.921907168192433</v>
      </c>
      <c r="J302" s="33">
        <v>10.618547303995868</v>
      </c>
      <c r="K302" s="33">
        <v>18.746708131261357</v>
      </c>
      <c r="L302" s="33">
        <v>11.568383523479369</v>
      </c>
      <c r="M302" s="33">
        <v>-21.661854656718518</v>
      </c>
      <c r="N302" s="33">
        <v>-6.6235109024414527</v>
      </c>
    </row>
    <row r="303" spans="1:14" hidden="1" outlineLevel="1">
      <c r="A303" s="402">
        <v>2007</v>
      </c>
      <c r="B303" s="402" t="s">
        <v>64</v>
      </c>
      <c r="C303" s="413">
        <v>10.961758993055511</v>
      </c>
      <c r="D303" s="414">
        <v>16.255254400863436</v>
      </c>
      <c r="E303" s="414">
        <v>2.6160346494121143</v>
      </c>
      <c r="F303" s="414">
        <v>18.851109435697339</v>
      </c>
      <c r="G303" s="414">
        <v>-7.1443843046350253</v>
      </c>
      <c r="H303" s="414">
        <v>69.926650366748163</v>
      </c>
      <c r="I303" s="414">
        <v>13.125703176923722</v>
      </c>
      <c r="J303" s="414">
        <v>16.184366255327888</v>
      </c>
      <c r="K303" s="414">
        <v>15.233094725926605</v>
      </c>
      <c r="L303" s="414">
        <v>9.9870642140428458</v>
      </c>
      <c r="M303" s="414">
        <v>-16.635922162217582</v>
      </c>
      <c r="N303" s="414">
        <v>-3.5721420536972204</v>
      </c>
    </row>
    <row r="304" spans="1:14" hidden="1" outlineLevel="1">
      <c r="A304" s="72">
        <v>2008</v>
      </c>
      <c r="B304" s="72" t="s">
        <v>52</v>
      </c>
      <c r="C304" s="37">
        <v>0.58102291379921667</v>
      </c>
      <c r="D304" s="33">
        <v>6.0238874677127114</v>
      </c>
      <c r="E304" s="33">
        <v>-7.1271266166446878</v>
      </c>
      <c r="F304" s="33">
        <v>39.214042818142616</v>
      </c>
      <c r="G304" s="33">
        <v>-51.259564811554341</v>
      </c>
      <c r="H304" s="33">
        <v>10.839301520881946</v>
      </c>
      <c r="I304" s="33">
        <v>13.474396523328053</v>
      </c>
      <c r="J304" s="33">
        <v>13.949626437734835</v>
      </c>
      <c r="K304" s="33">
        <v>18.93539305684331</v>
      </c>
      <c r="L304" s="33">
        <v>6.4540319611230359</v>
      </c>
      <c r="M304" s="33">
        <v>-12.731181581754583</v>
      </c>
      <c r="N304" s="33">
        <v>-1.4937615862383211</v>
      </c>
    </row>
    <row r="305" spans="1:14" hidden="1" outlineLevel="1">
      <c r="A305" s="72">
        <v>2008</v>
      </c>
      <c r="B305" s="72" t="s">
        <v>56</v>
      </c>
      <c r="C305" s="37">
        <v>-6.315762399147772</v>
      </c>
      <c r="D305" s="33">
        <v>1.4334315668545798</v>
      </c>
      <c r="E305" s="33">
        <v>-17.246137632055053</v>
      </c>
      <c r="F305" s="33">
        <v>144.00354247564547</v>
      </c>
      <c r="G305" s="33">
        <v>-43.602040698546809</v>
      </c>
      <c r="H305" s="33">
        <v>-17.190825254197208</v>
      </c>
      <c r="I305" s="33">
        <v>13.57976439440607</v>
      </c>
      <c r="J305" s="33">
        <v>15.661186474241816</v>
      </c>
      <c r="K305" s="33">
        <v>18.128315938047194</v>
      </c>
      <c r="L305" s="33">
        <v>3.5784769814165145</v>
      </c>
      <c r="M305" s="33">
        <v>-10.516800216122874</v>
      </c>
      <c r="N305" s="33">
        <v>-2.6684920202495732</v>
      </c>
    </row>
    <row r="306" spans="1:14" hidden="1" outlineLevel="1">
      <c r="A306" s="72">
        <v>2008</v>
      </c>
      <c r="B306" s="72" t="s">
        <v>60</v>
      </c>
      <c r="C306" s="37">
        <v>-3.0828044036757944</v>
      </c>
      <c r="D306" s="33">
        <v>1.4008683276739617</v>
      </c>
      <c r="E306" s="33">
        <v>-9.2645549730034986</v>
      </c>
      <c r="F306" s="33">
        <v>106.61215224485062</v>
      </c>
      <c r="G306" s="33">
        <v>-54.013048007589035</v>
      </c>
      <c r="H306" s="33">
        <v>-38.285018023049197</v>
      </c>
      <c r="I306" s="33">
        <v>14.528748561398359</v>
      </c>
      <c r="J306" s="33">
        <v>10.869099689605505</v>
      </c>
      <c r="K306" s="33">
        <v>24.008651587703426</v>
      </c>
      <c r="L306" s="33">
        <v>7.6422362043681886</v>
      </c>
      <c r="M306" s="33">
        <v>-9.5200931596455121</v>
      </c>
      <c r="N306" s="33">
        <v>-3.1945354936936212</v>
      </c>
    </row>
    <row r="307" spans="1:14" hidden="1" outlineLevel="1">
      <c r="A307" s="402">
        <v>2008</v>
      </c>
      <c r="B307" s="402" t="s">
        <v>64</v>
      </c>
      <c r="C307" s="413">
        <v>-2.2771235665805989</v>
      </c>
      <c r="D307" s="414">
        <v>0.26793061865015488</v>
      </c>
      <c r="E307" s="414">
        <v>-6.7622962716027928</v>
      </c>
      <c r="F307" s="414">
        <v>3.6196552871800947</v>
      </c>
      <c r="G307" s="414">
        <v>-58.501781429506288</v>
      </c>
      <c r="H307" s="414">
        <v>-44.278177458033575</v>
      </c>
      <c r="I307" s="414">
        <v>30.078884348989675</v>
      </c>
      <c r="J307" s="414">
        <v>18.258954846328891</v>
      </c>
      <c r="K307" s="414">
        <v>56.19528576532889</v>
      </c>
      <c r="L307" s="414">
        <v>5.1644823532908788</v>
      </c>
      <c r="M307" s="414">
        <v>-5.3914174024990302</v>
      </c>
      <c r="N307" s="414">
        <v>-0.27442673305836252</v>
      </c>
    </row>
    <row r="308" spans="1:14" hidden="1" outlineLevel="1">
      <c r="A308" s="72">
        <v>2009</v>
      </c>
      <c r="B308" s="72" t="s">
        <v>52</v>
      </c>
      <c r="C308" s="37">
        <v>-14.472017160805208</v>
      </c>
      <c r="D308" s="33">
        <v>-8.3002492841485065</v>
      </c>
      <c r="E308" s="33">
        <v>-24.649947185805814</v>
      </c>
      <c r="F308" s="33">
        <v>33.291903909999462</v>
      </c>
      <c r="G308" s="33">
        <v>10.482498107841565</v>
      </c>
      <c r="H308" s="33">
        <v>-3.3273413677943893</v>
      </c>
      <c r="I308" s="33">
        <v>26.496716968725863</v>
      </c>
      <c r="J308" s="33">
        <v>17.326165291273981</v>
      </c>
      <c r="K308" s="33">
        <v>45.382625566466629</v>
      </c>
      <c r="L308" s="33">
        <v>8.831473245379712</v>
      </c>
      <c r="M308" s="33">
        <v>-5.5718298935926072</v>
      </c>
      <c r="N308" s="33">
        <v>1.8266624118350876</v>
      </c>
    </row>
    <row r="309" spans="1:14" hidden="1" outlineLevel="1">
      <c r="A309" s="72">
        <v>2009</v>
      </c>
      <c r="B309" s="72" t="s">
        <v>56</v>
      </c>
      <c r="C309" s="37">
        <v>-13.93630377912983</v>
      </c>
      <c r="D309" s="33">
        <v>-2.2816124987922706</v>
      </c>
      <c r="E309" s="33">
        <v>-33.71851847173221</v>
      </c>
      <c r="F309" s="33">
        <v>25.795274236346273</v>
      </c>
      <c r="G309" s="33">
        <v>-33.195826980342403</v>
      </c>
      <c r="H309" s="33">
        <v>-2.5765419760137007</v>
      </c>
      <c r="I309" s="33">
        <v>21.361327601775088</v>
      </c>
      <c r="J309" s="33">
        <v>13.573387875316371</v>
      </c>
      <c r="K309" s="33">
        <v>33.849713519878179</v>
      </c>
      <c r="L309" s="33">
        <v>11.653184595306797</v>
      </c>
      <c r="M309" s="33">
        <v>31.359585948816459</v>
      </c>
      <c r="N309" s="33">
        <v>2.4036519312089553</v>
      </c>
    </row>
    <row r="310" spans="1:14" hidden="1" outlineLevel="1">
      <c r="A310" s="72">
        <v>2009</v>
      </c>
      <c r="B310" s="72" t="s">
        <v>60</v>
      </c>
      <c r="C310" s="37">
        <v>-14.343396244368577</v>
      </c>
      <c r="D310" s="33">
        <v>-3.5445011856443358</v>
      </c>
      <c r="E310" s="33">
        <v>-30.783492802656866</v>
      </c>
      <c r="F310" s="33">
        <v>51.618637315331682</v>
      </c>
      <c r="G310" s="33">
        <v>29.741043812802161</v>
      </c>
      <c r="H310" s="33">
        <v>16.231441263573572</v>
      </c>
      <c r="I310" s="33">
        <v>14.948696897231017</v>
      </c>
      <c r="J310" s="33">
        <v>13.006613425591041</v>
      </c>
      <c r="K310" s="33">
        <v>15.547514998683283</v>
      </c>
      <c r="L310" s="33">
        <v>16.659132344016811</v>
      </c>
      <c r="M310" s="33">
        <v>65.968092235402906</v>
      </c>
      <c r="N310" s="33">
        <v>3.264672915781091</v>
      </c>
    </row>
    <row r="311" spans="1:14" hidden="1" outlineLevel="1">
      <c r="A311" s="402">
        <v>2009</v>
      </c>
      <c r="B311" s="402" t="s">
        <v>64</v>
      </c>
      <c r="C311" s="413">
        <v>-14.910885586029138</v>
      </c>
      <c r="D311" s="414">
        <v>-5.7313784228219617</v>
      </c>
      <c r="E311" s="414">
        <v>-33.272315780680074</v>
      </c>
      <c r="F311" s="414">
        <v>65.825388214849966</v>
      </c>
      <c r="G311" s="414">
        <v>364.68828244776381</v>
      </c>
      <c r="H311" s="414">
        <v>27.577827509037704</v>
      </c>
      <c r="I311" s="414">
        <v>-2.0046357720311789</v>
      </c>
      <c r="J311" s="414">
        <v>6.8026769338936504</v>
      </c>
      <c r="K311" s="414">
        <v>-24.21028894801411</v>
      </c>
      <c r="L311" s="414">
        <v>47.546431880342851</v>
      </c>
      <c r="M311" s="414">
        <v>120.13393654422083</v>
      </c>
      <c r="N311" s="414">
        <v>0.78684194822771758</v>
      </c>
    </row>
    <row r="312" spans="1:14" hidden="1" outlineLevel="1">
      <c r="A312" s="441">
        <v>2010</v>
      </c>
      <c r="B312" s="441" t="s">
        <v>52</v>
      </c>
      <c r="C312" s="442">
        <v>0.11777587204176143</v>
      </c>
      <c r="D312" s="443">
        <v>8.577732988953386</v>
      </c>
      <c r="E312" s="443">
        <v>-17.297507585816462</v>
      </c>
      <c r="F312" s="443">
        <v>53.150818078729969</v>
      </c>
      <c r="G312" s="443">
        <v>348.03001876172613</v>
      </c>
      <c r="H312" s="443">
        <v>34.615384615384613</v>
      </c>
      <c r="I312" s="443">
        <v>-1.2697418467830204</v>
      </c>
      <c r="J312" s="443">
        <v>9.8059524179262496</v>
      </c>
      <c r="K312" s="443">
        <v>-26.879202616424251</v>
      </c>
      <c r="L312" s="443">
        <v>55.878677396805131</v>
      </c>
      <c r="M312" s="443">
        <v>92.215670455765206</v>
      </c>
      <c r="N312" s="443">
        <v>0.58008946234583902</v>
      </c>
    </row>
    <row r="313" spans="1:14" hidden="1" outlineLevel="1">
      <c r="A313" s="40">
        <v>2010</v>
      </c>
      <c r="B313" s="40" t="s">
        <v>56</v>
      </c>
      <c r="C313" s="37">
        <v>4.1217174970695538</v>
      </c>
      <c r="D313" s="33">
        <v>4.7459919694126995</v>
      </c>
      <c r="E313" s="33">
        <v>0.88657542818486945</v>
      </c>
      <c r="F313" s="33">
        <v>65.801016314522599</v>
      </c>
      <c r="G313" s="33">
        <v>815.96677434240894</v>
      </c>
      <c r="H313" s="33">
        <v>35.761589403973517</v>
      </c>
      <c r="I313" s="33">
        <v>1.4697501882954498</v>
      </c>
      <c r="J313" s="33">
        <v>13.184207216945552</v>
      </c>
      <c r="K313" s="33">
        <v>-26.383952211206335</v>
      </c>
      <c r="L313" s="33">
        <v>63.975972808341396</v>
      </c>
      <c r="M313" s="33">
        <v>41.858989198032589</v>
      </c>
      <c r="N313" s="33">
        <v>2.7702879011916082</v>
      </c>
    </row>
    <row r="314" spans="1:14" hidden="1" outlineLevel="1">
      <c r="A314" s="40">
        <v>2010</v>
      </c>
      <c r="B314" s="40" t="s">
        <v>60</v>
      </c>
      <c r="C314" s="37">
        <v>3.0640055607426007</v>
      </c>
      <c r="D314" s="33">
        <v>8.2787981925330314</v>
      </c>
      <c r="E314" s="33">
        <v>-9.0588352644171124</v>
      </c>
      <c r="F314" s="33">
        <v>60.911413758031273</v>
      </c>
      <c r="G314" s="33">
        <v>446.37084925066119</v>
      </c>
      <c r="H314" s="33">
        <v>-19.616204690831552</v>
      </c>
      <c r="I314" s="33">
        <v>3.3767062385338704</v>
      </c>
      <c r="J314" s="33">
        <v>15.42515494868988</v>
      </c>
      <c r="K314" s="33">
        <v>-23.844695880942638</v>
      </c>
      <c r="L314" s="33">
        <v>54.34218167735213</v>
      </c>
      <c r="M314" s="33">
        <v>14.993518229586613</v>
      </c>
      <c r="N314" s="33">
        <v>4.4194927786108025</v>
      </c>
    </row>
    <row r="315" spans="1:14" hidden="1" outlineLevel="1">
      <c r="A315" s="402">
        <v>2010</v>
      </c>
      <c r="B315" s="402" t="s">
        <v>64</v>
      </c>
      <c r="C315" s="413">
        <v>9.6124282394240481</v>
      </c>
      <c r="D315" s="414">
        <v>4.4942201200075544</v>
      </c>
      <c r="E315" s="414">
        <v>21.065292166119832</v>
      </c>
      <c r="F315" s="414">
        <v>153.78918231465551</v>
      </c>
      <c r="G315" s="414">
        <v>24.185914426353648</v>
      </c>
      <c r="H315" s="414">
        <v>-39.430894308943088</v>
      </c>
      <c r="I315" s="414">
        <v>5.3580350723124468</v>
      </c>
      <c r="J315" s="414">
        <v>14.802100965874175</v>
      </c>
      <c r="K315" s="414">
        <v>-13.701844163486086</v>
      </c>
      <c r="L315" s="414">
        <v>27.619912867607368</v>
      </c>
      <c r="M315" s="414">
        <v>-15.143364535515971</v>
      </c>
      <c r="N315" s="414">
        <v>5.1542966953215199</v>
      </c>
    </row>
    <row r="316" spans="1:14" hidden="1" outlineLevel="1">
      <c r="A316" s="441">
        <v>2011</v>
      </c>
      <c r="B316" s="439" t="s">
        <v>52</v>
      </c>
      <c r="C316" s="442">
        <v>8.4604467725445005</v>
      </c>
      <c r="D316" s="443">
        <v>0.56739341238846919</v>
      </c>
      <c r="E316" s="443">
        <v>25.969221357385265</v>
      </c>
      <c r="F316" s="443">
        <v>129.87730061349691</v>
      </c>
      <c r="G316" s="443">
        <v>59.861809045226153</v>
      </c>
      <c r="H316" s="443">
        <v>-37.983193277310924</v>
      </c>
      <c r="I316" s="443">
        <v>5.6943593984842806</v>
      </c>
      <c r="J316" s="443">
        <v>9.4352660562587545</v>
      </c>
      <c r="K316" s="443">
        <v>-6.2278406424482995</v>
      </c>
      <c r="L316" s="443">
        <v>21.283941105406456</v>
      </c>
      <c r="M316" s="443">
        <v>-1.1658320423676827</v>
      </c>
      <c r="N316" s="443">
        <v>3.095496249516529</v>
      </c>
    </row>
    <row r="317" spans="1:14" hidden="1" outlineLevel="1">
      <c r="A317" s="40">
        <v>2011</v>
      </c>
      <c r="B317" s="41" t="s">
        <v>56</v>
      </c>
      <c r="C317" s="37">
        <v>8.927054870181621</v>
      </c>
      <c r="D317" s="33">
        <v>4.2150862780713254</v>
      </c>
      <c r="E317" s="33">
        <v>18.642030957260019</v>
      </c>
      <c r="F317" s="33">
        <v>81.325310922200913</v>
      </c>
      <c r="G317" s="33">
        <v>69.550103279762197</v>
      </c>
      <c r="H317" s="33">
        <v>-36.747967479674791</v>
      </c>
      <c r="I317" s="33">
        <v>5.600578962868255</v>
      </c>
      <c r="J317" s="33">
        <v>4.8070009716886659</v>
      </c>
      <c r="K317" s="33">
        <v>-0.5655222890393361</v>
      </c>
      <c r="L317" s="33">
        <v>19.867274561801622</v>
      </c>
      <c r="M317" s="33">
        <v>4.6281543304834543</v>
      </c>
      <c r="N317" s="33">
        <v>-2.3613050653802077</v>
      </c>
    </row>
    <row r="318" spans="1:14" hidden="1" outlineLevel="1">
      <c r="A318" s="40">
        <v>2011</v>
      </c>
      <c r="B318" s="41" t="s">
        <v>60</v>
      </c>
      <c r="C318" s="37">
        <v>5.5923807817009958</v>
      </c>
      <c r="D318" s="33">
        <v>-2.4885538227956943</v>
      </c>
      <c r="E318" s="33">
        <v>22.884694521304056</v>
      </c>
      <c r="F318" s="33">
        <v>81.527788483774032</v>
      </c>
      <c r="G318" s="33">
        <v>87.086537944387658</v>
      </c>
      <c r="H318" s="33">
        <v>-5.5702917771883307</v>
      </c>
      <c r="I318" s="33">
        <v>6.5481572673897688</v>
      </c>
      <c r="J318" s="33">
        <v>2.162181022937105</v>
      </c>
      <c r="K318" s="33">
        <v>7.9727558320891205</v>
      </c>
      <c r="L318" s="33">
        <v>17.168839079169814</v>
      </c>
      <c r="M318" s="33">
        <v>-1.3584392973049972</v>
      </c>
      <c r="N318" s="33">
        <v>-4.1117255419490277</v>
      </c>
    </row>
    <row r="319" spans="1:14" hidden="1" outlineLevel="1">
      <c r="A319" s="402">
        <v>2011</v>
      </c>
      <c r="B319" s="396" t="s">
        <v>64</v>
      </c>
      <c r="C319" s="413">
        <v>-6.4897206495365083</v>
      </c>
      <c r="D319" s="414">
        <v>1.1677434717314696</v>
      </c>
      <c r="E319" s="414">
        <v>-24.75889744051571</v>
      </c>
      <c r="F319" s="414">
        <v>-14.621899933183983</v>
      </c>
      <c r="G319" s="414">
        <v>140.84915008765915</v>
      </c>
      <c r="H319" s="414">
        <v>-62.080536912751676</v>
      </c>
      <c r="I319" s="414">
        <v>6.6727583048467096</v>
      </c>
      <c r="J319" s="414">
        <v>-3.0356788197042874</v>
      </c>
      <c r="K319" s="414">
        <v>15.954334722508179</v>
      </c>
      <c r="L319" s="414">
        <v>18.785595717670759</v>
      </c>
      <c r="M319" s="414">
        <v>-10.137844386610425</v>
      </c>
      <c r="N319" s="414">
        <v>-8.0556460118495039</v>
      </c>
    </row>
    <row r="320" spans="1:14" collapsed="1">
      <c r="A320" s="441">
        <v>2012</v>
      </c>
      <c r="B320" s="439" t="s">
        <v>52</v>
      </c>
      <c r="C320" s="442">
        <v>-0.36394513848652821</v>
      </c>
      <c r="D320" s="443">
        <v>3.7823585563471624</v>
      </c>
      <c r="E320" s="443">
        <v>-9.0093061106626351</v>
      </c>
      <c r="F320" s="443">
        <v>-9.2377350155986733</v>
      </c>
      <c r="G320" s="443">
        <v>67.212399039510984</v>
      </c>
      <c r="H320" s="443">
        <v>-56.639566395663955</v>
      </c>
      <c r="I320" s="443">
        <v>7.2764161170867823</v>
      </c>
      <c r="J320" s="443">
        <v>-1.6321605222758677</v>
      </c>
      <c r="K320" s="443">
        <v>17.547420658318288</v>
      </c>
      <c r="L320" s="443">
        <v>15.903559718922054</v>
      </c>
      <c r="M320" s="443">
        <v>-13.712299605590275</v>
      </c>
      <c r="N320" s="443">
        <v>-9.9202312494234235</v>
      </c>
    </row>
    <row r="321" spans="1:14">
      <c r="A321" s="40">
        <v>2012</v>
      </c>
      <c r="B321" s="41" t="s">
        <v>56</v>
      </c>
      <c r="C321" s="37">
        <v>-5.0667970194555068</v>
      </c>
      <c r="D321" s="33">
        <v>0.22945390311470248</v>
      </c>
      <c r="E321" s="33">
        <v>-16.93656703966542</v>
      </c>
      <c r="F321" s="33">
        <v>-10.742022435925946</v>
      </c>
      <c r="G321" s="33">
        <v>12.114458905330721</v>
      </c>
      <c r="H321" s="33">
        <v>-58.611825192802058</v>
      </c>
      <c r="I321" s="33">
        <v>6.8717285096048215</v>
      </c>
      <c r="J321" s="33">
        <v>-0.75114096271421715</v>
      </c>
      <c r="K321" s="33">
        <v>17.464519700676078</v>
      </c>
      <c r="L321" s="33">
        <v>11.208057865301697</v>
      </c>
      <c r="M321" s="33">
        <v>-9.104115883310584</v>
      </c>
      <c r="N321" s="33">
        <v>-8.4084784609461991</v>
      </c>
    </row>
    <row r="322" spans="1:14">
      <c r="A322" s="40">
        <v>2012</v>
      </c>
      <c r="B322" s="40" t="s">
        <v>60</v>
      </c>
      <c r="C322" s="37">
        <v>-5.0000937545035669</v>
      </c>
      <c r="D322" s="33">
        <v>8.4794818351813461</v>
      </c>
      <c r="E322" s="33">
        <v>-31.560590639538432</v>
      </c>
      <c r="F322" s="33">
        <v>-24.54818765499202</v>
      </c>
      <c r="G322" s="33">
        <v>89.446600546212466</v>
      </c>
      <c r="H322" s="33">
        <v>-54.494382022471903</v>
      </c>
      <c r="I322" s="33">
        <v>6.1631563187584533</v>
      </c>
      <c r="J322" s="33">
        <v>1.9637267446198479</v>
      </c>
      <c r="K322" s="33">
        <v>11.870841847923927</v>
      </c>
      <c r="L322" s="33">
        <v>7.7693233270296673</v>
      </c>
      <c r="M322" s="33">
        <v>10.408085269013554</v>
      </c>
      <c r="N322" s="33">
        <v>-8.991671320941137</v>
      </c>
    </row>
    <row r="323" spans="1:14">
      <c r="A323" s="73">
        <v>2012</v>
      </c>
      <c r="B323" s="73" t="s">
        <v>64</v>
      </c>
      <c r="C323" s="38">
        <v>3.1129293998568528</v>
      </c>
      <c r="D323" s="34">
        <v>4.8672953145620284</v>
      </c>
      <c r="E323" s="34">
        <v>-4.0959149375934771</v>
      </c>
      <c r="F323" s="34">
        <v>-2.9703881874992817</v>
      </c>
      <c r="G323" s="34">
        <v>141.07035478051714</v>
      </c>
      <c r="H323" s="34">
        <v>-57.522123893805308</v>
      </c>
      <c r="I323" s="34">
        <v>5.8245981591272766</v>
      </c>
      <c r="J323" s="34">
        <v>8.8474763085578445</v>
      </c>
      <c r="K323" s="34">
        <v>7.7055603490607751</v>
      </c>
      <c r="L323" s="34">
        <v>-4.3314328534415552</v>
      </c>
      <c r="M323" s="34">
        <v>48.312351323334696</v>
      </c>
      <c r="N323" s="34">
        <v>-7.1725446714709165</v>
      </c>
    </row>
    <row r="324" spans="1:14" hidden="1" outlineLevel="1">
      <c r="A324" s="72">
        <v>2005</v>
      </c>
      <c r="B324" s="72" t="s">
        <v>49</v>
      </c>
      <c r="C324" s="409" t="s">
        <v>241</v>
      </c>
      <c r="D324" s="410" t="s">
        <v>241</v>
      </c>
      <c r="E324" s="410" t="s">
        <v>241</v>
      </c>
      <c r="F324" s="410" t="s">
        <v>241</v>
      </c>
      <c r="G324" s="410" t="s">
        <v>241</v>
      </c>
      <c r="H324" s="410" t="s">
        <v>241</v>
      </c>
      <c r="I324" s="410" t="s">
        <v>241</v>
      </c>
      <c r="J324" s="410" t="s">
        <v>241</v>
      </c>
      <c r="K324" s="410" t="s">
        <v>241</v>
      </c>
      <c r="L324" s="410" t="s">
        <v>241</v>
      </c>
      <c r="M324" s="410" t="s">
        <v>241</v>
      </c>
      <c r="N324" s="410" t="s">
        <v>241</v>
      </c>
    </row>
    <row r="325" spans="1:14" hidden="1" outlineLevel="1">
      <c r="A325" s="72">
        <v>2005</v>
      </c>
      <c r="B325" s="72" t="s">
        <v>50</v>
      </c>
      <c r="C325" s="409" t="s">
        <v>241</v>
      </c>
      <c r="D325" s="410" t="s">
        <v>241</v>
      </c>
      <c r="E325" s="410" t="s">
        <v>241</v>
      </c>
      <c r="F325" s="410" t="s">
        <v>241</v>
      </c>
      <c r="G325" s="410" t="s">
        <v>241</v>
      </c>
      <c r="H325" s="410" t="s">
        <v>241</v>
      </c>
      <c r="I325" s="410" t="s">
        <v>241</v>
      </c>
      <c r="J325" s="410" t="s">
        <v>241</v>
      </c>
      <c r="K325" s="410" t="s">
        <v>241</v>
      </c>
      <c r="L325" s="410" t="s">
        <v>241</v>
      </c>
      <c r="M325" s="410" t="s">
        <v>241</v>
      </c>
      <c r="N325" s="410" t="s">
        <v>241</v>
      </c>
    </row>
    <row r="326" spans="1:14" hidden="1" outlineLevel="1">
      <c r="A326" s="72">
        <v>2005</v>
      </c>
      <c r="B326" s="72" t="s">
        <v>51</v>
      </c>
      <c r="C326" s="409" t="s">
        <v>241</v>
      </c>
      <c r="D326" s="410" t="s">
        <v>241</v>
      </c>
      <c r="E326" s="410" t="s">
        <v>241</v>
      </c>
      <c r="F326" s="410" t="s">
        <v>241</v>
      </c>
      <c r="G326" s="410" t="s">
        <v>241</v>
      </c>
      <c r="H326" s="410" t="s">
        <v>241</v>
      </c>
      <c r="I326" s="410" t="s">
        <v>241</v>
      </c>
      <c r="J326" s="410" t="s">
        <v>241</v>
      </c>
      <c r="K326" s="410" t="s">
        <v>241</v>
      </c>
      <c r="L326" s="410" t="s">
        <v>241</v>
      </c>
      <c r="M326" s="410" t="s">
        <v>241</v>
      </c>
      <c r="N326" s="410" t="s">
        <v>241</v>
      </c>
    </row>
    <row r="327" spans="1:14" hidden="1" outlineLevel="1">
      <c r="A327" s="72">
        <v>2005</v>
      </c>
      <c r="B327" s="72" t="s">
        <v>53</v>
      </c>
      <c r="C327" s="409" t="s">
        <v>241</v>
      </c>
      <c r="D327" s="410" t="s">
        <v>241</v>
      </c>
      <c r="E327" s="410" t="s">
        <v>241</v>
      </c>
      <c r="F327" s="410" t="s">
        <v>241</v>
      </c>
      <c r="G327" s="410" t="s">
        <v>241</v>
      </c>
      <c r="H327" s="410" t="s">
        <v>241</v>
      </c>
      <c r="I327" s="410" t="s">
        <v>241</v>
      </c>
      <c r="J327" s="410" t="s">
        <v>241</v>
      </c>
      <c r="K327" s="410" t="s">
        <v>241</v>
      </c>
      <c r="L327" s="410" t="s">
        <v>241</v>
      </c>
      <c r="M327" s="410" t="s">
        <v>241</v>
      </c>
      <c r="N327" s="410" t="s">
        <v>241</v>
      </c>
    </row>
    <row r="328" spans="1:14" hidden="1" outlineLevel="1">
      <c r="A328" s="72">
        <v>2005</v>
      </c>
      <c r="B328" s="72" t="s">
        <v>54</v>
      </c>
      <c r="C328" s="409" t="s">
        <v>241</v>
      </c>
      <c r="D328" s="410" t="s">
        <v>241</v>
      </c>
      <c r="E328" s="410" t="s">
        <v>241</v>
      </c>
      <c r="F328" s="410" t="s">
        <v>241</v>
      </c>
      <c r="G328" s="410" t="s">
        <v>241</v>
      </c>
      <c r="H328" s="410" t="s">
        <v>241</v>
      </c>
      <c r="I328" s="410" t="s">
        <v>241</v>
      </c>
      <c r="J328" s="410" t="s">
        <v>241</v>
      </c>
      <c r="K328" s="410" t="s">
        <v>241</v>
      </c>
      <c r="L328" s="410" t="s">
        <v>241</v>
      </c>
      <c r="M328" s="410" t="s">
        <v>241</v>
      </c>
      <c r="N328" s="410" t="s">
        <v>241</v>
      </c>
    </row>
    <row r="329" spans="1:14" hidden="1" outlineLevel="1">
      <c r="A329" s="72">
        <v>2005</v>
      </c>
      <c r="B329" s="72" t="s">
        <v>55</v>
      </c>
      <c r="C329" s="409" t="s">
        <v>241</v>
      </c>
      <c r="D329" s="410" t="s">
        <v>241</v>
      </c>
      <c r="E329" s="410" t="s">
        <v>241</v>
      </c>
      <c r="F329" s="410" t="s">
        <v>241</v>
      </c>
      <c r="G329" s="410" t="s">
        <v>241</v>
      </c>
      <c r="H329" s="410" t="s">
        <v>241</v>
      </c>
      <c r="I329" s="410" t="s">
        <v>241</v>
      </c>
      <c r="J329" s="410" t="s">
        <v>241</v>
      </c>
      <c r="K329" s="410" t="s">
        <v>241</v>
      </c>
      <c r="L329" s="410" t="s">
        <v>241</v>
      </c>
      <c r="M329" s="410" t="s">
        <v>241</v>
      </c>
      <c r="N329" s="410" t="s">
        <v>241</v>
      </c>
    </row>
    <row r="330" spans="1:14" hidden="1" outlineLevel="1">
      <c r="A330" s="72">
        <v>2005</v>
      </c>
      <c r="B330" s="72" t="s">
        <v>57</v>
      </c>
      <c r="C330" s="409" t="s">
        <v>241</v>
      </c>
      <c r="D330" s="410" t="s">
        <v>241</v>
      </c>
      <c r="E330" s="410" t="s">
        <v>241</v>
      </c>
      <c r="F330" s="410" t="s">
        <v>241</v>
      </c>
      <c r="G330" s="410" t="s">
        <v>241</v>
      </c>
      <c r="H330" s="410" t="s">
        <v>241</v>
      </c>
      <c r="I330" s="410" t="s">
        <v>241</v>
      </c>
      <c r="J330" s="410" t="s">
        <v>241</v>
      </c>
      <c r="K330" s="410" t="s">
        <v>241</v>
      </c>
      <c r="L330" s="410" t="s">
        <v>241</v>
      </c>
      <c r="M330" s="410" t="s">
        <v>241</v>
      </c>
      <c r="N330" s="410" t="s">
        <v>241</v>
      </c>
    </row>
    <row r="331" spans="1:14" hidden="1" outlineLevel="1">
      <c r="A331" s="72">
        <v>2005</v>
      </c>
      <c r="B331" s="40" t="s">
        <v>58</v>
      </c>
      <c r="C331" s="409" t="s">
        <v>241</v>
      </c>
      <c r="D331" s="410" t="s">
        <v>241</v>
      </c>
      <c r="E331" s="410" t="s">
        <v>241</v>
      </c>
      <c r="F331" s="410" t="s">
        <v>241</v>
      </c>
      <c r="G331" s="410" t="s">
        <v>241</v>
      </c>
      <c r="H331" s="410" t="s">
        <v>241</v>
      </c>
      <c r="I331" s="410" t="s">
        <v>241</v>
      </c>
      <c r="J331" s="410" t="s">
        <v>241</v>
      </c>
      <c r="K331" s="410" t="s">
        <v>241</v>
      </c>
      <c r="L331" s="410" t="s">
        <v>241</v>
      </c>
      <c r="M331" s="410" t="s">
        <v>241</v>
      </c>
      <c r="N331" s="410" t="s">
        <v>241</v>
      </c>
    </row>
    <row r="332" spans="1:14" hidden="1" outlineLevel="1">
      <c r="A332" s="72">
        <v>2005</v>
      </c>
      <c r="B332" s="72" t="s">
        <v>59</v>
      </c>
      <c r="C332" s="342" t="s">
        <v>241</v>
      </c>
      <c r="D332" s="278" t="s">
        <v>241</v>
      </c>
      <c r="E332" s="278" t="s">
        <v>241</v>
      </c>
      <c r="F332" s="278" t="s">
        <v>241</v>
      </c>
      <c r="G332" s="278" t="s">
        <v>241</v>
      </c>
      <c r="H332" s="278" t="s">
        <v>241</v>
      </c>
      <c r="I332" s="278" t="s">
        <v>241</v>
      </c>
      <c r="J332" s="278" t="s">
        <v>241</v>
      </c>
      <c r="K332" s="278" t="s">
        <v>241</v>
      </c>
      <c r="L332" s="278" t="s">
        <v>241</v>
      </c>
      <c r="M332" s="278" t="s">
        <v>241</v>
      </c>
      <c r="N332" s="278" t="s">
        <v>241</v>
      </c>
    </row>
    <row r="333" spans="1:14" hidden="1" outlineLevel="1">
      <c r="A333" s="72">
        <v>2005</v>
      </c>
      <c r="B333" s="72" t="s">
        <v>61</v>
      </c>
      <c r="C333" s="342" t="s">
        <v>241</v>
      </c>
      <c r="D333" s="278" t="s">
        <v>241</v>
      </c>
      <c r="E333" s="278" t="s">
        <v>241</v>
      </c>
      <c r="F333" s="278" t="s">
        <v>241</v>
      </c>
      <c r="G333" s="278" t="s">
        <v>241</v>
      </c>
      <c r="H333" s="278" t="s">
        <v>241</v>
      </c>
      <c r="I333" s="278" t="s">
        <v>241</v>
      </c>
      <c r="J333" s="278" t="s">
        <v>241</v>
      </c>
      <c r="K333" s="278" t="s">
        <v>241</v>
      </c>
      <c r="L333" s="278" t="s">
        <v>241</v>
      </c>
      <c r="M333" s="278" t="s">
        <v>241</v>
      </c>
      <c r="N333" s="278" t="s">
        <v>241</v>
      </c>
    </row>
    <row r="334" spans="1:14" hidden="1" outlineLevel="1">
      <c r="A334" s="72">
        <v>2005</v>
      </c>
      <c r="B334" s="72" t="s">
        <v>62</v>
      </c>
      <c r="C334" s="342" t="s">
        <v>241</v>
      </c>
      <c r="D334" s="278" t="s">
        <v>241</v>
      </c>
      <c r="E334" s="278" t="s">
        <v>241</v>
      </c>
      <c r="F334" s="278" t="s">
        <v>241</v>
      </c>
      <c r="G334" s="278" t="s">
        <v>241</v>
      </c>
      <c r="H334" s="278" t="s">
        <v>241</v>
      </c>
      <c r="I334" s="278" t="s">
        <v>241</v>
      </c>
      <c r="J334" s="278" t="s">
        <v>241</v>
      </c>
      <c r="K334" s="278" t="s">
        <v>241</v>
      </c>
      <c r="L334" s="278" t="s">
        <v>241</v>
      </c>
      <c r="M334" s="278" t="s">
        <v>241</v>
      </c>
      <c r="N334" s="278" t="s">
        <v>241</v>
      </c>
    </row>
    <row r="335" spans="1:14" hidden="1" outlineLevel="1">
      <c r="A335" s="72">
        <v>2005</v>
      </c>
      <c r="B335" s="402" t="s">
        <v>63</v>
      </c>
      <c r="C335" s="400" t="s">
        <v>241</v>
      </c>
      <c r="D335" s="401" t="s">
        <v>241</v>
      </c>
      <c r="E335" s="401" t="s">
        <v>241</v>
      </c>
      <c r="F335" s="401" t="s">
        <v>241</v>
      </c>
      <c r="G335" s="401" t="s">
        <v>241</v>
      </c>
      <c r="H335" s="401" t="s">
        <v>241</v>
      </c>
      <c r="I335" s="401" t="s">
        <v>241</v>
      </c>
      <c r="J335" s="401" t="s">
        <v>241</v>
      </c>
      <c r="K335" s="401" t="s">
        <v>241</v>
      </c>
      <c r="L335" s="401" t="s">
        <v>241</v>
      </c>
      <c r="M335" s="401" t="s">
        <v>241</v>
      </c>
      <c r="N335" s="401" t="s">
        <v>241</v>
      </c>
    </row>
    <row r="336" spans="1:14" hidden="1" outlineLevel="1">
      <c r="A336" s="72">
        <v>2006</v>
      </c>
      <c r="B336" s="72" t="s">
        <v>49</v>
      </c>
      <c r="C336" s="141">
        <v>16.948445262242998</v>
      </c>
      <c r="D336" s="86">
        <v>24.032920762085141</v>
      </c>
      <c r="E336" s="86">
        <v>7.3729245565651809</v>
      </c>
      <c r="F336" s="86">
        <v>-42.005311301268812</v>
      </c>
      <c r="G336" s="86">
        <v>-11.040197183837208</v>
      </c>
      <c r="H336" s="86">
        <v>-46.558747855917659</v>
      </c>
      <c r="I336" s="86">
        <v>1.3459685877401881</v>
      </c>
      <c r="J336" s="86">
        <v>20.900092972126004</v>
      </c>
      <c r="K336" s="86">
        <v>-14.77295795149648</v>
      </c>
      <c r="L336" s="86">
        <v>11.498370468518829</v>
      </c>
      <c r="M336" s="86">
        <v>-15.160485596101211</v>
      </c>
      <c r="N336" s="86">
        <v>-13.735396935993379</v>
      </c>
    </row>
    <row r="337" spans="1:14" hidden="1" outlineLevel="1">
      <c r="A337" s="72">
        <v>2006</v>
      </c>
      <c r="B337" s="72" t="s">
        <v>50</v>
      </c>
      <c r="C337" s="141">
        <v>15.704050215285449</v>
      </c>
      <c r="D337" s="86">
        <v>8.8203362551731317</v>
      </c>
      <c r="E337" s="86">
        <v>29.642161527416874</v>
      </c>
      <c r="F337" s="86">
        <v>-40.918150489340967</v>
      </c>
      <c r="G337" s="86">
        <v>-14.135398814709845</v>
      </c>
      <c r="H337" s="86">
        <v>-35.928433268858811</v>
      </c>
      <c r="I337" s="86">
        <v>2.9529113623543992</v>
      </c>
      <c r="J337" s="86">
        <v>18.102124697807227</v>
      </c>
      <c r="K337" s="86">
        <v>-10.630125380822705</v>
      </c>
      <c r="L337" s="86">
        <v>13.89845758443937</v>
      </c>
      <c r="M337" s="86">
        <v>-15.560046380373677</v>
      </c>
      <c r="N337" s="86">
        <v>-11.829344459243913</v>
      </c>
    </row>
    <row r="338" spans="1:14" hidden="1" outlineLevel="1">
      <c r="A338" s="72">
        <v>2006</v>
      </c>
      <c r="B338" s="72" t="s">
        <v>51</v>
      </c>
      <c r="C338" s="141">
        <v>15.926008819796905</v>
      </c>
      <c r="D338" s="86">
        <v>13.895650804858349</v>
      </c>
      <c r="E338" s="86">
        <v>18.964726149794828</v>
      </c>
      <c r="F338" s="86">
        <v>101.26350955093835</v>
      </c>
      <c r="G338" s="86">
        <v>-25.380327032173213</v>
      </c>
      <c r="H338" s="86">
        <v>-30.011600928074245</v>
      </c>
      <c r="I338" s="86">
        <v>5.5243314140551689</v>
      </c>
      <c r="J338" s="86">
        <v>19.118059050156376</v>
      </c>
      <c r="K338" s="86">
        <v>-6.0290996893750446</v>
      </c>
      <c r="L338" s="86">
        <v>15.394489975365786</v>
      </c>
      <c r="M338" s="86">
        <v>-15.253431398890498</v>
      </c>
      <c r="N338" s="86">
        <v>-10.321067353330037</v>
      </c>
    </row>
    <row r="339" spans="1:14" hidden="1" outlineLevel="1">
      <c r="A339" s="72">
        <v>2006</v>
      </c>
      <c r="B339" s="72" t="s">
        <v>53</v>
      </c>
      <c r="C339" s="141">
        <v>11.143893682433358</v>
      </c>
      <c r="D339" s="86">
        <v>11.620582185564786</v>
      </c>
      <c r="E339" s="86">
        <v>10.465938015076361</v>
      </c>
      <c r="F339" s="86">
        <v>106.10770425514824</v>
      </c>
      <c r="G339" s="86">
        <v>-15.475630323184376</v>
      </c>
      <c r="H339" s="86">
        <v>-31.3988518160632</v>
      </c>
      <c r="I339" s="86">
        <v>6.580220517063637</v>
      </c>
      <c r="J339" s="86">
        <v>18.832164656508255</v>
      </c>
      <c r="K339" s="86">
        <v>-3.6788176832439348</v>
      </c>
      <c r="L339" s="86">
        <v>16.636981614695287</v>
      </c>
      <c r="M339" s="86">
        <v>-16.158793709249025</v>
      </c>
      <c r="N339" s="86">
        <v>-9.9767041323219559</v>
      </c>
    </row>
    <row r="340" spans="1:14" hidden="1" outlineLevel="1">
      <c r="A340" s="72">
        <v>2006</v>
      </c>
      <c r="B340" s="72" t="s">
        <v>54</v>
      </c>
      <c r="C340" s="141">
        <v>12.520434693923832</v>
      </c>
      <c r="D340" s="86">
        <v>15.400607359588903</v>
      </c>
      <c r="E340" s="86">
        <v>7.7583250744093846</v>
      </c>
      <c r="F340" s="86">
        <v>108.79951827260231</v>
      </c>
      <c r="G340" s="86">
        <v>-9.0259046822190214</v>
      </c>
      <c r="H340" s="86">
        <v>-33.624157271542686</v>
      </c>
      <c r="I340" s="86">
        <v>8.1121024974229528</v>
      </c>
      <c r="J340" s="86">
        <v>18.972701290738712</v>
      </c>
      <c r="K340" s="86">
        <v>-0.84978363589101491</v>
      </c>
      <c r="L340" s="86">
        <v>17.661769348963816</v>
      </c>
      <c r="M340" s="86">
        <v>-16.532157090330628</v>
      </c>
      <c r="N340" s="86">
        <v>-9.4278654836115692</v>
      </c>
    </row>
    <row r="341" spans="1:14" hidden="1" outlineLevel="1">
      <c r="A341" s="72">
        <v>2006</v>
      </c>
      <c r="B341" s="72" t="s">
        <v>55</v>
      </c>
      <c r="C341" s="141">
        <v>11.209766786737177</v>
      </c>
      <c r="D341" s="86">
        <v>15.436744828917014</v>
      </c>
      <c r="E341" s="86">
        <v>3.8945966155557556</v>
      </c>
      <c r="F341" s="86">
        <v>101.97557666214382</v>
      </c>
      <c r="G341" s="86">
        <v>3.7300394842587252</v>
      </c>
      <c r="H341" s="86">
        <v>-29.607503435091701</v>
      </c>
      <c r="I341" s="86">
        <v>10.059650169536269</v>
      </c>
      <c r="J341" s="86">
        <v>19.249184661342511</v>
      </c>
      <c r="K341" s="86">
        <v>3.9801851830151094</v>
      </c>
      <c r="L341" s="86">
        <v>17.230278751492918</v>
      </c>
      <c r="M341" s="86">
        <v>-16.963782837896574</v>
      </c>
      <c r="N341" s="86">
        <v>-9.2428685906982082</v>
      </c>
    </row>
    <row r="342" spans="1:14" hidden="1" outlineLevel="1">
      <c r="A342" s="72">
        <v>2006</v>
      </c>
      <c r="B342" s="72" t="s">
        <v>57</v>
      </c>
      <c r="C342" s="141">
        <v>12.922278677366307</v>
      </c>
      <c r="D342" s="86">
        <v>25.121962950877474</v>
      </c>
      <c r="E342" s="86">
        <v>-4.2108737140867447</v>
      </c>
      <c r="F342" s="86">
        <v>215.6446968323969</v>
      </c>
      <c r="G342" s="86">
        <v>6.1459056721477197</v>
      </c>
      <c r="H342" s="86">
        <v>-29.781274211812388</v>
      </c>
      <c r="I342" s="86">
        <v>11.290326814480238</v>
      </c>
      <c r="J342" s="86">
        <v>18.091605710210558</v>
      </c>
      <c r="K342" s="86">
        <v>7.8062610920534468</v>
      </c>
      <c r="L342" s="86">
        <v>19.483899233005559</v>
      </c>
      <c r="M342" s="86">
        <v>-16.897370760008585</v>
      </c>
      <c r="N342" s="86">
        <v>-9.8127097120405722</v>
      </c>
    </row>
    <row r="343" spans="1:14" hidden="1" outlineLevel="1">
      <c r="A343" s="72">
        <v>2006</v>
      </c>
      <c r="B343" s="40" t="s">
        <v>58</v>
      </c>
      <c r="C343" s="141">
        <v>16.16260949046908</v>
      </c>
      <c r="D343" s="86">
        <v>13.382167435317527</v>
      </c>
      <c r="E343" s="86">
        <v>19.960834447966946</v>
      </c>
      <c r="F343" s="86">
        <v>178.06560879146258</v>
      </c>
      <c r="G343" s="86">
        <v>5.6921846422319078</v>
      </c>
      <c r="H343" s="86">
        <v>-28.800096281140924</v>
      </c>
      <c r="I343" s="86">
        <v>13.026418047368722</v>
      </c>
      <c r="J343" s="86">
        <v>15.862228239285002</v>
      </c>
      <c r="K343" s="86">
        <v>15.811009951465422</v>
      </c>
      <c r="L343" s="86">
        <v>18.348733601056068</v>
      </c>
      <c r="M343" s="86">
        <v>-18.012560738038601</v>
      </c>
      <c r="N343" s="86">
        <v>-10.34840469884189</v>
      </c>
    </row>
    <row r="344" spans="1:14" hidden="1" outlineLevel="1">
      <c r="A344" s="72">
        <v>2006</v>
      </c>
      <c r="B344" s="72" t="s">
        <v>59</v>
      </c>
      <c r="C344" s="141">
        <v>11.125579193270951</v>
      </c>
      <c r="D344" s="86">
        <v>9.8859523248715533</v>
      </c>
      <c r="E344" s="86">
        <v>12.659716443344678</v>
      </c>
      <c r="F344" s="86">
        <v>182.42149287587722</v>
      </c>
      <c r="G344" s="86">
        <v>6.1456841448259496</v>
      </c>
      <c r="H344" s="86">
        <v>-28.54318916976159</v>
      </c>
      <c r="I344" s="86">
        <v>14.931205026718857</v>
      </c>
      <c r="J344" s="86">
        <v>15.61286470028864</v>
      </c>
      <c r="K344" s="86">
        <v>21.432417039578766</v>
      </c>
      <c r="L344" s="86">
        <v>18.649596118420547</v>
      </c>
      <c r="M344" s="86">
        <v>-17.714706731816136</v>
      </c>
      <c r="N344" s="86">
        <v>-10.689051796109297</v>
      </c>
    </row>
    <row r="345" spans="1:14" hidden="1" outlineLevel="1" collapsed="1">
      <c r="A345" s="72">
        <v>2006</v>
      </c>
      <c r="B345" s="72" t="s">
        <v>61</v>
      </c>
      <c r="C345" s="141">
        <v>13.707183072611201</v>
      </c>
      <c r="D345" s="86">
        <v>11.277374067603859</v>
      </c>
      <c r="E345" s="86">
        <v>16.91340586229262</v>
      </c>
      <c r="F345" s="86">
        <v>153.12713448610563</v>
      </c>
      <c r="G345" s="86">
        <v>9.2447446573108891</v>
      </c>
      <c r="H345" s="86">
        <v>-30.891009887409268</v>
      </c>
      <c r="I345" s="86">
        <v>15.296756810055228</v>
      </c>
      <c r="J345" s="86">
        <v>12.512456213814673</v>
      </c>
      <c r="K345" s="86">
        <v>26.181870199248465</v>
      </c>
      <c r="L345" s="86">
        <v>19.418067168139459</v>
      </c>
      <c r="M345" s="86">
        <v>-18.819937982901763</v>
      </c>
      <c r="N345" s="86">
        <v>-11.094453556182188</v>
      </c>
    </row>
    <row r="346" spans="1:14" hidden="1" outlineLevel="1">
      <c r="A346" s="72">
        <v>2006</v>
      </c>
      <c r="B346" s="72" t="s">
        <v>62</v>
      </c>
      <c r="C346" s="141">
        <v>17.483748905101891</v>
      </c>
      <c r="D346" s="86">
        <v>12.644003048895229</v>
      </c>
      <c r="E346" s="86">
        <v>25.718273941975411</v>
      </c>
      <c r="F346" s="86">
        <v>143.54254197284945</v>
      </c>
      <c r="G346" s="86">
        <v>41.948116624411455</v>
      </c>
      <c r="H346" s="86">
        <v>12.83989307770301</v>
      </c>
      <c r="I346" s="86">
        <v>15.664607791158076</v>
      </c>
      <c r="J346" s="86">
        <v>11.886345509600147</v>
      </c>
      <c r="K346" s="86">
        <v>28.820476168566302</v>
      </c>
      <c r="L346" s="86">
        <v>18.409980305601565</v>
      </c>
      <c r="M346" s="86">
        <v>-20.027475201513766</v>
      </c>
      <c r="N346" s="86">
        <v>-11.941024840525571</v>
      </c>
    </row>
    <row r="347" spans="1:14" hidden="1" outlineLevel="1">
      <c r="A347" s="72">
        <v>2006</v>
      </c>
      <c r="B347" s="402" t="s">
        <v>63</v>
      </c>
      <c r="C347" s="403">
        <v>12.891655544195956</v>
      </c>
      <c r="D347" s="247">
        <v>12.71051025579591</v>
      </c>
      <c r="E347" s="247">
        <v>12.872073769228521</v>
      </c>
      <c r="F347" s="247">
        <v>122.15454176743629</v>
      </c>
      <c r="G347" s="247">
        <v>28.192663329630875</v>
      </c>
      <c r="H347" s="247">
        <v>25.229638701775855</v>
      </c>
      <c r="I347" s="247">
        <v>15.264856862737091</v>
      </c>
      <c r="J347" s="247">
        <v>8.5230608844950666</v>
      </c>
      <c r="K347" s="247">
        <v>32.667373579080788</v>
      </c>
      <c r="L347" s="247">
        <v>17.286552664886813</v>
      </c>
      <c r="M347" s="247">
        <v>-22.048335986842218</v>
      </c>
      <c r="N347" s="247">
        <v>-12.446749763332278</v>
      </c>
    </row>
    <row r="348" spans="1:14" hidden="1" outlineLevel="1">
      <c r="A348" s="40">
        <v>2007</v>
      </c>
      <c r="B348" s="40" t="s">
        <v>49</v>
      </c>
      <c r="C348" s="407">
        <v>15.405532214314931</v>
      </c>
      <c r="D348" s="408">
        <v>9.7811535838449686</v>
      </c>
      <c r="E348" s="408">
        <v>24.295168403252319</v>
      </c>
      <c r="F348" s="408">
        <v>101.9690247476392</v>
      </c>
      <c r="G348" s="408">
        <v>14.402857934482086</v>
      </c>
      <c r="H348" s="408">
        <v>43.079237713139406</v>
      </c>
      <c r="I348" s="408">
        <v>15.672918784787711</v>
      </c>
      <c r="J348" s="408">
        <v>7.8127515358661412</v>
      </c>
      <c r="K348" s="408">
        <v>35.109706704546142</v>
      </c>
      <c r="L348" s="408">
        <v>16.493745678303441</v>
      </c>
      <c r="M348" s="408">
        <v>-22.505035700042242</v>
      </c>
      <c r="N348" s="408">
        <v>-12.946967316926745</v>
      </c>
    </row>
    <row r="349" spans="1:14" hidden="1" outlineLevel="1">
      <c r="A349" s="40">
        <v>2007</v>
      </c>
      <c r="B349" s="41" t="s">
        <v>50</v>
      </c>
      <c r="C349" s="86">
        <v>16.642157120851778</v>
      </c>
      <c r="D349" s="86">
        <v>10.974548589813466</v>
      </c>
      <c r="E349" s="86">
        <v>25.805236655423116</v>
      </c>
      <c r="F349" s="86">
        <v>65.237819673963799</v>
      </c>
      <c r="G349" s="86">
        <v>4.6619760712732585</v>
      </c>
      <c r="H349" s="86">
        <v>19.622641509433976</v>
      </c>
      <c r="I349" s="86">
        <v>15.514248652252121</v>
      </c>
      <c r="J349" s="86">
        <v>7.2353410215038991</v>
      </c>
      <c r="K349" s="86">
        <v>35.757953982439659</v>
      </c>
      <c r="L349" s="86">
        <v>15.534060737165206</v>
      </c>
      <c r="M349" s="86">
        <v>-23.32001921791354</v>
      </c>
      <c r="N349" s="86">
        <v>-12.53620676336979</v>
      </c>
    </row>
    <row r="350" spans="1:14" hidden="1" outlineLevel="1">
      <c r="A350" s="40">
        <v>2007</v>
      </c>
      <c r="B350" s="41" t="s">
        <v>51</v>
      </c>
      <c r="C350" s="86">
        <v>18.672694619755049</v>
      </c>
      <c r="D350" s="86">
        <v>16.30111272627444</v>
      </c>
      <c r="E350" s="86">
        <v>22.122036278292128</v>
      </c>
      <c r="F350" s="86">
        <v>30.36983075982468</v>
      </c>
      <c r="G350" s="86">
        <v>17.662804003840733</v>
      </c>
      <c r="H350" s="86">
        <v>2.9918780043096262</v>
      </c>
      <c r="I350" s="86">
        <v>14.617487156586662</v>
      </c>
      <c r="J350" s="86">
        <v>8.3025011806196858</v>
      </c>
      <c r="K350" s="86">
        <v>31.708730685859308</v>
      </c>
      <c r="L350" s="86">
        <v>14.420260449454929</v>
      </c>
      <c r="M350" s="86">
        <v>-24.180318245079903</v>
      </c>
      <c r="N350" s="86">
        <v>-12.391920585569537</v>
      </c>
    </row>
    <row r="351" spans="1:14" hidden="1" outlineLevel="1">
      <c r="A351" s="40">
        <v>2007</v>
      </c>
      <c r="B351" s="41" t="s">
        <v>53</v>
      </c>
      <c r="C351" s="86">
        <v>19.942746234450382</v>
      </c>
      <c r="D351" s="86">
        <v>18.634336337713208</v>
      </c>
      <c r="E351" s="86">
        <v>21.628745773888667</v>
      </c>
      <c r="F351" s="86">
        <v>-11.177286830165755</v>
      </c>
      <c r="G351" s="86">
        <v>6.9203199959969197</v>
      </c>
      <c r="H351" s="86">
        <v>-0.60485541469881809</v>
      </c>
      <c r="I351" s="86">
        <v>14.487779585614163</v>
      </c>
      <c r="J351" s="86">
        <v>8.0154949461835656</v>
      </c>
      <c r="K351" s="86">
        <v>32.325265291399575</v>
      </c>
      <c r="L351" s="86">
        <v>11.589112144337463</v>
      </c>
      <c r="M351" s="86">
        <v>-24.860665148629252</v>
      </c>
      <c r="N351" s="86">
        <v>-11.107119802184215</v>
      </c>
    </row>
    <row r="352" spans="1:14" hidden="1" outlineLevel="1">
      <c r="A352" s="40">
        <v>2007</v>
      </c>
      <c r="B352" s="41" t="s">
        <v>54</v>
      </c>
      <c r="C352" s="86">
        <v>26.093264808541662</v>
      </c>
      <c r="D352" s="86">
        <v>13.639998973901996</v>
      </c>
      <c r="E352" s="86">
        <v>47.5929053443638</v>
      </c>
      <c r="F352" s="86">
        <v>-10.171528906742481</v>
      </c>
      <c r="G352" s="86">
        <v>7.928891685676092</v>
      </c>
      <c r="H352" s="86">
        <v>44.102082622055292</v>
      </c>
      <c r="I352" s="86">
        <v>14.424291163703671</v>
      </c>
      <c r="J352" s="86">
        <v>5.8250710576706126</v>
      </c>
      <c r="K352" s="86">
        <v>34.775444609931327</v>
      </c>
      <c r="L352" s="86">
        <v>12.25521531178606</v>
      </c>
      <c r="M352" s="86">
        <v>-24.810673322222229</v>
      </c>
      <c r="N352" s="86">
        <v>-10.452749265735605</v>
      </c>
    </row>
    <row r="353" spans="1:14" hidden="1" outlineLevel="1">
      <c r="A353" s="40">
        <v>2007</v>
      </c>
      <c r="B353" s="41" t="s">
        <v>55</v>
      </c>
      <c r="C353" s="86">
        <v>29.294997351706087</v>
      </c>
      <c r="D353" s="86">
        <v>14.423143917666039</v>
      </c>
      <c r="E353" s="86">
        <v>57.378982685404793</v>
      </c>
      <c r="F353" s="86">
        <v>-1.3879185252861674</v>
      </c>
      <c r="G353" s="86">
        <v>-2.7200916241389308</v>
      </c>
      <c r="H353" s="86">
        <v>43.562759908342514</v>
      </c>
      <c r="I353" s="86">
        <v>13.174058254898185</v>
      </c>
      <c r="J353" s="86">
        <v>5.6355856645612761</v>
      </c>
      <c r="K353" s="86">
        <v>30.658101800951016</v>
      </c>
      <c r="L353" s="86">
        <v>12.166273826943083</v>
      </c>
      <c r="M353" s="86">
        <v>-24.291149581877136</v>
      </c>
      <c r="N353" s="86">
        <v>-9.5641820332114804</v>
      </c>
    </row>
    <row r="354" spans="1:14" hidden="1" outlineLevel="1">
      <c r="A354" s="40">
        <v>2007</v>
      </c>
      <c r="B354" s="41" t="s">
        <v>57</v>
      </c>
      <c r="C354" s="141">
        <v>18.298196400753454</v>
      </c>
      <c r="D354" s="86">
        <v>11.968325418530441</v>
      </c>
      <c r="E354" s="86">
        <v>30.09812040261528</v>
      </c>
      <c r="F354" s="86">
        <v>-40.443296798642393</v>
      </c>
      <c r="G354" s="86">
        <v>-6.4692477863839599</v>
      </c>
      <c r="H354" s="86">
        <v>-9.0392123578339891</v>
      </c>
      <c r="I354" s="86">
        <v>12.982182699505557</v>
      </c>
      <c r="J354" s="86">
        <v>7.9456134372541669</v>
      </c>
      <c r="K354" s="86">
        <v>26.974428378021528</v>
      </c>
      <c r="L354" s="86">
        <v>10.679406280039132</v>
      </c>
      <c r="M354" s="86">
        <v>-23.758619451031109</v>
      </c>
      <c r="N354" s="86">
        <v>-8.6594209703704905</v>
      </c>
    </row>
    <row r="355" spans="1:14" hidden="1" outlineLevel="1">
      <c r="A355" s="40">
        <v>2007</v>
      </c>
      <c r="B355" s="41" t="s">
        <v>58</v>
      </c>
      <c r="C355" s="14">
        <v>18.345984130119959</v>
      </c>
      <c r="D355" s="14">
        <v>17.681787369554741</v>
      </c>
      <c r="E355" s="14">
        <v>19.602449967909919</v>
      </c>
      <c r="F355" s="14">
        <v>-32.931032692766877</v>
      </c>
      <c r="G355" s="14">
        <v>-5.8364996877745199</v>
      </c>
      <c r="H355" s="14">
        <v>-5.1048005409060124</v>
      </c>
      <c r="I355" s="14">
        <v>12.282366860890434</v>
      </c>
      <c r="J355" s="14">
        <v>8.8046643350409397</v>
      </c>
      <c r="K355" s="14">
        <v>22.552041691780488</v>
      </c>
      <c r="L355" s="14">
        <v>11.504758064083802</v>
      </c>
      <c r="M355" s="14">
        <v>-22.876696899277476</v>
      </c>
      <c r="N355" s="14">
        <v>-7.6209915200203966</v>
      </c>
    </row>
    <row r="356" spans="1:14" hidden="1" outlineLevel="1">
      <c r="A356" s="40">
        <v>2007</v>
      </c>
      <c r="B356" s="41" t="s">
        <v>59</v>
      </c>
      <c r="C356" s="19">
        <v>22.59666103510321</v>
      </c>
      <c r="D356" s="19">
        <v>16.157030147379189</v>
      </c>
      <c r="E356" s="19">
        <v>32.734904548534104</v>
      </c>
      <c r="F356" s="19">
        <v>-35.131639274586774</v>
      </c>
      <c r="G356" s="19">
        <v>-9.7883667329934809</v>
      </c>
      <c r="H356" s="19">
        <v>65.118618492748766</v>
      </c>
      <c r="I356" s="19">
        <v>11.921907168192433</v>
      </c>
      <c r="J356" s="19">
        <v>10.618547303995868</v>
      </c>
      <c r="K356" s="19">
        <v>18.746708131261357</v>
      </c>
      <c r="L356" s="19">
        <v>11.568383523479369</v>
      </c>
      <c r="M356" s="19">
        <v>-21.661854656718518</v>
      </c>
      <c r="N356" s="19">
        <v>-6.6235109024414527</v>
      </c>
    </row>
    <row r="357" spans="1:14" hidden="1" outlineLevel="1">
      <c r="A357" s="40">
        <v>2007</v>
      </c>
      <c r="B357" s="41" t="s">
        <v>61</v>
      </c>
      <c r="C357" s="19">
        <v>16.196129107275368</v>
      </c>
      <c r="D357" s="19">
        <v>8.1202295921272878</v>
      </c>
      <c r="E357" s="19">
        <v>27.561443157811311</v>
      </c>
      <c r="F357" s="19">
        <v>-29.84684865408957</v>
      </c>
      <c r="G357" s="19">
        <v>-18.11296013986761</v>
      </c>
      <c r="H357" s="19">
        <v>243.26000661594446</v>
      </c>
      <c r="I357" s="19">
        <v>11.910091712900112</v>
      </c>
      <c r="J357" s="19">
        <v>11.511713680943572</v>
      </c>
      <c r="K357" s="19">
        <v>17.40434472634351</v>
      </c>
      <c r="L357" s="19">
        <v>11.075444852384379</v>
      </c>
      <c r="M357" s="19">
        <v>-20.074301725365558</v>
      </c>
      <c r="N357" s="19">
        <v>-5.8044871252404704</v>
      </c>
    </row>
    <row r="358" spans="1:14" hidden="1" outlineLevel="1">
      <c r="A358" s="40">
        <v>2007</v>
      </c>
      <c r="B358" s="41" t="s">
        <v>62</v>
      </c>
      <c r="C358" s="19">
        <v>6.9334755127835308</v>
      </c>
      <c r="D358" s="19">
        <v>5.6521916593910362</v>
      </c>
      <c r="E358" s="19">
        <v>8.9625417935857143</v>
      </c>
      <c r="F358" s="19">
        <v>13.096348837329202</v>
      </c>
      <c r="G358" s="19">
        <v>-7.5648120092918987</v>
      </c>
      <c r="H358" s="19">
        <v>77.863094265642872</v>
      </c>
      <c r="I358" s="19">
        <v>12.653092030401865</v>
      </c>
      <c r="J358" s="19">
        <v>12.556239136975151</v>
      </c>
      <c r="K358" s="19">
        <v>17.644071524225737</v>
      </c>
      <c r="L358" s="19">
        <v>11.669138528114615</v>
      </c>
      <c r="M358" s="19">
        <v>-18.552080664334412</v>
      </c>
      <c r="N358" s="19">
        <v>-4.7525555546995122</v>
      </c>
    </row>
    <row r="359" spans="1:14" hidden="1" outlineLevel="1">
      <c r="A359" s="40">
        <v>2007</v>
      </c>
      <c r="B359" s="396" t="s">
        <v>63</v>
      </c>
      <c r="C359" s="415">
        <v>10.961758993055511</v>
      </c>
      <c r="D359" s="416">
        <v>16.255254400863436</v>
      </c>
      <c r="E359" s="416">
        <v>2.6160346494121143</v>
      </c>
      <c r="F359" s="416">
        <v>18.851109435697339</v>
      </c>
      <c r="G359" s="416">
        <v>-7.1443843046350253</v>
      </c>
      <c r="H359" s="416">
        <v>69.926650366748163</v>
      </c>
      <c r="I359" s="416">
        <v>13.125703176923722</v>
      </c>
      <c r="J359" s="416">
        <v>16.184366255327888</v>
      </c>
      <c r="K359" s="416">
        <v>15.233094725926605</v>
      </c>
      <c r="L359" s="416">
        <v>9.9870642140428458</v>
      </c>
      <c r="M359" s="416">
        <v>-16.635922162217582</v>
      </c>
      <c r="N359" s="416">
        <v>-3.5721420536972204</v>
      </c>
    </row>
    <row r="360" spans="1:14" hidden="1" outlineLevel="1">
      <c r="A360" s="40">
        <v>2008</v>
      </c>
      <c r="B360" s="41" t="s">
        <v>49</v>
      </c>
      <c r="C360" s="19">
        <v>7.6153092092223034</v>
      </c>
      <c r="D360" s="19">
        <v>10.728648067596325</v>
      </c>
      <c r="E360" s="19">
        <v>3.1261041288773441</v>
      </c>
      <c r="F360" s="19">
        <v>13.974106412601145</v>
      </c>
      <c r="G360" s="19">
        <v>-4.378945198773593</v>
      </c>
      <c r="H360" s="19">
        <v>1.941815632667371</v>
      </c>
      <c r="I360" s="19">
        <v>13.867665746324633</v>
      </c>
      <c r="J360" s="19">
        <v>16.309611196888923</v>
      </c>
      <c r="K360" s="19">
        <v>17.026240434890511</v>
      </c>
      <c r="L360" s="19">
        <v>8.4767859580026084</v>
      </c>
      <c r="M360" s="19">
        <v>-14.50457825595781</v>
      </c>
      <c r="N360" s="19">
        <v>-1.6430737644671609</v>
      </c>
    </row>
    <row r="361" spans="1:14" hidden="1" outlineLevel="1">
      <c r="A361" s="40">
        <v>2008</v>
      </c>
      <c r="B361" s="41" t="s">
        <v>50</v>
      </c>
      <c r="C361" s="19">
        <v>6.3289712486612046</v>
      </c>
      <c r="D361" s="19">
        <v>8.3567023181820446</v>
      </c>
      <c r="E361" s="19">
        <v>3.3605235063872954</v>
      </c>
      <c r="F361" s="19">
        <v>37.415108118380033</v>
      </c>
      <c r="G361" s="19">
        <v>-53.681922781897214</v>
      </c>
      <c r="H361" s="19">
        <v>-1.0024535576586118</v>
      </c>
      <c r="I361" s="19">
        <v>13.617538520439226</v>
      </c>
      <c r="J361" s="19">
        <v>15.574358208224169</v>
      </c>
      <c r="K361" s="19">
        <v>17.578723297572324</v>
      </c>
      <c r="L361" s="19">
        <v>6.8353183746880291</v>
      </c>
      <c r="M361" s="19">
        <v>-13.199163852864785</v>
      </c>
      <c r="N361" s="19">
        <v>-1.4995508124018215</v>
      </c>
    </row>
    <row r="362" spans="1:14" hidden="1" outlineLevel="1">
      <c r="A362" s="40">
        <v>2008</v>
      </c>
      <c r="B362" s="41" t="s">
        <v>51</v>
      </c>
      <c r="C362" s="19">
        <v>0.58102291379921667</v>
      </c>
      <c r="D362" s="19">
        <v>6.0238874677127114</v>
      </c>
      <c r="E362" s="19">
        <v>-7.1271266166446878</v>
      </c>
      <c r="F362" s="19">
        <v>39.214042818142616</v>
      </c>
      <c r="G362" s="19">
        <v>-51.259564811554341</v>
      </c>
      <c r="H362" s="19">
        <v>10.839301520881946</v>
      </c>
      <c r="I362" s="19">
        <v>13.474396523328053</v>
      </c>
      <c r="J362" s="19">
        <v>13.949626437734835</v>
      </c>
      <c r="K362" s="19">
        <v>18.93539305684331</v>
      </c>
      <c r="L362" s="19">
        <v>6.4540319611230359</v>
      </c>
      <c r="M362" s="19">
        <v>-12.731181581754583</v>
      </c>
      <c r="N362" s="19">
        <v>-1.4937615862383211</v>
      </c>
    </row>
    <row r="363" spans="1:14" hidden="1" outlineLevel="1">
      <c r="A363" s="40">
        <v>2008</v>
      </c>
      <c r="B363" s="41" t="s">
        <v>53</v>
      </c>
      <c r="C363" s="19">
        <v>-0.34415186943618892</v>
      </c>
      <c r="D363" s="19">
        <v>2.9876064028800471</v>
      </c>
      <c r="E363" s="19">
        <v>-4.402938661401862</v>
      </c>
      <c r="F363" s="19">
        <v>97.676262360306623</v>
      </c>
      <c r="G363" s="19">
        <v>-49.412370350003798</v>
      </c>
      <c r="H363" s="19">
        <v>10.020006668889621</v>
      </c>
      <c r="I363" s="19">
        <v>14.247559352377365</v>
      </c>
      <c r="J363" s="19">
        <v>15.303414329036386</v>
      </c>
      <c r="K363" s="19">
        <v>19.102628687670204</v>
      </c>
      <c r="L363" s="19">
        <v>7.171555718603301</v>
      </c>
      <c r="M363" s="19">
        <v>-11.169087023914358</v>
      </c>
      <c r="N363" s="19">
        <v>-2.553462679223415</v>
      </c>
    </row>
    <row r="364" spans="1:14" hidden="1" outlineLevel="1">
      <c r="A364" s="40">
        <v>2008</v>
      </c>
      <c r="B364" s="41" t="s">
        <v>54</v>
      </c>
      <c r="C364" s="19">
        <v>1.9975626549579033</v>
      </c>
      <c r="D364" s="19">
        <v>5.6725261194584959</v>
      </c>
      <c r="E364" s="19">
        <v>-2.9969197630943825</v>
      </c>
      <c r="F364" s="19">
        <v>86.544744782285079</v>
      </c>
      <c r="G364" s="19">
        <v>-49.214847538584884</v>
      </c>
      <c r="H364" s="19">
        <v>-21.269916484037182</v>
      </c>
      <c r="I364" s="19">
        <v>13.402111929350838</v>
      </c>
      <c r="J364" s="19">
        <v>16.039091767355188</v>
      </c>
      <c r="K364" s="19">
        <v>16.22323177036715</v>
      </c>
      <c r="L364" s="19">
        <v>6.7231077489694258</v>
      </c>
      <c r="M364" s="19">
        <v>-10.494374848305682</v>
      </c>
      <c r="N364" s="19">
        <v>-2.6904688634137983</v>
      </c>
    </row>
    <row r="365" spans="1:14" hidden="1" outlineLevel="1">
      <c r="A365" s="40">
        <v>2008</v>
      </c>
      <c r="B365" s="41" t="s">
        <v>55</v>
      </c>
      <c r="C365" s="19">
        <v>-6.315762399147772</v>
      </c>
      <c r="D365" s="19">
        <v>1.4334315668545798</v>
      </c>
      <c r="E365" s="19">
        <v>-17.246137632055053</v>
      </c>
      <c r="F365" s="19">
        <v>144.00354247564547</v>
      </c>
      <c r="G365" s="19">
        <v>-43.602040698546809</v>
      </c>
      <c r="H365" s="19">
        <v>-17.190825254197208</v>
      </c>
      <c r="I365" s="19">
        <v>13.57976439440607</v>
      </c>
      <c r="J365" s="19">
        <v>15.661186474241816</v>
      </c>
      <c r="K365" s="19">
        <v>18.128315938047194</v>
      </c>
      <c r="L365" s="19">
        <v>3.5784769814165145</v>
      </c>
      <c r="M365" s="19">
        <v>-10.516800216122874</v>
      </c>
      <c r="N365" s="19">
        <v>-2.6684920202495732</v>
      </c>
    </row>
    <row r="366" spans="1:14" hidden="1" outlineLevel="1">
      <c r="A366" s="40">
        <v>2008</v>
      </c>
      <c r="B366" s="41" t="s">
        <v>57</v>
      </c>
      <c r="C366" s="19">
        <v>1.004503973318279</v>
      </c>
      <c r="D366" s="19">
        <v>-1.9511363561990294</v>
      </c>
      <c r="E366" s="19">
        <v>5.1556049568695528</v>
      </c>
      <c r="F366" s="19">
        <v>143.0721108912164</v>
      </c>
      <c r="G366" s="19">
        <v>-39.276674195135541</v>
      </c>
      <c r="H366" s="19">
        <v>19.511057198842963</v>
      </c>
      <c r="I366" s="19">
        <v>13.762386480803386</v>
      </c>
      <c r="J366" s="19">
        <v>13.125531220334665</v>
      </c>
      <c r="K366" s="19">
        <v>21.235347827325285</v>
      </c>
      <c r="L366" s="19">
        <v>3.3120809451590247</v>
      </c>
      <c r="M366" s="19">
        <v>-8.8385415177220494</v>
      </c>
      <c r="N366" s="19">
        <v>-2.8354724786229184</v>
      </c>
    </row>
    <row r="367" spans="1:14" hidden="1" outlineLevel="1">
      <c r="A367" s="40">
        <v>2008</v>
      </c>
      <c r="B367" s="41" t="s">
        <v>58</v>
      </c>
      <c r="C367" s="19">
        <v>-1.8101470566057714</v>
      </c>
      <c r="D367" s="19">
        <v>-7.2067803384600495</v>
      </c>
      <c r="E367" s="19">
        <v>5.4939698215347619</v>
      </c>
      <c r="F367" s="19">
        <v>80.430020974745133</v>
      </c>
      <c r="G367" s="19">
        <v>-53.841528181322595</v>
      </c>
      <c r="H367" s="19">
        <v>7.8197363733523417</v>
      </c>
      <c r="I367" s="19">
        <v>14.105953794968997</v>
      </c>
      <c r="J367" s="19">
        <v>12.688264065404823</v>
      </c>
      <c r="K367" s="19">
        <v>22.86462125774591</v>
      </c>
      <c r="L367" s="19">
        <v>2.0970244716863533</v>
      </c>
      <c r="M367" s="19">
        <v>-8.8511905374014503</v>
      </c>
      <c r="N367" s="19">
        <v>-2.7004094141512525</v>
      </c>
    </row>
    <row r="368" spans="1:14" hidden="1" outlineLevel="1">
      <c r="A368" s="40">
        <v>2008</v>
      </c>
      <c r="B368" s="41" t="s">
        <v>59</v>
      </c>
      <c r="C368" s="19">
        <v>-3.0828044036757944</v>
      </c>
      <c r="D368" s="19">
        <v>1.4008683276739617</v>
      </c>
      <c r="E368" s="19">
        <v>-9.2645549730034986</v>
      </c>
      <c r="F368" s="19">
        <v>106.61215224485062</v>
      </c>
      <c r="G368" s="19">
        <v>-54.013048007589035</v>
      </c>
      <c r="H368" s="19">
        <v>-38.285018023049197</v>
      </c>
      <c r="I368" s="19">
        <v>14.528748561398359</v>
      </c>
      <c r="J368" s="19">
        <v>10.869099689605505</v>
      </c>
      <c r="K368" s="19">
        <v>24.008651587703426</v>
      </c>
      <c r="L368" s="19">
        <v>7.6422362043681886</v>
      </c>
      <c r="M368" s="19">
        <v>-9.5200931596455121</v>
      </c>
      <c r="N368" s="19">
        <v>-3.1945354936936212</v>
      </c>
    </row>
    <row r="369" spans="1:14" hidden="1" outlineLevel="1">
      <c r="A369" s="40">
        <v>2008</v>
      </c>
      <c r="B369" s="41" t="s">
        <v>61</v>
      </c>
      <c r="C369" s="19">
        <v>-9.8416394637164615</v>
      </c>
      <c r="D369" s="19">
        <v>3.1427902257856033</v>
      </c>
      <c r="E369" s="19">
        <v>-25.137324028483008</v>
      </c>
      <c r="F369" s="19">
        <v>74.682416770418968</v>
      </c>
      <c r="G369" s="19">
        <v>-56.765500406834818</v>
      </c>
      <c r="H369" s="19">
        <v>-71.086804635362711</v>
      </c>
      <c r="I369" s="19">
        <v>17.976271405920912</v>
      </c>
      <c r="J369" s="19">
        <v>12.880138548267524</v>
      </c>
      <c r="K369" s="19">
        <v>30.294783501895409</v>
      </c>
      <c r="L369" s="19">
        <v>8.2733519957567125</v>
      </c>
      <c r="M369" s="19">
        <v>-9.2602522266606968</v>
      </c>
      <c r="N369" s="19">
        <v>-3.3524303324193312</v>
      </c>
    </row>
    <row r="370" spans="1:14" hidden="1" outlineLevel="1">
      <c r="A370" s="40">
        <v>2008</v>
      </c>
      <c r="B370" s="41" t="s">
        <v>62</v>
      </c>
      <c r="C370" s="19">
        <v>-3.6159235332197284</v>
      </c>
      <c r="D370" s="19">
        <v>1.6664622716268553</v>
      </c>
      <c r="E370" s="19">
        <v>-11.755978287718577</v>
      </c>
      <c r="F370" s="19">
        <v>6.9427542210006834</v>
      </c>
      <c r="G370" s="19">
        <v>-62.149059750416939</v>
      </c>
      <c r="H370" s="19">
        <v>-44.19491136217507</v>
      </c>
      <c r="I370" s="19">
        <v>20.664482154533403</v>
      </c>
      <c r="J370" s="19">
        <v>10.905608335574655</v>
      </c>
      <c r="K370" s="19">
        <v>39.484173823695954</v>
      </c>
      <c r="L370" s="19">
        <v>7.3394769436497569</v>
      </c>
      <c r="M370" s="19">
        <v>-8.9389099557072882</v>
      </c>
      <c r="N370" s="19">
        <v>-4.1232625816701329</v>
      </c>
    </row>
    <row r="371" spans="1:14" hidden="1" outlineLevel="1">
      <c r="A371" s="402">
        <v>2008</v>
      </c>
      <c r="B371" s="396" t="s">
        <v>63</v>
      </c>
      <c r="C371" s="415">
        <v>-2.2771235665805989</v>
      </c>
      <c r="D371" s="416">
        <v>0.26793061865015488</v>
      </c>
      <c r="E371" s="416">
        <v>-6.7622962716027928</v>
      </c>
      <c r="F371" s="416">
        <v>3.6196552871800947</v>
      </c>
      <c r="G371" s="416">
        <v>-58.501781429506288</v>
      </c>
      <c r="H371" s="416">
        <v>-44.278177458033575</v>
      </c>
      <c r="I371" s="416">
        <v>30.078884348989675</v>
      </c>
      <c r="J371" s="416">
        <v>18.258954846328891</v>
      </c>
      <c r="K371" s="416">
        <v>56.19528576532889</v>
      </c>
      <c r="L371" s="416">
        <v>5.1644823532908788</v>
      </c>
      <c r="M371" s="416">
        <v>-5.3914174024990302</v>
      </c>
      <c r="N371" s="416">
        <v>-0.27442673305836252</v>
      </c>
    </row>
    <row r="372" spans="1:14" hidden="1" outlineLevel="1">
      <c r="A372" s="238">
        <v>2009</v>
      </c>
      <c r="B372" s="41" t="s">
        <v>49</v>
      </c>
      <c r="C372" s="19">
        <v>-13.073724444763783</v>
      </c>
      <c r="D372" s="19">
        <v>-1.9014768827359916</v>
      </c>
      <c r="E372" s="19">
        <v>-30.583300129525853</v>
      </c>
      <c r="F372" s="19">
        <v>47.281995862337254</v>
      </c>
      <c r="G372" s="19">
        <v>-64.657346403185912</v>
      </c>
      <c r="H372" s="19">
        <v>-9.6758630174666393</v>
      </c>
      <c r="I372" s="19">
        <v>28.043637122136289</v>
      </c>
      <c r="J372" s="19">
        <v>16.306719538214011</v>
      </c>
      <c r="K372" s="19">
        <v>51.939897758035812</v>
      </c>
      <c r="L372" s="19">
        <v>5.7694002313423169</v>
      </c>
      <c r="M372" s="19">
        <v>-5.6165504734770622</v>
      </c>
      <c r="N372" s="19">
        <v>-0.46115948351894076</v>
      </c>
    </row>
    <row r="373" spans="1:14" hidden="1" outlineLevel="1">
      <c r="A373" s="238">
        <v>2009</v>
      </c>
      <c r="B373" s="41" t="s">
        <v>50</v>
      </c>
      <c r="C373" s="19">
        <v>-14.816215044287588</v>
      </c>
      <c r="D373" s="19">
        <v>-7.3046349049980392</v>
      </c>
      <c r="E373" s="19">
        <v>-26.475112005358795</v>
      </c>
      <c r="F373" s="19">
        <v>31.570396521190133</v>
      </c>
      <c r="G373" s="19">
        <v>0.33684791609162801</v>
      </c>
      <c r="H373" s="19">
        <v>-6.3495680498512996</v>
      </c>
      <c r="I373" s="19">
        <v>27.86581630184439</v>
      </c>
      <c r="J373" s="19">
        <v>16.956888780318337</v>
      </c>
      <c r="K373" s="19">
        <v>49.973364016821137</v>
      </c>
      <c r="L373" s="19">
        <v>7.3887001595839763</v>
      </c>
      <c r="M373" s="19">
        <v>-5.2326912480044996</v>
      </c>
      <c r="N373" s="19">
        <v>0.7226435403159428</v>
      </c>
    </row>
    <row r="374" spans="1:14" hidden="1" outlineLevel="1">
      <c r="A374" s="238">
        <v>2009</v>
      </c>
      <c r="B374" s="41" t="s">
        <v>51</v>
      </c>
      <c r="C374" s="19">
        <v>-14.472017160805208</v>
      </c>
      <c r="D374" s="19">
        <v>-8.3002492841485065</v>
      </c>
      <c r="E374" s="19">
        <v>-24.649947185805814</v>
      </c>
      <c r="F374" s="19">
        <v>33.291903909999462</v>
      </c>
      <c r="G374" s="19">
        <v>10.482498107841565</v>
      </c>
      <c r="H374" s="19">
        <v>-3.3273413677943893</v>
      </c>
      <c r="I374" s="19">
        <v>26.496716968725863</v>
      </c>
      <c r="J374" s="19">
        <v>17.326165291273981</v>
      </c>
      <c r="K374" s="19">
        <v>45.382625566466629</v>
      </c>
      <c r="L374" s="19">
        <v>8.831473245379712</v>
      </c>
      <c r="M374" s="19">
        <v>-5.5718298935926072</v>
      </c>
      <c r="N374" s="19">
        <v>1.8266624118350876</v>
      </c>
    </row>
    <row r="375" spans="1:14" hidden="1" outlineLevel="1">
      <c r="A375" s="238">
        <v>2009</v>
      </c>
      <c r="B375" s="41" t="s">
        <v>53</v>
      </c>
      <c r="C375" s="19">
        <v>-14.979791790153712</v>
      </c>
      <c r="D375" s="19">
        <v>-2.1242869453923134</v>
      </c>
      <c r="E375" s="19">
        <v>-31.351329022034264</v>
      </c>
      <c r="F375" s="19">
        <v>34.50424790993597</v>
      </c>
      <c r="G375" s="19">
        <v>-15.797002601908062</v>
      </c>
      <c r="H375" s="19">
        <v>2.4895741779057659</v>
      </c>
      <c r="I375" s="19">
        <v>24.25557846764535</v>
      </c>
      <c r="J375" s="19">
        <v>17.409761146940724</v>
      </c>
      <c r="K375" s="19">
        <v>39.52722067389368</v>
      </c>
      <c r="L375" s="19">
        <v>8.1785423304317391</v>
      </c>
      <c r="M375" s="19">
        <v>-4.6094844775649619</v>
      </c>
      <c r="N375" s="19">
        <v>2.6975023842553441</v>
      </c>
    </row>
    <row r="376" spans="1:14" hidden="1" outlineLevel="1">
      <c r="A376" s="238">
        <v>2009</v>
      </c>
      <c r="B376" s="41" t="s">
        <v>54</v>
      </c>
      <c r="C376" s="19">
        <v>-15.235997698281295</v>
      </c>
      <c r="D376" s="19">
        <v>-5.2457177883012065</v>
      </c>
      <c r="E376" s="19">
        <v>-29.863209913725512</v>
      </c>
      <c r="F376" s="19">
        <v>41.102710828235018</v>
      </c>
      <c r="G376" s="19">
        <v>-17.091726185876567</v>
      </c>
      <c r="H376" s="19">
        <v>1.9914234125790102</v>
      </c>
      <c r="I376" s="19">
        <v>23.110792513745707</v>
      </c>
      <c r="J376" s="19">
        <v>16.334884460255012</v>
      </c>
      <c r="K376" s="19">
        <v>37.461588224793076</v>
      </c>
      <c r="L376" s="19">
        <v>8.7811493616933376</v>
      </c>
      <c r="M376" s="19">
        <v>4.3327492751030263</v>
      </c>
      <c r="N376" s="19">
        <v>2.8537493962910361</v>
      </c>
    </row>
    <row r="377" spans="1:14" hidden="1" outlineLevel="1">
      <c r="A377" s="238">
        <v>2009</v>
      </c>
      <c r="B377" s="41" t="s">
        <v>55</v>
      </c>
      <c r="C377" s="19">
        <v>-13.93630377912983</v>
      </c>
      <c r="D377" s="19">
        <v>-2.2816124987922706</v>
      </c>
      <c r="E377" s="19">
        <v>-33.71851847173221</v>
      </c>
      <c r="F377" s="19">
        <v>25.795274236346273</v>
      </c>
      <c r="G377" s="19">
        <v>-33.195826980342403</v>
      </c>
      <c r="H377" s="19">
        <v>-2.5765419760137007</v>
      </c>
      <c r="I377" s="19">
        <v>21.361327601775088</v>
      </c>
      <c r="J377" s="19">
        <v>13.573387875316371</v>
      </c>
      <c r="K377" s="19">
        <v>33.849713519878179</v>
      </c>
      <c r="L377" s="19">
        <v>11.653184595306797</v>
      </c>
      <c r="M377" s="19">
        <v>31.359585948816459</v>
      </c>
      <c r="N377" s="19">
        <v>2.4036519312089553</v>
      </c>
    </row>
    <row r="378" spans="1:14" hidden="1" outlineLevel="1">
      <c r="A378" s="238">
        <v>2009</v>
      </c>
      <c r="B378" s="41" t="s">
        <v>57</v>
      </c>
      <c r="C378" s="19">
        <v>-15.554160770427245</v>
      </c>
      <c r="D378" s="19">
        <v>0.34040208211969514</v>
      </c>
      <c r="E378" s="19">
        <v>-38.659998969294683</v>
      </c>
      <c r="F378" s="19">
        <v>22.942470181500084</v>
      </c>
      <c r="G378" s="19">
        <v>-35.593014174704209</v>
      </c>
      <c r="H378" s="19">
        <v>7.9624765771392845</v>
      </c>
      <c r="I378" s="19">
        <v>19.161433005295493</v>
      </c>
      <c r="J378" s="19">
        <v>12.62037176085957</v>
      </c>
      <c r="K378" s="19">
        <v>27.860851031084039</v>
      </c>
      <c r="L378" s="19">
        <v>13.472273007269322</v>
      </c>
      <c r="M378" s="19">
        <v>49.294959288934166</v>
      </c>
      <c r="N378" s="19">
        <v>2.7293244674115584</v>
      </c>
    </row>
    <row r="379" spans="1:14" hidden="1" outlineLevel="1">
      <c r="A379" s="238">
        <v>2009</v>
      </c>
      <c r="B379" s="41" t="s">
        <v>58</v>
      </c>
      <c r="C379" s="19">
        <v>-14.054114517726603</v>
      </c>
      <c r="D379" s="19">
        <v>2.3308776154078004</v>
      </c>
      <c r="E379" s="19">
        <v>-34.443378066985673</v>
      </c>
      <c r="F379" s="19">
        <v>64.577473500885844</v>
      </c>
      <c r="G379" s="19">
        <v>-9.5849536727016016</v>
      </c>
      <c r="H379" s="19">
        <v>15.467239385428726</v>
      </c>
      <c r="I379" s="19">
        <v>17.064704923397514</v>
      </c>
      <c r="J379" s="19">
        <v>12.794103312019374</v>
      </c>
      <c r="K379" s="19">
        <v>21.029106591623162</v>
      </c>
      <c r="L379" s="19">
        <v>16.974354019631406</v>
      </c>
      <c r="M379" s="19">
        <v>59.218253886492192</v>
      </c>
      <c r="N379" s="19">
        <v>2.8341814218480863</v>
      </c>
    </row>
    <row r="380" spans="1:14" hidden="1" outlineLevel="1">
      <c r="A380" s="238">
        <v>2009</v>
      </c>
      <c r="B380" s="41" t="s">
        <v>59</v>
      </c>
      <c r="C380" s="19">
        <v>-14.343396244368577</v>
      </c>
      <c r="D380" s="19">
        <v>-3.5445011856443358</v>
      </c>
      <c r="E380" s="19">
        <v>-30.783492802656866</v>
      </c>
      <c r="F380" s="19">
        <v>51.618637315331682</v>
      </c>
      <c r="G380" s="19">
        <v>29.741043812802161</v>
      </c>
      <c r="H380" s="19">
        <v>16.231441263573572</v>
      </c>
      <c r="I380" s="19">
        <v>14.948696897231017</v>
      </c>
      <c r="J380" s="19">
        <v>13.006613425591041</v>
      </c>
      <c r="K380" s="19">
        <v>15.547514998683283</v>
      </c>
      <c r="L380" s="19">
        <v>16.659132344016811</v>
      </c>
      <c r="M380" s="19">
        <v>65.968092235402906</v>
      </c>
      <c r="N380" s="19">
        <v>3.264672915781091</v>
      </c>
    </row>
    <row r="381" spans="1:14" hidden="1" outlineLevel="1">
      <c r="A381" s="238">
        <v>2009</v>
      </c>
      <c r="B381" s="41" t="s">
        <v>61</v>
      </c>
      <c r="C381" s="19">
        <v>-9.8675624258760735</v>
      </c>
      <c r="D381" s="19">
        <v>-2.1295994042177853</v>
      </c>
      <c r="E381" s="19">
        <v>-22.701119068814378</v>
      </c>
      <c r="F381" s="19">
        <v>40.793932747690889</v>
      </c>
      <c r="G381" s="19">
        <v>125.381433023683</v>
      </c>
      <c r="H381" s="19">
        <v>18.987784351304086</v>
      </c>
      <c r="I381" s="19">
        <v>11.011387703052407</v>
      </c>
      <c r="J381" s="19">
        <v>12.406330172974918</v>
      </c>
      <c r="K381" s="19">
        <v>5.1008033672983402</v>
      </c>
      <c r="L381" s="19">
        <v>22.708284666769572</v>
      </c>
      <c r="M381" s="19">
        <v>71.125385338303346</v>
      </c>
      <c r="N381" s="19">
        <v>3.7266419528628489</v>
      </c>
    </row>
    <row r="382" spans="1:14" hidden="1" outlineLevel="1">
      <c r="A382" s="238">
        <v>2009</v>
      </c>
      <c r="B382" s="41" t="s">
        <v>62</v>
      </c>
      <c r="C382" s="19">
        <v>-11.152907577659008</v>
      </c>
      <c r="D382" s="19">
        <v>-4.0027768450876664</v>
      </c>
      <c r="E382" s="19">
        <v>-24.39402772200539</v>
      </c>
      <c r="F382" s="19">
        <v>28.080460410232234</v>
      </c>
      <c r="G382" s="19">
        <v>343.70386058736858</v>
      </c>
      <c r="H382" s="19">
        <v>17.518920253477077</v>
      </c>
      <c r="I382" s="19">
        <v>7.0917821357659108</v>
      </c>
      <c r="J382" s="19">
        <v>14.689365276181249</v>
      </c>
      <c r="K382" s="19">
        <v>-8.2064764844888032</v>
      </c>
      <c r="L382" s="19">
        <v>34.35077877225774</v>
      </c>
      <c r="M382" s="19">
        <v>75.19776001507833</v>
      </c>
      <c r="N382" s="19">
        <v>5.3138686175280725</v>
      </c>
    </row>
    <row r="383" spans="1:14" hidden="1" outlineLevel="1">
      <c r="A383" s="404">
        <v>2009</v>
      </c>
      <c r="B383" s="396" t="s">
        <v>63</v>
      </c>
      <c r="C383" s="415">
        <v>-14.910885586029138</v>
      </c>
      <c r="D383" s="416">
        <v>-5.7313784228219617</v>
      </c>
      <c r="E383" s="416">
        <v>-33.272315780680074</v>
      </c>
      <c r="F383" s="416">
        <v>65.825388214849966</v>
      </c>
      <c r="G383" s="416">
        <v>364.68828244776381</v>
      </c>
      <c r="H383" s="416">
        <v>27.577827509037704</v>
      </c>
      <c r="I383" s="416">
        <v>-2.0046357720311789</v>
      </c>
      <c r="J383" s="416">
        <v>6.8026769338936504</v>
      </c>
      <c r="K383" s="416">
        <v>-24.21028894801411</v>
      </c>
      <c r="L383" s="416">
        <v>47.546431880342851</v>
      </c>
      <c r="M383" s="416">
        <v>120.13393654422083</v>
      </c>
      <c r="N383" s="416">
        <v>0.78684194822771758</v>
      </c>
    </row>
    <row r="384" spans="1:14" hidden="1" outlineLevel="1">
      <c r="A384" s="238">
        <v>2010</v>
      </c>
      <c r="B384" s="41" t="s">
        <v>49</v>
      </c>
      <c r="C384" s="19">
        <v>-5.2825094795480538</v>
      </c>
      <c r="D384" s="19">
        <v>-2.9657967026709429</v>
      </c>
      <c r="E384" s="19">
        <v>-11.163457701162159</v>
      </c>
      <c r="F384" s="19">
        <v>29.326662246066689</v>
      </c>
      <c r="G384" s="19">
        <v>527.00964630225076</v>
      </c>
      <c r="H384" s="19">
        <v>34.403669724770623</v>
      </c>
      <c r="I384" s="19">
        <v>-1.8114365803309767</v>
      </c>
      <c r="J384" s="19">
        <v>9.4669330594697954</v>
      </c>
      <c r="K384" s="19">
        <v>-26.223208681164607</v>
      </c>
      <c r="L384" s="19">
        <v>53.965831548380834</v>
      </c>
      <c r="M384" s="19">
        <v>92.176163002796926</v>
      </c>
      <c r="N384" s="19">
        <v>0.48508162159524204</v>
      </c>
    </row>
    <row r="385" spans="1:14" hidden="1" outlineLevel="1">
      <c r="A385" s="238">
        <v>2010</v>
      </c>
      <c r="B385" s="41" t="s">
        <v>50</v>
      </c>
      <c r="C385" s="19">
        <v>-4.0684381708335451</v>
      </c>
      <c r="D385" s="19">
        <v>1.3488098012383034</v>
      </c>
      <c r="E385" s="19">
        <v>-15.31962029560988</v>
      </c>
      <c r="F385" s="19">
        <v>50.354774535809042</v>
      </c>
      <c r="G385" s="19">
        <v>366.6436464088398</v>
      </c>
      <c r="H385" s="19">
        <v>33.712984054669704</v>
      </c>
      <c r="I385" s="19">
        <v>-1.8668291501447101</v>
      </c>
      <c r="J385" s="19">
        <v>9.9467268669478841</v>
      </c>
      <c r="K385" s="19">
        <v>-27.64716518282853</v>
      </c>
      <c r="L385" s="19">
        <v>56.124930341923573</v>
      </c>
      <c r="M385" s="19">
        <v>91.360821936449611</v>
      </c>
      <c r="N385" s="19">
        <v>0.43724191025734171</v>
      </c>
    </row>
    <row r="386" spans="1:14" hidden="1" outlineLevel="1">
      <c r="A386" s="238">
        <v>2010</v>
      </c>
      <c r="B386" s="41" t="s">
        <v>51</v>
      </c>
      <c r="C386" s="19">
        <v>0.11777587204176143</v>
      </c>
      <c r="D386" s="19">
        <v>8.577732988953386</v>
      </c>
      <c r="E386" s="19">
        <v>-17.297507585816462</v>
      </c>
      <c r="F386" s="19">
        <v>53.150818078729969</v>
      </c>
      <c r="G386" s="19">
        <v>348.03001876172613</v>
      </c>
      <c r="H386" s="19">
        <v>34.615384615384613</v>
      </c>
      <c r="I386" s="19">
        <v>-1.2697418467830204</v>
      </c>
      <c r="J386" s="19">
        <v>9.8059524179262496</v>
      </c>
      <c r="K386" s="19">
        <v>-26.879202616424251</v>
      </c>
      <c r="L386" s="19">
        <v>55.878677396805131</v>
      </c>
      <c r="M386" s="19">
        <v>92.215670455765206</v>
      </c>
      <c r="N386" s="19">
        <v>0.58008946234583902</v>
      </c>
    </row>
    <row r="387" spans="1:14" hidden="1" outlineLevel="1">
      <c r="A387" s="238">
        <v>2010</v>
      </c>
      <c r="B387" s="41" t="s">
        <v>53</v>
      </c>
      <c r="C387" s="19">
        <v>4.7497006466502398</v>
      </c>
      <c r="D387" s="19">
        <v>9.7347654347967278</v>
      </c>
      <c r="E387" s="19">
        <v>-5.1985205058325619</v>
      </c>
      <c r="F387" s="19">
        <v>59.755369928400967</v>
      </c>
      <c r="G387" s="19">
        <v>616.4253206454282</v>
      </c>
      <c r="H387" s="19">
        <v>32.739420935412028</v>
      </c>
      <c r="I387" s="19">
        <v>-0.78213263048358783</v>
      </c>
      <c r="J387" s="19">
        <v>9.0996397112322143</v>
      </c>
      <c r="K387" s="19">
        <v>-27.306879688198578</v>
      </c>
      <c r="L387" s="19">
        <v>62.55184539465111</v>
      </c>
      <c r="M387" s="19">
        <v>91.671269462836221</v>
      </c>
      <c r="N387" s="19">
        <v>1.2294758295650041</v>
      </c>
    </row>
    <row r="388" spans="1:14" hidden="1" outlineLevel="1">
      <c r="A388" s="238">
        <v>2010</v>
      </c>
      <c r="B388" s="41" t="s">
        <v>54</v>
      </c>
      <c r="C388" s="19">
        <v>4.5322587246752164</v>
      </c>
      <c r="D388" s="19">
        <v>9.7075648952637437</v>
      </c>
      <c r="E388" s="19">
        <v>-6.6033852394486416</v>
      </c>
      <c r="F388" s="19">
        <v>59.379572724612245</v>
      </c>
      <c r="G388" s="19">
        <v>645.52747693541914</v>
      </c>
      <c r="H388" s="19">
        <v>33.111111111111114</v>
      </c>
      <c r="I388" s="19">
        <v>0.44661508274460004</v>
      </c>
      <c r="J388" s="19">
        <v>10.352798661055346</v>
      </c>
      <c r="K388" s="19">
        <v>-26.512539697546316</v>
      </c>
      <c r="L388" s="19">
        <v>63.42329734592721</v>
      </c>
      <c r="M388" s="19">
        <v>76.396397567188245</v>
      </c>
      <c r="N388" s="19">
        <v>2.13008816488734</v>
      </c>
    </row>
    <row r="389" spans="1:14" hidden="1" outlineLevel="1">
      <c r="A389" s="238">
        <v>2010</v>
      </c>
      <c r="B389" s="41" t="s">
        <v>55</v>
      </c>
      <c r="C389" s="19">
        <v>4.1217174970695538</v>
      </c>
      <c r="D389" s="19">
        <v>4.7459919694126995</v>
      </c>
      <c r="E389" s="19">
        <v>0.88657542818486945</v>
      </c>
      <c r="F389" s="19">
        <v>65.801016314522599</v>
      </c>
      <c r="G389" s="19">
        <v>815.96677434240894</v>
      </c>
      <c r="H389" s="19">
        <v>35.761589403973517</v>
      </c>
      <c r="I389" s="19">
        <v>1.4697501882954498</v>
      </c>
      <c r="J389" s="19">
        <v>13.184207216945552</v>
      </c>
      <c r="K389" s="19">
        <v>-26.383952211206335</v>
      </c>
      <c r="L389" s="19">
        <v>63.975972808341396</v>
      </c>
      <c r="M389" s="19">
        <v>41.858989198032589</v>
      </c>
      <c r="N389" s="19">
        <v>2.7702879011916082</v>
      </c>
    </row>
    <row r="390" spans="1:14" hidden="1" outlineLevel="1">
      <c r="A390" s="238">
        <v>2010</v>
      </c>
      <c r="B390" s="41" t="s">
        <v>57</v>
      </c>
      <c r="C390" s="19">
        <v>3.6115699767375702</v>
      </c>
      <c r="D390" s="19">
        <v>4.6440747886638718</v>
      </c>
      <c r="E390" s="19">
        <v>-0.41748712319856907</v>
      </c>
      <c r="F390" s="19">
        <v>68.362085256877521</v>
      </c>
      <c r="G390" s="19">
        <v>714.52054794520552</v>
      </c>
      <c r="H390" s="19">
        <v>17.64705882352942</v>
      </c>
      <c r="I390" s="19">
        <v>1.9718978236841451</v>
      </c>
      <c r="J390" s="19">
        <v>13.769189123583629</v>
      </c>
      <c r="K390" s="19">
        <v>-25.839079441813581</v>
      </c>
      <c r="L390" s="19">
        <v>63.685579604029755</v>
      </c>
      <c r="M390" s="19">
        <v>25.702061383834547</v>
      </c>
      <c r="N390" s="19">
        <v>3.1892454008419406</v>
      </c>
    </row>
    <row r="391" spans="1:14" hidden="1" outlineLevel="1">
      <c r="A391" s="238">
        <v>2010</v>
      </c>
      <c r="B391" s="41" t="s">
        <v>58</v>
      </c>
      <c r="C391" s="19">
        <v>4.7185404027518558</v>
      </c>
      <c r="D391" s="19">
        <v>12.155135895199606</v>
      </c>
      <c r="E391" s="19">
        <v>-10.814323927324764</v>
      </c>
      <c r="F391" s="19">
        <v>69.214259540386337</v>
      </c>
      <c r="G391" s="19">
        <v>651.88640973630834</v>
      </c>
      <c r="H391" s="19">
        <v>27.586206896551715</v>
      </c>
      <c r="I391" s="19">
        <v>2.6886100686182033</v>
      </c>
      <c r="J391" s="19">
        <v>14.430830553535088</v>
      </c>
      <c r="K391" s="19">
        <v>-24.833366615588318</v>
      </c>
      <c r="L391" s="19">
        <v>60.516315967972645</v>
      </c>
      <c r="M391" s="19">
        <v>18.626419358038333</v>
      </c>
      <c r="N391" s="19">
        <v>3.9895000953131614</v>
      </c>
    </row>
    <row r="392" spans="1:14" hidden="1" outlineLevel="1">
      <c r="A392" s="238">
        <v>2010</v>
      </c>
      <c r="B392" s="41" t="s">
        <v>59</v>
      </c>
      <c r="C392" s="19">
        <v>3.0640055607426007</v>
      </c>
      <c r="D392" s="19">
        <v>8.2787981925330314</v>
      </c>
      <c r="E392" s="19">
        <v>-9.0588352644171124</v>
      </c>
      <c r="F392" s="19">
        <v>60.911413758031273</v>
      </c>
      <c r="G392" s="19">
        <v>446.37084925066119</v>
      </c>
      <c r="H392" s="19">
        <v>-19.616204690831552</v>
      </c>
      <c r="I392" s="19">
        <v>3.3767062385338704</v>
      </c>
      <c r="J392" s="19">
        <v>15.42515494868988</v>
      </c>
      <c r="K392" s="19">
        <v>-23.844695880942638</v>
      </c>
      <c r="L392" s="19">
        <v>54.34218167735213</v>
      </c>
      <c r="M392" s="19">
        <v>14.993518229586613</v>
      </c>
      <c r="N392" s="19">
        <v>4.4194927786108025</v>
      </c>
    </row>
    <row r="393" spans="1:14" hidden="1" outlineLevel="1">
      <c r="A393" s="238">
        <v>2010</v>
      </c>
      <c r="B393" s="41" t="s">
        <v>61</v>
      </c>
      <c r="C393" s="19">
        <v>5.6447686437780931</v>
      </c>
      <c r="D393" s="19">
        <v>6.9886711817676854</v>
      </c>
      <c r="E393" s="19">
        <v>1.3262289253569435</v>
      </c>
      <c r="F393" s="19">
        <v>103.93044232974796</v>
      </c>
      <c r="G393" s="19">
        <v>258.0398470517207</v>
      </c>
      <c r="H393" s="19">
        <v>-28.902953586497887</v>
      </c>
      <c r="I393" s="19">
        <v>3.9024038751772849</v>
      </c>
      <c r="J393" s="19">
        <v>14.949767595003919</v>
      </c>
      <c r="K393" s="19">
        <v>-21.739083961073007</v>
      </c>
      <c r="L393" s="19">
        <v>47.847906401909341</v>
      </c>
      <c r="M393" s="19">
        <v>12.274099921798907</v>
      </c>
      <c r="N393" s="19">
        <v>4.8813002332917392</v>
      </c>
    </row>
    <row r="394" spans="1:14" hidden="1" outlineLevel="1">
      <c r="A394" s="238">
        <v>2010</v>
      </c>
      <c r="B394" s="41" t="s">
        <v>62</v>
      </c>
      <c r="C394" s="19">
        <v>8.8071487951647782</v>
      </c>
      <c r="D394" s="19">
        <v>10.23343397667351</v>
      </c>
      <c r="E394" s="19">
        <v>2.7911981233148566</v>
      </c>
      <c r="F394" s="19">
        <v>225.04845285036424</v>
      </c>
      <c r="G394" s="19">
        <v>94.553331957912093</v>
      </c>
      <c r="H394" s="19">
        <v>-24.894514767932492</v>
      </c>
      <c r="I394" s="19">
        <v>4.5971961936102304</v>
      </c>
      <c r="J394" s="19">
        <v>13.892834760507711</v>
      </c>
      <c r="K394" s="19">
        <v>-17.739115196629328</v>
      </c>
      <c r="L394" s="19">
        <v>37.057948387617699</v>
      </c>
      <c r="M394" s="19">
        <v>10.553232453897294</v>
      </c>
      <c r="N394" s="19">
        <v>4.6568769039394056</v>
      </c>
    </row>
    <row r="395" spans="1:14" hidden="1" outlineLevel="1">
      <c r="A395" s="404">
        <v>2010</v>
      </c>
      <c r="B395" s="396" t="s">
        <v>63</v>
      </c>
      <c r="C395" s="416">
        <v>9.6124282394240481</v>
      </c>
      <c r="D395" s="416">
        <v>4.4942201200075544</v>
      </c>
      <c r="E395" s="416">
        <v>21.065292166119832</v>
      </c>
      <c r="F395" s="416">
        <v>153.78918231465551</v>
      </c>
      <c r="G395" s="416">
        <v>24.185914426353648</v>
      </c>
      <c r="H395" s="416">
        <v>-39.430894308943088</v>
      </c>
      <c r="I395" s="416">
        <v>5.3580350723124468</v>
      </c>
      <c r="J395" s="416">
        <v>14.802100965874175</v>
      </c>
      <c r="K395" s="416">
        <v>-13.701844163486086</v>
      </c>
      <c r="L395" s="416">
        <v>27.619912867607368</v>
      </c>
      <c r="M395" s="416">
        <v>-15.143364535515971</v>
      </c>
      <c r="N395" s="416">
        <v>5.1542966953215199</v>
      </c>
    </row>
    <row r="396" spans="1:14" hidden="1" outlineLevel="1">
      <c r="A396" s="453">
        <v>2011</v>
      </c>
      <c r="B396" s="439" t="s">
        <v>49</v>
      </c>
      <c r="C396" s="454">
        <v>15.151013136800699</v>
      </c>
      <c r="D396" s="454">
        <v>11.585522586188077</v>
      </c>
      <c r="E396" s="454">
        <v>21.56724819918891</v>
      </c>
      <c r="F396" s="454">
        <v>133.9470495012585</v>
      </c>
      <c r="G396" s="454">
        <v>24.505494505494511</v>
      </c>
      <c r="H396" s="454">
        <v>-9.0443686006825885</v>
      </c>
      <c r="I396" s="454">
        <v>5.6732551103850568</v>
      </c>
      <c r="J396" s="454">
        <v>13.589954215516741</v>
      </c>
      <c r="K396" s="454">
        <v>-11.144706673713785</v>
      </c>
      <c r="L396" s="454">
        <v>23.692043963978023</v>
      </c>
      <c r="M396" s="454">
        <v>-7.0067108903442659</v>
      </c>
      <c r="N396" s="454">
        <v>4.3762202663886143</v>
      </c>
    </row>
    <row r="397" spans="1:14" hidden="1" outlineLevel="1">
      <c r="A397" s="238">
        <v>2011</v>
      </c>
      <c r="B397" s="41" t="s">
        <v>50</v>
      </c>
      <c r="C397" s="14">
        <v>12.606760675250854</v>
      </c>
      <c r="D397" s="14">
        <v>11.176508027512284</v>
      </c>
      <c r="E397" s="14">
        <v>13.589367469844632</v>
      </c>
      <c r="F397" s="14">
        <v>131.06269433479611</v>
      </c>
      <c r="G397" s="14">
        <v>56.267574367322766</v>
      </c>
      <c r="H397" s="14">
        <v>-44.12265758091992</v>
      </c>
      <c r="I397" s="14">
        <v>6.0398921627677709</v>
      </c>
      <c r="J397" s="14">
        <v>11.818300058736455</v>
      </c>
      <c r="K397" s="14">
        <v>-9.5997671136238978</v>
      </c>
      <c r="L397" s="14">
        <v>24.971068307369123</v>
      </c>
      <c r="M397" s="14">
        <v>-4.753540532564358</v>
      </c>
      <c r="N397" s="14">
        <v>3.7938999141801588</v>
      </c>
    </row>
    <row r="398" spans="1:14" hidden="1" outlineLevel="1">
      <c r="A398" s="238">
        <v>2011</v>
      </c>
      <c r="B398" s="41" t="s">
        <v>51</v>
      </c>
      <c r="C398" s="141">
        <v>8.4604467725445005</v>
      </c>
      <c r="D398" s="86">
        <v>0.56739341238846919</v>
      </c>
      <c r="E398" s="86">
        <v>25.969221357385265</v>
      </c>
      <c r="F398" s="86">
        <v>129.87730061349691</v>
      </c>
      <c r="G398" s="86">
        <v>59.861809045226153</v>
      </c>
      <c r="H398" s="86">
        <v>-37.983193277310924</v>
      </c>
      <c r="I398" s="86">
        <v>5.6943593984842806</v>
      </c>
      <c r="J398" s="86">
        <v>9.4352660562587545</v>
      </c>
      <c r="K398" s="86">
        <v>-6.2278406424482995</v>
      </c>
      <c r="L398" s="86">
        <v>21.283941105406456</v>
      </c>
      <c r="M398" s="86">
        <v>-1.1658320423676827</v>
      </c>
      <c r="N398" s="86">
        <v>3.095496249516529</v>
      </c>
    </row>
    <row r="399" spans="1:14" hidden="1" outlineLevel="1">
      <c r="A399" s="238">
        <v>2011</v>
      </c>
      <c r="B399" s="41" t="s">
        <v>53</v>
      </c>
      <c r="C399" s="86">
        <v>5.6031886168264009</v>
      </c>
      <c r="D399" s="86">
        <v>3.4196649383135309</v>
      </c>
      <c r="E399" s="86">
        <v>7.9655350168973911</v>
      </c>
      <c r="F399" s="86">
        <v>130.96379292457723</v>
      </c>
      <c r="G399" s="86">
        <v>17.15176715176716</v>
      </c>
      <c r="H399" s="86">
        <v>-38.087248322147651</v>
      </c>
      <c r="I399" s="86">
        <v>6.004560675328392</v>
      </c>
      <c r="J399" s="86">
        <v>8.974429934543366</v>
      </c>
      <c r="K399" s="86">
        <v>-4.0843748678186245</v>
      </c>
      <c r="L399" s="86">
        <v>18.650610607468536</v>
      </c>
      <c r="M399" s="86">
        <v>3.4658602822223799</v>
      </c>
      <c r="N399" s="86">
        <v>2.0356057994065822</v>
      </c>
    </row>
    <row r="400" spans="1:14" hidden="1" outlineLevel="1">
      <c r="A400" s="238">
        <v>2011</v>
      </c>
      <c r="B400" s="41" t="s">
        <v>54</v>
      </c>
      <c r="C400" s="86">
        <v>2.5345234076443006</v>
      </c>
      <c r="D400" s="86">
        <v>-1.2181210142692436</v>
      </c>
      <c r="E400" s="86">
        <v>8.4500899895670045</v>
      </c>
      <c r="F400" s="86">
        <v>128.96315338474719</v>
      </c>
      <c r="G400" s="86">
        <v>66.921338641988626</v>
      </c>
      <c r="H400" s="86">
        <v>-37.56260434056761</v>
      </c>
      <c r="I400" s="86">
        <v>5.6836365597260112</v>
      </c>
      <c r="J400" s="86">
        <v>6.7290548305539204</v>
      </c>
      <c r="K400" s="86">
        <v>-2.8177339429609702</v>
      </c>
      <c r="L400" s="86">
        <v>19.491292058939649</v>
      </c>
      <c r="M400" s="86">
        <v>4.8077666898739295</v>
      </c>
      <c r="N400" s="86">
        <v>0.28471492917717001</v>
      </c>
    </row>
    <row r="401" spans="1:14" hidden="1" outlineLevel="1">
      <c r="A401" s="238">
        <v>2011</v>
      </c>
      <c r="B401" s="41" t="s">
        <v>55</v>
      </c>
      <c r="C401" s="86">
        <v>8.927054870181621</v>
      </c>
      <c r="D401" s="86">
        <v>4.2150862780713254</v>
      </c>
      <c r="E401" s="86">
        <v>18.642030957260019</v>
      </c>
      <c r="F401" s="86">
        <v>81.325310922200913</v>
      </c>
      <c r="G401" s="86">
        <v>69.550103279762197</v>
      </c>
      <c r="H401" s="86">
        <v>-36.747967479674791</v>
      </c>
      <c r="I401" s="86">
        <v>5.600578962868255</v>
      </c>
      <c r="J401" s="86">
        <v>4.8070009716886659</v>
      </c>
      <c r="K401" s="86">
        <v>-0.5655222890393361</v>
      </c>
      <c r="L401" s="86">
        <v>19.867274561801622</v>
      </c>
      <c r="M401" s="86">
        <v>4.6281543304834543</v>
      </c>
      <c r="N401" s="86">
        <v>-2.3613050653802077</v>
      </c>
    </row>
    <row r="402" spans="1:14" hidden="1" outlineLevel="1">
      <c r="A402" s="238">
        <v>2011</v>
      </c>
      <c r="B402" s="41" t="s">
        <v>57</v>
      </c>
      <c r="C402" s="86">
        <v>5.3888152413992287</v>
      </c>
      <c r="D402" s="86">
        <v>-1.3582106349427789</v>
      </c>
      <c r="E402" s="86">
        <v>19.24587649012301</v>
      </c>
      <c r="F402" s="86">
        <v>88.558921155172129</v>
      </c>
      <c r="G402" s="86">
        <v>102.3769480883507</v>
      </c>
      <c r="H402" s="86">
        <v>-26.666666666666671</v>
      </c>
      <c r="I402" s="86">
        <v>6.0136918016966234</v>
      </c>
      <c r="J402" s="86">
        <v>4.1663794865278874</v>
      </c>
      <c r="K402" s="86">
        <v>2.1047326122443906</v>
      </c>
      <c r="L402" s="86">
        <v>19.110471459411784</v>
      </c>
      <c r="M402" s="86">
        <v>2.8176948701831463</v>
      </c>
      <c r="N402" s="86">
        <v>-2.9649217203504747</v>
      </c>
    </row>
    <row r="403" spans="1:14" hidden="1" outlineLevel="1">
      <c r="A403" s="238">
        <v>2011</v>
      </c>
      <c r="B403" s="41" t="s">
        <v>58</v>
      </c>
      <c r="C403" s="174">
        <v>8.4135363651334245</v>
      </c>
      <c r="D403" s="189">
        <v>-3.338929082214662</v>
      </c>
      <c r="E403" s="189">
        <v>34.17138720079069</v>
      </c>
      <c r="F403" s="189">
        <v>82.476411446249017</v>
      </c>
      <c r="G403" s="189">
        <v>88.491421171900328</v>
      </c>
      <c r="H403" s="189">
        <v>-40.371621621621621</v>
      </c>
      <c r="I403" s="189">
        <v>6.2366602158398194</v>
      </c>
      <c r="J403" s="189">
        <v>3.2847644640009861</v>
      </c>
      <c r="K403" s="189">
        <v>4.7987402873739882</v>
      </c>
      <c r="L403" s="189">
        <v>18.038676304356116</v>
      </c>
      <c r="M403" s="189">
        <v>-0.72798460053549263</v>
      </c>
      <c r="N403" s="189">
        <v>-2.836274186796004</v>
      </c>
    </row>
    <row r="404" spans="1:14" hidden="1" outlineLevel="1">
      <c r="A404" s="238">
        <v>2011</v>
      </c>
      <c r="B404" s="41" t="s">
        <v>59</v>
      </c>
      <c r="C404" s="174">
        <v>5.5923807817009958</v>
      </c>
      <c r="D404" s="189">
        <v>-2.4885538227956943</v>
      </c>
      <c r="E404" s="189">
        <v>22.884694521304056</v>
      </c>
      <c r="F404" s="189">
        <v>81.527788483774032</v>
      </c>
      <c r="G404" s="189">
        <v>87.086537944387658</v>
      </c>
      <c r="H404" s="189">
        <v>-5.5702917771883307</v>
      </c>
      <c r="I404" s="189">
        <v>6.5481572673897688</v>
      </c>
      <c r="J404" s="189">
        <v>2.162181022937105</v>
      </c>
      <c r="K404" s="189">
        <v>7.9727558320891205</v>
      </c>
      <c r="L404" s="189">
        <v>17.168839079169814</v>
      </c>
      <c r="M404" s="189">
        <v>-1.3584392973049972</v>
      </c>
      <c r="N404" s="189">
        <v>-4.1117255419490277</v>
      </c>
    </row>
    <row r="405" spans="1:14" hidden="1" outlineLevel="1">
      <c r="A405" s="238">
        <v>2011</v>
      </c>
      <c r="B405" s="41" t="s">
        <v>61</v>
      </c>
      <c r="C405" s="189">
        <v>0.76321428351808152</v>
      </c>
      <c r="D405" s="189">
        <v>0.92941956981027829</v>
      </c>
      <c r="E405" s="189">
        <v>-1.8773081912800933</v>
      </c>
      <c r="F405" s="189">
        <v>80.987992096063209</v>
      </c>
      <c r="G405" s="189">
        <v>65.476926535888936</v>
      </c>
      <c r="H405" s="189">
        <v>4.4510385756676385</v>
      </c>
      <c r="I405" s="189">
        <v>6.4307702078333193</v>
      </c>
      <c r="J405" s="189">
        <v>0.6288832886906448</v>
      </c>
      <c r="K405" s="189">
        <v>9.8270856822708197</v>
      </c>
      <c r="L405" s="189">
        <v>17.631440887444256</v>
      </c>
      <c r="M405" s="189">
        <v>-4.5788421774324064</v>
      </c>
      <c r="N405" s="189">
        <v>-5.7995433081340053</v>
      </c>
    </row>
    <row r="406" spans="1:14" hidden="1" outlineLevel="1">
      <c r="A406" s="238">
        <v>2011</v>
      </c>
      <c r="B406" s="41" t="s">
        <v>62</v>
      </c>
      <c r="C406" s="189">
        <v>-1.0074371859296463</v>
      </c>
      <c r="D406" s="189">
        <v>-3.6736705207406573</v>
      </c>
      <c r="E406" s="189">
        <v>4.5707885404689534</v>
      </c>
      <c r="F406" s="189">
        <v>14.624668462281804</v>
      </c>
      <c r="G406" s="189">
        <v>45.885471898197238</v>
      </c>
      <c r="H406" s="189">
        <v>-2.5280898876404478</v>
      </c>
      <c r="I406" s="189">
        <v>6.5079472849456153</v>
      </c>
      <c r="J406" s="189">
        <v>-0.41620881150912226</v>
      </c>
      <c r="K406" s="189">
        <v>11.920954522860654</v>
      </c>
      <c r="L406" s="189">
        <v>17.605755479184353</v>
      </c>
      <c r="M406" s="189">
        <v>-7.4782987292171299</v>
      </c>
      <c r="N406" s="189">
        <v>-7.1839048737017919</v>
      </c>
    </row>
    <row r="407" spans="1:14" hidden="1" outlineLevel="1">
      <c r="A407" s="404">
        <v>2011</v>
      </c>
      <c r="B407" s="396" t="s">
        <v>63</v>
      </c>
      <c r="C407" s="406">
        <v>-6.4897206495365083</v>
      </c>
      <c r="D407" s="406">
        <v>1.1677434717314696</v>
      </c>
      <c r="E407" s="406">
        <v>-24.75889744051571</v>
      </c>
      <c r="F407" s="406">
        <v>-14.621899933183983</v>
      </c>
      <c r="G407" s="406">
        <v>140.84915008765915</v>
      </c>
      <c r="H407" s="406">
        <v>-62.080536912751676</v>
      </c>
      <c r="I407" s="406">
        <v>6.6727583048467096</v>
      </c>
      <c r="J407" s="406">
        <v>-3.0356788197042874</v>
      </c>
      <c r="K407" s="406">
        <v>15.954334722508179</v>
      </c>
      <c r="L407" s="406">
        <v>18.785595717670759</v>
      </c>
      <c r="M407" s="406">
        <v>-10.137844386610425</v>
      </c>
      <c r="N407" s="406">
        <v>-8.0556460118495039</v>
      </c>
    </row>
    <row r="408" spans="1:14" collapsed="1">
      <c r="A408" s="238">
        <v>2012</v>
      </c>
      <c r="B408" s="41" t="s">
        <v>49</v>
      </c>
      <c r="C408" s="189">
        <v>-9.9648502820495395</v>
      </c>
      <c r="D408" s="189">
        <v>-4.8018297264125778</v>
      </c>
      <c r="E408" s="189">
        <v>-22.015626818476818</v>
      </c>
      <c r="F408" s="189">
        <v>-5.7111832798709088</v>
      </c>
      <c r="G408" s="189">
        <v>100.37069726390112</v>
      </c>
      <c r="H408" s="189">
        <v>-69.981238273921207</v>
      </c>
      <c r="I408" s="189">
        <v>6.4110858362747649</v>
      </c>
      <c r="J408" s="189">
        <v>-3.3910231772456569</v>
      </c>
      <c r="K408" s="189">
        <v>16.447575954181403</v>
      </c>
      <c r="L408" s="189">
        <v>17.454922858894093</v>
      </c>
      <c r="M408" s="189">
        <v>-11.601453891124493</v>
      </c>
      <c r="N408" s="189">
        <v>-8.7911711237475032</v>
      </c>
    </row>
    <row r="409" spans="1:14">
      <c r="A409" s="238">
        <v>2012</v>
      </c>
      <c r="B409" s="41" t="s">
        <v>50</v>
      </c>
      <c r="C409" s="174">
        <v>-4.145129309103325</v>
      </c>
      <c r="D409" s="189">
        <v>-2.6315130114070229</v>
      </c>
      <c r="E409" s="189">
        <v>-7.9115156392046941</v>
      </c>
      <c r="F409" s="189">
        <v>-6.9249856842909026</v>
      </c>
      <c r="G409" s="189">
        <v>61.596742115730649</v>
      </c>
      <c r="H409" s="189">
        <v>-50.914634146341463</v>
      </c>
      <c r="I409" s="189">
        <v>6.6801399076500445</v>
      </c>
      <c r="J409" s="189">
        <v>-2.5890558911409727</v>
      </c>
      <c r="K409" s="189">
        <v>19.576298000943623</v>
      </c>
      <c r="L409" s="189">
        <v>12.480017850391789</v>
      </c>
      <c r="M409" s="189">
        <v>-13.55432031477487</v>
      </c>
      <c r="N409" s="189">
        <v>-9.3582625294113484</v>
      </c>
    </row>
    <row r="410" spans="1:14">
      <c r="A410" s="238">
        <v>2012</v>
      </c>
      <c r="B410" s="41" t="s">
        <v>51</v>
      </c>
      <c r="C410" s="14">
        <v>-0.36394513848652821</v>
      </c>
      <c r="D410" s="14">
        <v>3.7823585563471624</v>
      </c>
      <c r="E410" s="14">
        <v>-9.0093061106626351</v>
      </c>
      <c r="F410" s="14">
        <v>-9.2377350155986733</v>
      </c>
      <c r="G410" s="14">
        <v>67.212399039510984</v>
      </c>
      <c r="H410" s="14">
        <v>-56.639566395663955</v>
      </c>
      <c r="I410" s="14">
        <v>7.2764161170867823</v>
      </c>
      <c r="J410" s="14">
        <v>-1.6321605222758677</v>
      </c>
      <c r="K410" s="14">
        <v>17.547420658318288</v>
      </c>
      <c r="L410" s="14">
        <v>15.903559718922054</v>
      </c>
      <c r="M410" s="14">
        <v>-13.712299605590275</v>
      </c>
      <c r="N410" s="14">
        <v>-9.9202312494234235</v>
      </c>
    </row>
    <row r="411" spans="1:14">
      <c r="A411" s="238">
        <v>2012</v>
      </c>
      <c r="B411" s="41" t="s">
        <v>53</v>
      </c>
      <c r="C411" s="14">
        <v>1.0475700814452011</v>
      </c>
      <c r="D411" s="14">
        <v>2.5735054557926702</v>
      </c>
      <c r="E411" s="14">
        <v>-2.0144162739259031</v>
      </c>
      <c r="F411" s="14">
        <v>-10.874740596336466</v>
      </c>
      <c r="G411" s="14">
        <v>73.222912353347112</v>
      </c>
      <c r="H411" s="14">
        <v>-56.639566395663955</v>
      </c>
      <c r="I411" s="14">
        <v>7.0577116040128516</v>
      </c>
      <c r="J411" s="14">
        <v>-2.4480190980918621</v>
      </c>
      <c r="K411" s="14">
        <v>18.666527338706771</v>
      </c>
      <c r="L411" s="14">
        <v>15.332570460697781</v>
      </c>
      <c r="M411" s="14">
        <v>-14.67757459095283</v>
      </c>
      <c r="N411" s="14">
        <v>-10.321638616858991</v>
      </c>
    </row>
    <row r="412" spans="1:14">
      <c r="A412" s="238">
        <v>2012</v>
      </c>
      <c r="B412" s="41" t="s">
        <v>54</v>
      </c>
      <c r="C412" s="14">
        <v>3.5271212666563372</v>
      </c>
      <c r="D412" s="14">
        <v>5.5989128195164142</v>
      </c>
      <c r="E412" s="14">
        <v>-0.4401992917817239</v>
      </c>
      <c r="F412" s="14">
        <v>-10.922797262617635</v>
      </c>
      <c r="G412" s="14">
        <v>24.126482723053115</v>
      </c>
      <c r="H412" s="14">
        <v>-57.219251336898395</v>
      </c>
      <c r="I412" s="14">
        <v>6.924042357364641</v>
      </c>
      <c r="J412" s="14">
        <v>-2.1176832943880015</v>
      </c>
      <c r="K412" s="14">
        <v>18.999108246108733</v>
      </c>
      <c r="L412" s="14">
        <v>13.026050401068076</v>
      </c>
      <c r="M412" s="14">
        <v>-12.420633456172453</v>
      </c>
      <c r="N412" s="14">
        <v>-10.014556439512333</v>
      </c>
    </row>
    <row r="413" spans="1:14">
      <c r="A413" s="238">
        <v>2012</v>
      </c>
      <c r="B413" s="41" t="s">
        <v>55</v>
      </c>
      <c r="C413" s="14">
        <v>-5.0667970194555068</v>
      </c>
      <c r="D413" s="14">
        <v>0.22945390311470248</v>
      </c>
      <c r="E413" s="14">
        <v>-16.93656703966542</v>
      </c>
      <c r="F413" s="14">
        <v>-10.742022435925946</v>
      </c>
      <c r="G413" s="14">
        <v>12.114458905330721</v>
      </c>
      <c r="H413" s="14">
        <v>-58.611825192802058</v>
      </c>
      <c r="I413" s="14">
        <v>6.8717285096048215</v>
      </c>
      <c r="J413" s="14">
        <v>-0.75114096271421715</v>
      </c>
      <c r="K413" s="14">
        <v>17.464519700676078</v>
      </c>
      <c r="L413" s="14">
        <v>11.208057865301697</v>
      </c>
      <c r="M413" s="14">
        <v>-9.104115883310584</v>
      </c>
      <c r="N413" s="14">
        <v>-8.4084784609461991</v>
      </c>
    </row>
    <row r="414" spans="1:14">
      <c r="A414" s="238">
        <v>2012</v>
      </c>
      <c r="B414" s="41" t="s">
        <v>57</v>
      </c>
      <c r="C414" s="14">
        <v>-0.37648051863847343</v>
      </c>
      <c r="D414" s="14">
        <v>11.894462044556448</v>
      </c>
      <c r="E414" s="14">
        <v>-25.714910665339744</v>
      </c>
      <c r="F414" s="14">
        <v>-14.146490802867561</v>
      </c>
      <c r="G414" s="14">
        <v>67.37950138504155</v>
      </c>
      <c r="H414" s="14">
        <v>-59.343434343434339</v>
      </c>
      <c r="I414" s="14">
        <v>6.5156430529698923</v>
      </c>
      <c r="J414" s="14">
        <v>-0.36155669604841023</v>
      </c>
      <c r="K414" s="14">
        <v>15.854613550567052</v>
      </c>
      <c r="L414" s="14">
        <v>10.477786699303877</v>
      </c>
      <c r="M414" s="14">
        <v>-6.4006116962237485</v>
      </c>
      <c r="N414" s="14">
        <v>-8.6836312226031396</v>
      </c>
    </row>
    <row r="415" spans="1:14">
      <c r="A415" s="238">
        <v>2012</v>
      </c>
      <c r="B415" s="41" t="s">
        <v>58</v>
      </c>
      <c r="C415" s="14">
        <v>-6.6475715802349953</v>
      </c>
      <c r="D415" s="14">
        <v>11.042176758166661</v>
      </c>
      <c r="E415" s="14">
        <v>-37.733020143766346</v>
      </c>
      <c r="F415" s="14">
        <v>-12.666672317773006</v>
      </c>
      <c r="G415" s="14">
        <v>73.032775153857159</v>
      </c>
      <c r="H415" s="14">
        <v>-54.107648725212456</v>
      </c>
      <c r="I415" s="14">
        <v>6.2978140417748136</v>
      </c>
      <c r="J415" s="14">
        <v>0.39329814417492059</v>
      </c>
      <c r="K415" s="14">
        <v>13.773754179283259</v>
      </c>
      <c r="L415" s="14">
        <v>9.9046432404993823</v>
      </c>
      <c r="M415" s="14">
        <v>2.7166827796332171</v>
      </c>
      <c r="N415" s="14">
        <v>-9.8834489325818993</v>
      </c>
    </row>
    <row r="416" spans="1:14">
      <c r="A416" s="238">
        <v>2012</v>
      </c>
      <c r="B416" s="41" t="s">
        <v>59</v>
      </c>
      <c r="C416" s="14">
        <v>-5.0000937545035669</v>
      </c>
      <c r="D416" s="14">
        <v>8.4794818351813461</v>
      </c>
      <c r="E416" s="14">
        <v>-31.560590639538432</v>
      </c>
      <c r="F416" s="14">
        <v>-24.54818765499202</v>
      </c>
      <c r="G416" s="14">
        <v>89.446600546212466</v>
      </c>
      <c r="H416" s="14">
        <v>-54.494382022471903</v>
      </c>
      <c r="I416" s="14">
        <v>6.1631563187584533</v>
      </c>
      <c r="J416" s="14">
        <v>1.9637267446198479</v>
      </c>
      <c r="K416" s="14">
        <v>11.870841847923927</v>
      </c>
      <c r="L416" s="14">
        <v>7.7693233270296673</v>
      </c>
      <c r="M416" s="14">
        <v>10.408085269013554</v>
      </c>
      <c r="N416" s="14">
        <v>-8.991671320941137</v>
      </c>
    </row>
    <row r="417" spans="1:14">
      <c r="A417" s="238">
        <v>2012</v>
      </c>
      <c r="B417" s="41" t="s">
        <v>61</v>
      </c>
      <c r="C417" s="14">
        <v>-0.7983110150742192</v>
      </c>
      <c r="D417" s="14">
        <v>7.7536268825751051</v>
      </c>
      <c r="E417" s="14">
        <v>-20.064489602689321</v>
      </c>
      <c r="F417" s="14">
        <v>-28.714559258263904</v>
      </c>
      <c r="G417" s="14">
        <v>148.75339673913044</v>
      </c>
      <c r="H417" s="14">
        <v>-53.977272727272727</v>
      </c>
      <c r="I417" s="14">
        <v>6.0426364012989211</v>
      </c>
      <c r="J417" s="14">
        <v>3.3084963006262882</v>
      </c>
      <c r="K417" s="14">
        <v>11.238465925227146</v>
      </c>
      <c r="L417" s="14">
        <v>3.9403868356443468</v>
      </c>
      <c r="M417" s="14">
        <v>22.61067774095244</v>
      </c>
      <c r="N417" s="14">
        <v>-8.0487632675154686</v>
      </c>
    </row>
    <row r="418" spans="1:14">
      <c r="A418" s="238">
        <v>2012</v>
      </c>
      <c r="B418" s="41" t="s">
        <v>62</v>
      </c>
      <c r="C418" s="14">
        <v>-0.84348857231037755</v>
      </c>
      <c r="D418" s="14">
        <v>9.4019732408743124</v>
      </c>
      <c r="E418" s="14">
        <v>-24.322575869936841</v>
      </c>
      <c r="F418" s="14">
        <v>-21.491479820627802</v>
      </c>
      <c r="G418" s="14">
        <v>141.78963436795812</v>
      </c>
      <c r="H418" s="14">
        <v>-86.1671469740634</v>
      </c>
      <c r="I418" s="14">
        <v>6.0175938358300272</v>
      </c>
      <c r="J418" s="14">
        <v>4.6539442840321215</v>
      </c>
      <c r="K418" s="14">
        <v>10.599065513370803</v>
      </c>
      <c r="L418" s="14">
        <v>0.85909734405427685</v>
      </c>
      <c r="M418" s="14">
        <v>35.415833352940695</v>
      </c>
      <c r="N418" s="14">
        <v>-7.4213081780289372</v>
      </c>
    </row>
    <row r="419" spans="1:14">
      <c r="A419" s="723">
        <v>2012</v>
      </c>
      <c r="B419" s="77" t="s">
        <v>63</v>
      </c>
      <c r="C419" s="23">
        <v>3.1129293998568528</v>
      </c>
      <c r="D419" s="23">
        <v>4.8672953145620284</v>
      </c>
      <c r="E419" s="23">
        <v>-4.0959149375934771</v>
      </c>
      <c r="F419" s="23">
        <v>-2.9703881874992817</v>
      </c>
      <c r="G419" s="23">
        <v>141.07035478051714</v>
      </c>
      <c r="H419" s="23">
        <v>-57.522123893805308</v>
      </c>
      <c r="I419" s="23">
        <v>5.8245981591272766</v>
      </c>
      <c r="J419" s="23">
        <v>8.8474763085578445</v>
      </c>
      <c r="K419" s="23">
        <v>7.7055603490607751</v>
      </c>
      <c r="L419" s="23">
        <v>-4.3314328534415552</v>
      </c>
      <c r="M419" s="23">
        <v>48.312351323334696</v>
      </c>
      <c r="N419" s="23">
        <v>-7.1725446714709165</v>
      </c>
    </row>
    <row r="420" spans="1:14">
      <c r="A420" s="238"/>
      <c r="B420" s="40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</row>
    <row r="421" spans="1:14">
      <c r="A421" s="1" t="s">
        <v>381</v>
      </c>
    </row>
    <row r="422" spans="1:14">
      <c r="A422" s="1" t="s">
        <v>642</v>
      </c>
    </row>
  </sheetData>
  <mergeCells count="14">
    <mergeCell ref="C146:N146"/>
    <mergeCell ref="C283:N283"/>
    <mergeCell ref="I6:I7"/>
    <mergeCell ref="J6:J7"/>
    <mergeCell ref="K6:L6"/>
    <mergeCell ref="M6:N6"/>
    <mergeCell ref="C9:N9"/>
    <mergeCell ref="A5:B7"/>
    <mergeCell ref="C5:H5"/>
    <mergeCell ref="I5:N5"/>
    <mergeCell ref="C6:C7"/>
    <mergeCell ref="D6:D7"/>
    <mergeCell ref="E6:F6"/>
    <mergeCell ref="G6:H6"/>
  </mergeCells>
  <phoneticPr fontId="2" type="noConversion"/>
  <printOptions horizontalCentered="1"/>
  <pageMargins left="0.35433070866141736" right="0.15748031496062992" top="0.19685039370078741" bottom="0.19685039370078741" header="0.51181102362204722" footer="0.51181102362204722"/>
  <pageSetup paperSize="9" scale="76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T355"/>
  <sheetViews>
    <sheetView zoomScale="75" workbookViewId="0">
      <pane xSplit="2" ySplit="6" topLeftCell="C278" activePane="bottomRight" state="frozen"/>
      <selection pane="topRight" activeCell="C1" sqref="C1"/>
      <selection pane="bottomLeft" activeCell="A7" sqref="A7"/>
      <selection pane="bottomRight" activeCell="G278" sqref="G278"/>
    </sheetView>
  </sheetViews>
  <sheetFormatPr defaultRowHeight="14.25" outlineLevelRow="1"/>
  <cols>
    <col min="1" max="1" width="5.125" style="71" customWidth="1"/>
    <col min="2" max="2" width="6.25" style="71" bestFit="1" customWidth="1"/>
    <col min="3" max="10" width="9" style="71"/>
    <col min="11" max="11" width="2" style="71" customWidth="1"/>
    <col min="12" max="16384" width="9" style="71"/>
  </cols>
  <sheetData>
    <row r="1" spans="1:10" ht="15">
      <c r="A1" s="76" t="s">
        <v>304</v>
      </c>
    </row>
    <row r="2" spans="1:10" ht="15.75">
      <c r="A2" s="50" t="s">
        <v>391</v>
      </c>
      <c r="B2" s="72"/>
      <c r="C2" s="72"/>
      <c r="D2" s="72"/>
      <c r="E2" s="72"/>
      <c r="F2" s="72"/>
      <c r="G2" s="72"/>
      <c r="H2" s="72"/>
      <c r="I2" s="72"/>
      <c r="J2" s="72"/>
    </row>
    <row r="3" spans="1:10">
      <c r="A3" s="72" t="s">
        <v>385</v>
      </c>
      <c r="B3" s="72"/>
      <c r="C3" s="72"/>
      <c r="D3" s="72"/>
      <c r="E3" s="72"/>
      <c r="F3" s="72"/>
      <c r="G3" s="72"/>
      <c r="H3" s="72"/>
      <c r="I3" s="72"/>
      <c r="J3" s="72"/>
    </row>
    <row r="4" spans="1:10">
      <c r="A4" s="72"/>
      <c r="B4" s="72"/>
      <c r="C4" s="72"/>
      <c r="D4" s="72"/>
      <c r="E4" s="72"/>
      <c r="F4" s="72"/>
      <c r="G4" s="72"/>
      <c r="H4" s="72"/>
      <c r="I4" s="72"/>
      <c r="J4" s="72"/>
    </row>
    <row r="5" spans="1:10">
      <c r="A5" s="146"/>
      <c r="B5" s="146"/>
      <c r="C5" s="801" t="s">
        <v>42</v>
      </c>
      <c r="D5" s="801"/>
      <c r="E5" s="801"/>
      <c r="F5" s="801"/>
      <c r="G5" s="801" t="s">
        <v>43</v>
      </c>
      <c r="H5" s="801"/>
      <c r="I5" s="801"/>
      <c r="J5" s="795"/>
    </row>
    <row r="6" spans="1:10" s="96" customFormat="1" ht="38.25">
      <c r="A6" s="258"/>
      <c r="B6" s="258"/>
      <c r="C6" s="455" t="s">
        <v>392</v>
      </c>
      <c r="D6" s="455" t="s">
        <v>393</v>
      </c>
      <c r="E6" s="455" t="s">
        <v>394</v>
      </c>
      <c r="F6" s="455" t="s">
        <v>395</v>
      </c>
      <c r="G6" s="455" t="s">
        <v>392</v>
      </c>
      <c r="H6" s="455" t="s">
        <v>68</v>
      </c>
      <c r="I6" s="455" t="s">
        <v>69</v>
      </c>
      <c r="J6" s="457" t="s">
        <v>70</v>
      </c>
    </row>
    <row r="7" spans="1:10">
      <c r="A7" s="258"/>
      <c r="B7" s="259"/>
      <c r="C7" s="274">
        <v>1</v>
      </c>
      <c r="D7" s="80">
        <v>2</v>
      </c>
      <c r="E7" s="80">
        <v>3</v>
      </c>
      <c r="F7" s="80">
        <v>4</v>
      </c>
      <c r="G7" s="80">
        <v>5</v>
      </c>
      <c r="H7" s="80">
        <v>6</v>
      </c>
      <c r="I7" s="80">
        <v>7</v>
      </c>
      <c r="J7" s="553">
        <v>8</v>
      </c>
    </row>
    <row r="8" spans="1:10" ht="13.5" customHeight="1">
      <c r="A8" s="260"/>
      <c r="B8" s="261"/>
      <c r="C8" s="818" t="s">
        <v>48</v>
      </c>
      <c r="D8" s="819"/>
      <c r="E8" s="819"/>
      <c r="F8" s="819"/>
      <c r="G8" s="819"/>
      <c r="H8" s="819"/>
      <c r="I8" s="819"/>
      <c r="J8" s="820"/>
    </row>
    <row r="9" spans="1:10" hidden="1" outlineLevel="1">
      <c r="A9" s="238">
        <v>2006</v>
      </c>
      <c r="B9" s="41"/>
      <c r="C9" s="86">
        <v>10900</v>
      </c>
      <c r="D9" s="86">
        <v>4501</v>
      </c>
      <c r="E9" s="86">
        <v>2136</v>
      </c>
      <c r="F9" s="86">
        <v>4264</v>
      </c>
      <c r="G9" s="86">
        <v>7901</v>
      </c>
      <c r="H9" s="86">
        <v>1191</v>
      </c>
      <c r="I9" s="86">
        <v>5209</v>
      </c>
      <c r="J9" s="86">
        <v>1501</v>
      </c>
    </row>
    <row r="10" spans="1:10" hidden="1" outlineLevel="1">
      <c r="A10" s="238">
        <v>2007</v>
      </c>
      <c r="B10" s="41"/>
      <c r="C10" s="86">
        <v>13470</v>
      </c>
      <c r="D10" s="86">
        <v>5805</v>
      </c>
      <c r="E10" s="86">
        <v>2746</v>
      </c>
      <c r="F10" s="86">
        <v>4919</v>
      </c>
      <c r="G10" s="86">
        <v>10101</v>
      </c>
      <c r="H10" s="86">
        <v>1379</v>
      </c>
      <c r="I10" s="86">
        <v>6773</v>
      </c>
      <c r="J10" s="86">
        <v>1949</v>
      </c>
    </row>
    <row r="11" spans="1:10" hidden="1" outlineLevel="1">
      <c r="A11" s="238">
        <v>2008</v>
      </c>
      <c r="B11" s="41"/>
      <c r="C11" s="86">
        <v>15478</v>
      </c>
      <c r="D11" s="86">
        <v>6257</v>
      </c>
      <c r="E11" s="86">
        <v>3483</v>
      </c>
      <c r="F11" s="86">
        <v>5737</v>
      </c>
      <c r="G11" s="86">
        <v>12613</v>
      </c>
      <c r="H11" s="86">
        <v>1694</v>
      </c>
      <c r="I11" s="86">
        <v>8536</v>
      </c>
      <c r="J11" s="86">
        <v>2382</v>
      </c>
    </row>
    <row r="12" spans="1:10" collapsed="1">
      <c r="A12" s="238">
        <v>2009</v>
      </c>
      <c r="B12" s="41"/>
      <c r="C12" s="86">
        <v>14941</v>
      </c>
      <c r="D12" s="86">
        <v>5130</v>
      </c>
      <c r="E12" s="86">
        <v>4152</v>
      </c>
      <c r="F12" s="86">
        <v>5659</v>
      </c>
      <c r="G12" s="86">
        <v>13948</v>
      </c>
      <c r="H12" s="86">
        <v>1910</v>
      </c>
      <c r="I12" s="86">
        <v>9469</v>
      </c>
      <c r="J12" s="86">
        <v>2570</v>
      </c>
    </row>
    <row r="13" spans="1:10">
      <c r="A13" s="238">
        <v>2010</v>
      </c>
      <c r="B13" s="41"/>
      <c r="C13" s="86">
        <v>15124</v>
      </c>
      <c r="D13" s="86">
        <v>5272</v>
      </c>
      <c r="E13" s="86">
        <v>3867</v>
      </c>
      <c r="F13" s="86">
        <v>5984</v>
      </c>
      <c r="G13" s="86">
        <v>15588</v>
      </c>
      <c r="H13" s="86">
        <v>3120</v>
      </c>
      <c r="I13" s="86">
        <v>10849</v>
      </c>
      <c r="J13" s="86">
        <v>1620</v>
      </c>
    </row>
    <row r="14" spans="1:10">
      <c r="A14" s="238">
        <v>2011</v>
      </c>
      <c r="B14" s="41"/>
      <c r="C14" s="86">
        <v>16194</v>
      </c>
      <c r="D14" s="86">
        <v>5773</v>
      </c>
      <c r="E14" s="86">
        <v>3790</v>
      </c>
      <c r="F14" s="86">
        <v>6631</v>
      </c>
      <c r="G14" s="86">
        <v>17188</v>
      </c>
      <c r="H14" s="86">
        <v>3219</v>
      </c>
      <c r="I14" s="86">
        <v>12320</v>
      </c>
      <c r="J14" s="86">
        <v>1648</v>
      </c>
    </row>
    <row r="15" spans="1:10">
      <c r="A15" s="723">
        <v>2012</v>
      </c>
      <c r="B15" s="77"/>
      <c r="C15" s="140">
        <v>15685</v>
      </c>
      <c r="D15" s="140">
        <v>5818</v>
      </c>
      <c r="E15" s="140">
        <v>3553</v>
      </c>
      <c r="F15" s="140">
        <v>6314</v>
      </c>
      <c r="G15" s="140">
        <v>18774</v>
      </c>
      <c r="H15" s="140">
        <v>3517</v>
      </c>
      <c r="I15" s="140">
        <v>13701</v>
      </c>
      <c r="J15" s="140">
        <v>1556</v>
      </c>
    </row>
    <row r="16" spans="1:10" hidden="1" outlineLevel="1">
      <c r="A16" s="420">
        <v>2006</v>
      </c>
      <c r="B16" s="419" t="s">
        <v>52</v>
      </c>
      <c r="C16" s="86">
        <v>9424</v>
      </c>
      <c r="D16" s="86">
        <v>3977</v>
      </c>
      <c r="E16" s="86">
        <v>1833</v>
      </c>
      <c r="F16" s="86">
        <v>3614</v>
      </c>
      <c r="G16" s="86">
        <v>6360</v>
      </c>
      <c r="H16" s="86">
        <v>1026</v>
      </c>
      <c r="I16" s="86">
        <v>4169</v>
      </c>
      <c r="J16" s="86">
        <v>1165</v>
      </c>
    </row>
    <row r="17" spans="1:10" hidden="1" outlineLevel="1">
      <c r="A17" s="238">
        <v>2006</v>
      </c>
      <c r="B17" s="41" t="s">
        <v>56</v>
      </c>
      <c r="C17" s="86">
        <v>9992</v>
      </c>
      <c r="D17" s="86">
        <v>4467</v>
      </c>
      <c r="E17" s="86">
        <v>1885</v>
      </c>
      <c r="F17" s="86">
        <v>3640</v>
      </c>
      <c r="G17" s="86">
        <v>6930</v>
      </c>
      <c r="H17" s="86">
        <v>1082</v>
      </c>
      <c r="I17" s="86">
        <v>4521</v>
      </c>
      <c r="J17" s="86">
        <v>1326</v>
      </c>
    </row>
    <row r="18" spans="1:10" hidden="1" outlineLevel="1">
      <c r="A18" s="238">
        <v>2006</v>
      </c>
      <c r="B18" s="41" t="s">
        <v>60</v>
      </c>
      <c r="C18" s="86">
        <v>10041</v>
      </c>
      <c r="D18" s="86">
        <v>4335</v>
      </c>
      <c r="E18" s="86">
        <v>1869</v>
      </c>
      <c r="F18" s="86">
        <v>3838</v>
      </c>
      <c r="G18" s="86">
        <v>7430</v>
      </c>
      <c r="H18" s="86">
        <v>1140</v>
      </c>
      <c r="I18" s="86">
        <v>4847</v>
      </c>
      <c r="J18" s="86">
        <v>1443</v>
      </c>
    </row>
    <row r="19" spans="1:10" hidden="1" outlineLevel="1">
      <c r="A19" s="238">
        <v>2006</v>
      </c>
      <c r="B19" s="41" t="s">
        <v>64</v>
      </c>
      <c r="C19" s="86">
        <v>10900</v>
      </c>
      <c r="D19" s="86">
        <v>4501</v>
      </c>
      <c r="E19" s="86">
        <v>2136</v>
      </c>
      <c r="F19" s="86">
        <v>4264</v>
      </c>
      <c r="G19" s="86">
        <v>7901</v>
      </c>
      <c r="H19" s="86">
        <v>1191</v>
      </c>
      <c r="I19" s="86">
        <v>5209</v>
      </c>
      <c r="J19" s="86">
        <v>1501</v>
      </c>
    </row>
    <row r="20" spans="1:10" hidden="1" outlineLevel="1">
      <c r="A20" s="238">
        <v>2007</v>
      </c>
      <c r="B20" s="41" t="s">
        <v>52</v>
      </c>
      <c r="C20" s="86">
        <v>11149</v>
      </c>
      <c r="D20" s="86">
        <v>4820</v>
      </c>
      <c r="E20" s="86">
        <v>2145</v>
      </c>
      <c r="F20" s="86">
        <v>4184</v>
      </c>
      <c r="G20" s="86">
        <v>8279</v>
      </c>
      <c r="H20" s="86">
        <v>1245</v>
      </c>
      <c r="I20" s="86">
        <v>5475</v>
      </c>
      <c r="J20" s="86">
        <v>1559</v>
      </c>
    </row>
    <row r="21" spans="1:10" hidden="1" outlineLevel="1">
      <c r="A21" s="238">
        <v>2007</v>
      </c>
      <c r="B21" s="41" t="s">
        <v>56</v>
      </c>
      <c r="C21" s="86">
        <v>12022</v>
      </c>
      <c r="D21" s="86">
        <v>5350</v>
      </c>
      <c r="E21" s="86">
        <v>2255</v>
      </c>
      <c r="F21" s="86">
        <v>4417</v>
      </c>
      <c r="G21" s="86">
        <v>8867</v>
      </c>
      <c r="H21" s="86">
        <v>1268</v>
      </c>
      <c r="I21" s="86">
        <v>5911</v>
      </c>
      <c r="J21" s="86">
        <v>1688</v>
      </c>
    </row>
    <row r="22" spans="1:10" hidden="1" outlineLevel="1">
      <c r="A22" s="238">
        <v>2007</v>
      </c>
      <c r="B22" s="41" t="s">
        <v>60</v>
      </c>
      <c r="C22" s="86">
        <v>12662</v>
      </c>
      <c r="D22" s="86">
        <v>5423</v>
      </c>
      <c r="E22" s="86">
        <v>2418</v>
      </c>
      <c r="F22" s="86">
        <v>4821</v>
      </c>
      <c r="G22" s="86">
        <v>9439</v>
      </c>
      <c r="H22" s="86">
        <v>1325</v>
      </c>
      <c r="I22" s="86">
        <v>6307</v>
      </c>
      <c r="J22" s="86">
        <v>1806</v>
      </c>
    </row>
    <row r="23" spans="1:10" hidden="1" outlineLevel="1">
      <c r="A23" s="238">
        <v>2007</v>
      </c>
      <c r="B23" s="41" t="s">
        <v>64</v>
      </c>
      <c r="C23" s="86">
        <v>13470</v>
      </c>
      <c r="D23" s="86">
        <v>5805</v>
      </c>
      <c r="E23" s="86">
        <v>2746</v>
      </c>
      <c r="F23" s="86">
        <v>4919</v>
      </c>
      <c r="G23" s="86">
        <v>10101</v>
      </c>
      <c r="H23" s="86">
        <v>1379</v>
      </c>
      <c r="I23" s="86">
        <v>6773</v>
      </c>
      <c r="J23" s="86">
        <v>1949</v>
      </c>
    </row>
    <row r="24" spans="1:10" hidden="1" outlineLevel="1">
      <c r="A24" s="238">
        <v>2008</v>
      </c>
      <c r="B24" s="41" t="s">
        <v>52</v>
      </c>
      <c r="C24" s="86">
        <v>14319</v>
      </c>
      <c r="D24" s="86">
        <v>6291</v>
      </c>
      <c r="E24" s="86">
        <v>2922</v>
      </c>
      <c r="F24" s="86">
        <v>5107</v>
      </c>
      <c r="G24" s="86">
        <v>10594</v>
      </c>
      <c r="H24" s="86">
        <v>1429</v>
      </c>
      <c r="I24" s="86">
        <v>7124</v>
      </c>
      <c r="J24" s="86">
        <v>2040</v>
      </c>
    </row>
    <row r="25" spans="1:10" hidden="1" outlineLevel="1">
      <c r="A25" s="238">
        <v>2008</v>
      </c>
      <c r="B25" s="41" t="s">
        <v>56</v>
      </c>
      <c r="C25" s="86">
        <v>14881</v>
      </c>
      <c r="D25" s="86">
        <v>6542</v>
      </c>
      <c r="E25" s="86">
        <v>3003</v>
      </c>
      <c r="F25" s="86">
        <v>5336</v>
      </c>
      <c r="G25" s="86">
        <v>11372</v>
      </c>
      <c r="H25" s="86">
        <v>1537</v>
      </c>
      <c r="I25" s="86">
        <v>7647</v>
      </c>
      <c r="J25" s="86">
        <v>2188</v>
      </c>
    </row>
    <row r="26" spans="1:10" hidden="1" outlineLevel="1">
      <c r="A26" s="238">
        <v>2008</v>
      </c>
      <c r="B26" s="41" t="s">
        <v>60</v>
      </c>
      <c r="C26" s="86">
        <v>15467</v>
      </c>
      <c r="D26" s="86">
        <v>6603</v>
      </c>
      <c r="E26" s="86">
        <v>3341</v>
      </c>
      <c r="F26" s="86">
        <v>5522</v>
      </c>
      <c r="G26" s="86">
        <v>12081</v>
      </c>
      <c r="H26" s="86">
        <v>1648</v>
      </c>
      <c r="I26" s="86">
        <v>8128</v>
      </c>
      <c r="J26" s="86">
        <v>2304</v>
      </c>
    </row>
    <row r="27" spans="1:10" hidden="1" outlineLevel="1">
      <c r="A27" s="238">
        <v>2008</v>
      </c>
      <c r="B27" s="41" t="s">
        <v>64</v>
      </c>
      <c r="C27" s="86">
        <v>15478</v>
      </c>
      <c r="D27" s="86">
        <v>6257</v>
      </c>
      <c r="E27" s="86">
        <v>3483</v>
      </c>
      <c r="F27" s="86">
        <v>5737</v>
      </c>
      <c r="G27" s="86">
        <v>12613</v>
      </c>
      <c r="H27" s="86">
        <v>1694</v>
      </c>
      <c r="I27" s="86">
        <v>8536</v>
      </c>
      <c r="J27" s="86">
        <v>2382</v>
      </c>
    </row>
    <row r="28" spans="1:10" hidden="1" outlineLevel="1">
      <c r="A28" s="238">
        <v>2009</v>
      </c>
      <c r="B28" s="41" t="s">
        <v>52</v>
      </c>
      <c r="C28" s="86">
        <v>15647</v>
      </c>
      <c r="D28" s="86">
        <v>6255</v>
      </c>
      <c r="E28" s="86">
        <v>3612</v>
      </c>
      <c r="F28" s="86">
        <v>5780</v>
      </c>
      <c r="G28" s="86">
        <v>12881</v>
      </c>
      <c r="H28" s="86">
        <v>1728</v>
      </c>
      <c r="I28" s="86">
        <v>8710</v>
      </c>
      <c r="J28" s="86">
        <v>2443</v>
      </c>
    </row>
    <row r="29" spans="1:10" ht="14.25" hidden="1" customHeight="1" outlineLevel="1">
      <c r="A29" s="238">
        <v>2009</v>
      </c>
      <c r="B29" s="41" t="s">
        <v>56</v>
      </c>
      <c r="C29" s="86">
        <v>15310</v>
      </c>
      <c r="D29" s="86">
        <v>5793</v>
      </c>
      <c r="E29" s="86">
        <v>3819</v>
      </c>
      <c r="F29" s="86">
        <v>5698</v>
      </c>
      <c r="G29" s="86">
        <v>13291</v>
      </c>
      <c r="H29" s="86">
        <v>1820</v>
      </c>
      <c r="I29" s="86">
        <v>8983</v>
      </c>
      <c r="J29" s="86">
        <v>2488</v>
      </c>
    </row>
    <row r="30" spans="1:10" ht="14.25" hidden="1" customHeight="1" outlineLevel="1">
      <c r="A30" s="238">
        <v>2009</v>
      </c>
      <c r="B30" s="41" t="s">
        <v>60</v>
      </c>
      <c r="C30" s="86">
        <v>15340</v>
      </c>
      <c r="D30" s="86">
        <v>5592</v>
      </c>
      <c r="E30" s="86">
        <v>4028</v>
      </c>
      <c r="F30" s="86">
        <v>5720</v>
      </c>
      <c r="G30" s="86">
        <v>13676</v>
      </c>
      <c r="H30" s="86">
        <v>1885</v>
      </c>
      <c r="I30" s="86">
        <v>9225</v>
      </c>
      <c r="J30" s="86">
        <v>2566</v>
      </c>
    </row>
    <row r="31" spans="1:10" ht="14.25" hidden="1" customHeight="1" outlineLevel="1">
      <c r="A31" s="404">
        <v>2009</v>
      </c>
      <c r="B31" s="396" t="s">
        <v>64</v>
      </c>
      <c r="C31" s="247">
        <v>14941</v>
      </c>
      <c r="D31" s="247">
        <v>5130</v>
      </c>
      <c r="E31" s="247">
        <v>4152</v>
      </c>
      <c r="F31" s="247">
        <v>5659</v>
      </c>
      <c r="G31" s="247">
        <v>13948</v>
      </c>
      <c r="H31" s="247">
        <v>1910</v>
      </c>
      <c r="I31" s="247">
        <v>9469</v>
      </c>
      <c r="J31" s="247">
        <v>2570</v>
      </c>
    </row>
    <row r="32" spans="1:10" ht="14.25" hidden="1" customHeight="1" outlineLevel="1">
      <c r="A32" s="238">
        <v>2010</v>
      </c>
      <c r="B32" s="41" t="s">
        <v>52</v>
      </c>
      <c r="C32" s="86">
        <v>14961</v>
      </c>
      <c r="D32" s="86">
        <v>5283</v>
      </c>
      <c r="E32" s="86">
        <v>4001</v>
      </c>
      <c r="F32" s="86">
        <v>5677</v>
      </c>
      <c r="G32" s="86">
        <v>14197</v>
      </c>
      <c r="H32" s="86">
        <v>1960</v>
      </c>
      <c r="I32" s="86">
        <v>9652</v>
      </c>
      <c r="J32" s="86">
        <v>2585</v>
      </c>
    </row>
    <row r="33" spans="1:10" ht="14.25" hidden="1" customHeight="1" outlineLevel="1">
      <c r="A33" s="238">
        <v>2010</v>
      </c>
      <c r="B33" s="41" t="s">
        <v>56</v>
      </c>
      <c r="C33" s="86">
        <v>14855</v>
      </c>
      <c r="D33" s="86">
        <v>5294</v>
      </c>
      <c r="E33" s="86">
        <v>3838</v>
      </c>
      <c r="F33" s="86">
        <v>5724</v>
      </c>
      <c r="G33" s="86">
        <v>14669</v>
      </c>
      <c r="H33" s="86">
        <v>1977</v>
      </c>
      <c r="I33" s="86">
        <v>10069</v>
      </c>
      <c r="J33" s="86">
        <v>2624</v>
      </c>
    </row>
    <row r="34" spans="1:10" ht="14.25" hidden="1" customHeight="1" outlineLevel="1">
      <c r="A34" s="238">
        <v>2010</v>
      </c>
      <c r="B34" s="41" t="s">
        <v>60</v>
      </c>
      <c r="C34" s="86">
        <v>15062</v>
      </c>
      <c r="D34" s="86">
        <v>5323</v>
      </c>
      <c r="E34" s="86">
        <v>3968</v>
      </c>
      <c r="F34" s="86">
        <v>5770</v>
      </c>
      <c r="G34" s="86">
        <v>15118</v>
      </c>
      <c r="H34" s="86">
        <v>2029</v>
      </c>
      <c r="I34" s="86">
        <v>10436</v>
      </c>
      <c r="J34" s="86">
        <v>2654</v>
      </c>
    </row>
    <row r="35" spans="1:10" ht="14.25" hidden="1" customHeight="1" outlineLevel="1">
      <c r="A35" s="404">
        <v>2010</v>
      </c>
      <c r="B35" s="396" t="s">
        <v>64</v>
      </c>
      <c r="C35" s="247">
        <v>15124</v>
      </c>
      <c r="D35" s="247">
        <v>5272</v>
      </c>
      <c r="E35" s="247">
        <v>3867</v>
      </c>
      <c r="F35" s="247">
        <v>5984</v>
      </c>
      <c r="G35" s="247">
        <v>15588</v>
      </c>
      <c r="H35" s="247">
        <v>3120</v>
      </c>
      <c r="I35" s="247">
        <v>10849</v>
      </c>
      <c r="J35" s="247">
        <v>1620</v>
      </c>
    </row>
    <row r="36" spans="1:10" ht="14.25" hidden="1" customHeight="1" outlineLevel="1">
      <c r="A36" s="453">
        <v>2011</v>
      </c>
      <c r="B36" s="439" t="s">
        <v>52</v>
      </c>
      <c r="C36" s="408">
        <v>15517</v>
      </c>
      <c r="D36" s="408">
        <v>5406</v>
      </c>
      <c r="E36" s="408">
        <v>3873</v>
      </c>
      <c r="F36" s="408">
        <v>6237</v>
      </c>
      <c r="G36" s="408">
        <v>15863</v>
      </c>
      <c r="H36" s="408">
        <v>2983</v>
      </c>
      <c r="I36" s="408">
        <v>11217</v>
      </c>
      <c r="J36" s="408">
        <v>1664</v>
      </c>
    </row>
    <row r="37" spans="1:10" ht="14.25" hidden="1" customHeight="1" outlineLevel="1">
      <c r="A37" s="238">
        <v>2011</v>
      </c>
      <c r="B37" s="41" t="s">
        <v>56</v>
      </c>
      <c r="C37" s="86">
        <v>16044</v>
      </c>
      <c r="D37" s="86">
        <v>5823</v>
      </c>
      <c r="E37" s="86">
        <v>3848</v>
      </c>
      <c r="F37" s="86">
        <v>6373</v>
      </c>
      <c r="G37" s="86">
        <v>16422</v>
      </c>
      <c r="H37" s="86">
        <v>3085</v>
      </c>
      <c r="I37" s="86">
        <v>11656</v>
      </c>
      <c r="J37" s="86">
        <v>1681</v>
      </c>
    </row>
    <row r="38" spans="1:10" ht="14.25" hidden="1" customHeight="1" outlineLevel="1">
      <c r="A38" s="238">
        <v>2011</v>
      </c>
      <c r="B38" s="41" t="s">
        <v>60</v>
      </c>
      <c r="C38" s="86">
        <v>16285</v>
      </c>
      <c r="D38" s="86">
        <v>5913</v>
      </c>
      <c r="E38" s="86">
        <v>3828</v>
      </c>
      <c r="F38" s="86">
        <v>6545</v>
      </c>
      <c r="G38" s="86">
        <v>16808</v>
      </c>
      <c r="H38" s="86">
        <v>3138</v>
      </c>
      <c r="I38" s="86">
        <v>11991</v>
      </c>
      <c r="J38" s="86">
        <v>1678</v>
      </c>
    </row>
    <row r="39" spans="1:10" ht="14.25" hidden="1" customHeight="1" outlineLevel="1">
      <c r="A39" s="404">
        <v>2011</v>
      </c>
      <c r="B39" s="396" t="s">
        <v>64</v>
      </c>
      <c r="C39" s="247">
        <v>16194</v>
      </c>
      <c r="D39" s="247">
        <v>5773</v>
      </c>
      <c r="E39" s="247">
        <v>3790</v>
      </c>
      <c r="F39" s="247">
        <v>6631</v>
      </c>
      <c r="G39" s="247">
        <v>17188</v>
      </c>
      <c r="H39" s="247">
        <v>3219</v>
      </c>
      <c r="I39" s="247">
        <v>12320</v>
      </c>
      <c r="J39" s="247">
        <v>1648</v>
      </c>
    </row>
    <row r="40" spans="1:10" ht="14.25" customHeight="1" collapsed="1">
      <c r="A40" s="453">
        <v>2012</v>
      </c>
      <c r="B40" s="439" t="s">
        <v>52</v>
      </c>
      <c r="C40" s="408">
        <v>16187</v>
      </c>
      <c r="D40" s="408">
        <v>5830</v>
      </c>
      <c r="E40" s="408">
        <v>3785</v>
      </c>
      <c r="F40" s="408">
        <v>6572</v>
      </c>
      <c r="G40" s="408">
        <v>17437</v>
      </c>
      <c r="H40" s="408">
        <v>3264</v>
      </c>
      <c r="I40" s="408">
        <v>12533</v>
      </c>
      <c r="J40" s="408">
        <v>1640</v>
      </c>
    </row>
    <row r="41" spans="1:10" ht="14.25" customHeight="1">
      <c r="A41" s="238">
        <v>2012</v>
      </c>
      <c r="B41" s="41" t="s">
        <v>56</v>
      </c>
      <c r="C41" s="86">
        <v>15980</v>
      </c>
      <c r="D41" s="86">
        <v>5844</v>
      </c>
      <c r="E41" s="86">
        <v>3758</v>
      </c>
      <c r="F41" s="86">
        <v>6379</v>
      </c>
      <c r="G41" s="86">
        <v>17850</v>
      </c>
      <c r="H41" s="86">
        <v>3348</v>
      </c>
      <c r="I41" s="86">
        <v>12881</v>
      </c>
      <c r="J41" s="86">
        <v>1621</v>
      </c>
    </row>
    <row r="42" spans="1:10" ht="14.25" customHeight="1">
      <c r="A42" s="238">
        <v>2012</v>
      </c>
      <c r="B42" s="41" t="s">
        <v>60</v>
      </c>
      <c r="C42" s="86">
        <v>15844</v>
      </c>
      <c r="D42" s="86">
        <v>5874</v>
      </c>
      <c r="E42" s="86">
        <v>3532</v>
      </c>
      <c r="F42" s="86">
        <v>6438</v>
      </c>
      <c r="G42" s="86">
        <v>18331</v>
      </c>
      <c r="H42" s="86">
        <v>3445</v>
      </c>
      <c r="I42" s="86">
        <v>13313</v>
      </c>
      <c r="J42" s="86">
        <v>1573</v>
      </c>
    </row>
    <row r="43" spans="1:10" ht="14.25" customHeight="1">
      <c r="A43" s="723">
        <v>2012</v>
      </c>
      <c r="B43" s="77" t="s">
        <v>64</v>
      </c>
      <c r="C43" s="140">
        <v>15685</v>
      </c>
      <c r="D43" s="140">
        <v>5818</v>
      </c>
      <c r="E43" s="140">
        <v>3553</v>
      </c>
      <c r="F43" s="140">
        <v>6314</v>
      </c>
      <c r="G43" s="140">
        <v>18774</v>
      </c>
      <c r="H43" s="140">
        <v>3517</v>
      </c>
      <c r="I43" s="140">
        <v>13701</v>
      </c>
      <c r="J43" s="140">
        <v>1556</v>
      </c>
    </row>
    <row r="44" spans="1:10" ht="14.25" hidden="1" customHeight="1" outlineLevel="1">
      <c r="A44" s="238">
        <v>2006</v>
      </c>
      <c r="B44" s="631" t="s">
        <v>49</v>
      </c>
      <c r="C44" s="86">
        <v>9218</v>
      </c>
      <c r="D44" s="86">
        <v>4013</v>
      </c>
      <c r="E44" s="86">
        <v>1743</v>
      </c>
      <c r="F44" s="86">
        <v>3462</v>
      </c>
      <c r="G44" s="86">
        <v>6101</v>
      </c>
      <c r="H44" s="86">
        <v>982</v>
      </c>
      <c r="I44" s="86">
        <v>3988</v>
      </c>
      <c r="J44" s="86">
        <v>1131</v>
      </c>
    </row>
    <row r="45" spans="1:10" ht="14.25" hidden="1" customHeight="1" outlineLevel="1">
      <c r="A45" s="238">
        <v>2006</v>
      </c>
      <c r="B45" s="418" t="s">
        <v>50</v>
      </c>
      <c r="C45" s="86">
        <v>9297</v>
      </c>
      <c r="D45" s="86">
        <v>4016</v>
      </c>
      <c r="E45" s="86">
        <v>1738</v>
      </c>
      <c r="F45" s="86">
        <v>3542</v>
      </c>
      <c r="G45" s="86">
        <v>6183</v>
      </c>
      <c r="H45" s="86">
        <v>987</v>
      </c>
      <c r="I45" s="86">
        <v>4063</v>
      </c>
      <c r="J45" s="86">
        <v>1133</v>
      </c>
    </row>
    <row r="46" spans="1:10" ht="14.25" hidden="1" customHeight="1" outlineLevel="1">
      <c r="A46" s="238">
        <v>2006</v>
      </c>
      <c r="B46" s="418" t="s">
        <v>51</v>
      </c>
      <c r="C46" s="86">
        <v>9424</v>
      </c>
      <c r="D46" s="86">
        <v>3977</v>
      </c>
      <c r="E46" s="86">
        <v>1833</v>
      </c>
      <c r="F46" s="86">
        <v>3614</v>
      </c>
      <c r="G46" s="86">
        <v>6360</v>
      </c>
      <c r="H46" s="86">
        <v>1026</v>
      </c>
      <c r="I46" s="86">
        <v>4169</v>
      </c>
      <c r="J46" s="86">
        <v>1165</v>
      </c>
    </row>
    <row r="47" spans="1:10" ht="14.25" hidden="1" customHeight="1" outlineLevel="1">
      <c r="A47" s="238">
        <v>2006</v>
      </c>
      <c r="B47" s="418" t="s">
        <v>53</v>
      </c>
      <c r="C47" s="86">
        <v>9491</v>
      </c>
      <c r="D47" s="86">
        <v>3975</v>
      </c>
      <c r="E47" s="86">
        <v>1833</v>
      </c>
      <c r="F47" s="86">
        <v>3683</v>
      </c>
      <c r="G47" s="86">
        <v>6521</v>
      </c>
      <c r="H47" s="86">
        <v>1042</v>
      </c>
      <c r="I47" s="86">
        <v>4265</v>
      </c>
      <c r="J47" s="86">
        <v>1215</v>
      </c>
    </row>
    <row r="48" spans="1:10" ht="14.25" hidden="1" customHeight="1" outlineLevel="1">
      <c r="A48" s="238">
        <v>2006</v>
      </c>
      <c r="B48" s="418" t="s">
        <v>54</v>
      </c>
      <c r="C48" s="86">
        <v>9760</v>
      </c>
      <c r="D48" s="86">
        <v>4265</v>
      </c>
      <c r="E48" s="86">
        <v>1950</v>
      </c>
      <c r="F48" s="86">
        <v>3545</v>
      </c>
      <c r="G48" s="86">
        <v>6721</v>
      </c>
      <c r="H48" s="86">
        <v>1060</v>
      </c>
      <c r="I48" s="86">
        <v>4383</v>
      </c>
      <c r="J48" s="86">
        <v>1278</v>
      </c>
    </row>
    <row r="49" spans="1:10" ht="14.25" hidden="1" customHeight="1" outlineLevel="1">
      <c r="A49" s="238">
        <v>2006</v>
      </c>
      <c r="B49" s="418" t="s">
        <v>55</v>
      </c>
      <c r="C49" s="86">
        <v>9992</v>
      </c>
      <c r="D49" s="86">
        <v>4467</v>
      </c>
      <c r="E49" s="86">
        <v>1885</v>
      </c>
      <c r="F49" s="86">
        <v>3640</v>
      </c>
      <c r="G49" s="86">
        <v>6930</v>
      </c>
      <c r="H49" s="86">
        <v>1082</v>
      </c>
      <c r="I49" s="86">
        <v>4521</v>
      </c>
      <c r="J49" s="86">
        <v>1326</v>
      </c>
    </row>
    <row r="50" spans="1:10" ht="14.25" hidden="1" customHeight="1" outlineLevel="1">
      <c r="A50" s="238">
        <v>2006</v>
      </c>
      <c r="B50" s="418" t="s">
        <v>57</v>
      </c>
      <c r="C50" s="86">
        <v>9724</v>
      </c>
      <c r="D50" s="86">
        <v>4225</v>
      </c>
      <c r="E50" s="86">
        <v>1814</v>
      </c>
      <c r="F50" s="86">
        <v>3684</v>
      </c>
      <c r="G50" s="86">
        <v>7096</v>
      </c>
      <c r="H50" s="86">
        <v>1096</v>
      </c>
      <c r="I50" s="86">
        <v>4629</v>
      </c>
      <c r="J50" s="86">
        <v>1370</v>
      </c>
    </row>
    <row r="51" spans="1:10" ht="14.25" hidden="1" customHeight="1" outlineLevel="1">
      <c r="A51" s="238">
        <v>2006</v>
      </c>
      <c r="B51" s="418" t="s">
        <v>58</v>
      </c>
      <c r="C51" s="86">
        <v>9875</v>
      </c>
      <c r="D51" s="86">
        <v>4240</v>
      </c>
      <c r="E51" s="86">
        <v>1871</v>
      </c>
      <c r="F51" s="86">
        <v>3763</v>
      </c>
      <c r="G51" s="86">
        <v>7263</v>
      </c>
      <c r="H51" s="86">
        <v>1113</v>
      </c>
      <c r="I51" s="86">
        <v>4746</v>
      </c>
      <c r="J51" s="86">
        <v>1404</v>
      </c>
    </row>
    <row r="52" spans="1:10" ht="14.25" hidden="1" customHeight="1" outlineLevel="1">
      <c r="A52" s="238">
        <v>2006</v>
      </c>
      <c r="B52" s="418" t="s">
        <v>59</v>
      </c>
      <c r="C52" s="86">
        <v>10041</v>
      </c>
      <c r="D52" s="86">
        <v>4335</v>
      </c>
      <c r="E52" s="86">
        <v>1869</v>
      </c>
      <c r="F52" s="86">
        <v>3838</v>
      </c>
      <c r="G52" s="86">
        <v>7430</v>
      </c>
      <c r="H52" s="86">
        <v>1140</v>
      </c>
      <c r="I52" s="86">
        <v>4847</v>
      </c>
      <c r="J52" s="86">
        <v>1443</v>
      </c>
    </row>
    <row r="53" spans="1:10" ht="14.25" hidden="1" customHeight="1" outlineLevel="1">
      <c r="A53" s="238">
        <v>2006</v>
      </c>
      <c r="B53" s="418" t="s">
        <v>61</v>
      </c>
      <c r="C53" s="86">
        <v>10793</v>
      </c>
      <c r="D53" s="86">
        <v>4566</v>
      </c>
      <c r="E53" s="86">
        <v>2135</v>
      </c>
      <c r="F53" s="86">
        <v>4093</v>
      </c>
      <c r="G53" s="86">
        <v>7602</v>
      </c>
      <c r="H53" s="86">
        <v>1166</v>
      </c>
      <c r="I53" s="86">
        <v>4957</v>
      </c>
      <c r="J53" s="86">
        <v>1479</v>
      </c>
    </row>
    <row r="54" spans="1:10" ht="14.25" hidden="1" customHeight="1" outlineLevel="1">
      <c r="A54" s="238">
        <v>2006</v>
      </c>
      <c r="B54" s="418" t="s">
        <v>62</v>
      </c>
      <c r="C54" s="86">
        <v>10818</v>
      </c>
      <c r="D54" s="86">
        <v>4542</v>
      </c>
      <c r="E54" s="86">
        <v>2170</v>
      </c>
      <c r="F54" s="86">
        <v>4105</v>
      </c>
      <c r="G54" s="86">
        <v>7749</v>
      </c>
      <c r="H54" s="86">
        <v>1186</v>
      </c>
      <c r="I54" s="86">
        <v>5055</v>
      </c>
      <c r="J54" s="86">
        <v>1508</v>
      </c>
    </row>
    <row r="55" spans="1:10" ht="14.25" hidden="1" customHeight="1" outlineLevel="1">
      <c r="A55" s="404">
        <v>2006</v>
      </c>
      <c r="B55" s="632" t="s">
        <v>63</v>
      </c>
      <c r="C55" s="247">
        <v>10900</v>
      </c>
      <c r="D55" s="247">
        <v>4501</v>
      </c>
      <c r="E55" s="247">
        <v>2136</v>
      </c>
      <c r="F55" s="247">
        <v>4264</v>
      </c>
      <c r="G55" s="247">
        <v>7901</v>
      </c>
      <c r="H55" s="247">
        <v>1191</v>
      </c>
      <c r="I55" s="247">
        <v>5209</v>
      </c>
      <c r="J55" s="247">
        <v>1501</v>
      </c>
    </row>
    <row r="56" spans="1:10" hidden="1" outlineLevel="1" collapsed="1">
      <c r="A56" s="238">
        <v>2007</v>
      </c>
      <c r="B56" s="418" t="s">
        <v>49</v>
      </c>
      <c r="C56" s="86">
        <v>11065</v>
      </c>
      <c r="D56" s="86">
        <v>4549</v>
      </c>
      <c r="E56" s="86">
        <v>2168</v>
      </c>
      <c r="F56" s="86">
        <v>4347</v>
      </c>
      <c r="G56" s="86">
        <v>7999</v>
      </c>
      <c r="H56" s="86">
        <v>1205</v>
      </c>
      <c r="I56" s="86">
        <v>5303</v>
      </c>
      <c r="J56" s="86">
        <v>1491</v>
      </c>
    </row>
    <row r="57" spans="1:10" ht="14.25" hidden="1" customHeight="1" outlineLevel="1">
      <c r="A57" s="238">
        <v>2007</v>
      </c>
      <c r="B57" s="418" t="s">
        <v>50</v>
      </c>
      <c r="C57" s="86">
        <v>11105</v>
      </c>
      <c r="D57" s="86">
        <v>4703</v>
      </c>
      <c r="E57" s="86">
        <v>2194</v>
      </c>
      <c r="F57" s="86">
        <v>4209</v>
      </c>
      <c r="G57" s="86">
        <v>8103</v>
      </c>
      <c r="H57" s="86">
        <v>1218</v>
      </c>
      <c r="I57" s="86">
        <v>5373</v>
      </c>
      <c r="J57" s="86">
        <v>1511</v>
      </c>
    </row>
    <row r="58" spans="1:10" ht="14.25" hidden="1" customHeight="1" outlineLevel="1">
      <c r="A58" s="238">
        <v>2007</v>
      </c>
      <c r="B58" s="418" t="s">
        <v>51</v>
      </c>
      <c r="C58" s="86">
        <v>11149</v>
      </c>
      <c r="D58" s="86">
        <v>4820</v>
      </c>
      <c r="E58" s="86">
        <v>2145</v>
      </c>
      <c r="F58" s="86">
        <v>4184</v>
      </c>
      <c r="G58" s="86">
        <v>8279</v>
      </c>
      <c r="H58" s="86">
        <v>1245</v>
      </c>
      <c r="I58" s="86">
        <v>5475</v>
      </c>
      <c r="J58" s="86">
        <v>1559</v>
      </c>
    </row>
    <row r="59" spans="1:10" ht="14.25" hidden="1" customHeight="1" outlineLevel="1">
      <c r="A59" s="238">
        <v>2007</v>
      </c>
      <c r="B59" s="418" t="s">
        <v>53</v>
      </c>
      <c r="C59" s="86">
        <v>11331</v>
      </c>
      <c r="D59" s="86">
        <v>4789</v>
      </c>
      <c r="E59" s="86">
        <v>2286</v>
      </c>
      <c r="F59" s="86">
        <v>4256</v>
      </c>
      <c r="G59" s="86">
        <v>8400</v>
      </c>
      <c r="H59" s="86">
        <v>1219</v>
      </c>
      <c r="I59" s="86">
        <v>5595</v>
      </c>
      <c r="J59" s="86">
        <v>1586</v>
      </c>
    </row>
    <row r="60" spans="1:10" hidden="1" outlineLevel="1" collapsed="1">
      <c r="A60" s="238">
        <v>2007</v>
      </c>
      <c r="B60" s="418" t="s">
        <v>54</v>
      </c>
      <c r="C60" s="86">
        <v>11644</v>
      </c>
      <c r="D60" s="86">
        <v>4928</v>
      </c>
      <c r="E60" s="86">
        <v>2310</v>
      </c>
      <c r="F60" s="86">
        <v>4406</v>
      </c>
      <c r="G60" s="86">
        <v>8638</v>
      </c>
      <c r="H60" s="86">
        <v>1242</v>
      </c>
      <c r="I60" s="86">
        <v>5761</v>
      </c>
      <c r="J60" s="86">
        <v>1635</v>
      </c>
    </row>
    <row r="61" spans="1:10" ht="14.25" hidden="1" customHeight="1" outlineLevel="1">
      <c r="A61" s="238">
        <v>2007</v>
      </c>
      <c r="B61" s="418" t="s">
        <v>55</v>
      </c>
      <c r="C61" s="86">
        <v>12022</v>
      </c>
      <c r="D61" s="86">
        <v>5350</v>
      </c>
      <c r="E61" s="86">
        <v>2255</v>
      </c>
      <c r="F61" s="86">
        <v>4417</v>
      </c>
      <c r="G61" s="86">
        <v>8867</v>
      </c>
      <c r="H61" s="86">
        <v>1268</v>
      </c>
      <c r="I61" s="86">
        <v>5911</v>
      </c>
      <c r="J61" s="86">
        <v>1688</v>
      </c>
    </row>
    <row r="62" spans="1:10" ht="14.25" hidden="1" customHeight="1" outlineLevel="1">
      <c r="A62" s="238">
        <v>2007</v>
      </c>
      <c r="B62" s="418" t="s">
        <v>57</v>
      </c>
      <c r="C62" s="86">
        <v>12282</v>
      </c>
      <c r="D62" s="86">
        <v>5258</v>
      </c>
      <c r="E62" s="86">
        <v>2418</v>
      </c>
      <c r="F62" s="86">
        <v>4605</v>
      </c>
      <c r="G62" s="86">
        <v>9060</v>
      </c>
      <c r="H62" s="86">
        <v>1295</v>
      </c>
      <c r="I62" s="86">
        <v>6039</v>
      </c>
      <c r="J62" s="86">
        <v>1726</v>
      </c>
    </row>
    <row r="63" spans="1:10" ht="14.25" hidden="1" customHeight="1" outlineLevel="1">
      <c r="A63" s="238">
        <v>2007</v>
      </c>
      <c r="B63" s="418" t="s">
        <v>58</v>
      </c>
      <c r="C63" s="86">
        <v>12322</v>
      </c>
      <c r="D63" s="86">
        <v>5182</v>
      </c>
      <c r="E63" s="86">
        <v>2428</v>
      </c>
      <c r="F63" s="86">
        <v>4712</v>
      </c>
      <c r="G63" s="86">
        <v>9250</v>
      </c>
      <c r="H63" s="86">
        <v>1305</v>
      </c>
      <c r="I63" s="86">
        <v>6176</v>
      </c>
      <c r="J63" s="86">
        <v>1769</v>
      </c>
    </row>
    <row r="64" spans="1:10" hidden="1" outlineLevel="1" collapsed="1">
      <c r="A64" s="238">
        <v>2007</v>
      </c>
      <c r="B64" s="418" t="s">
        <v>59</v>
      </c>
      <c r="C64" s="86">
        <v>12662</v>
      </c>
      <c r="D64" s="86">
        <v>5423</v>
      </c>
      <c r="E64" s="86">
        <v>2418</v>
      </c>
      <c r="F64" s="86">
        <v>4821</v>
      </c>
      <c r="G64" s="86">
        <v>9439</v>
      </c>
      <c r="H64" s="86">
        <v>1325</v>
      </c>
      <c r="I64" s="86">
        <v>6307</v>
      </c>
      <c r="J64" s="86">
        <v>1806</v>
      </c>
    </row>
    <row r="65" spans="1:10" ht="14.25" hidden="1" customHeight="1" outlineLevel="1">
      <c r="A65" s="238">
        <v>2007</v>
      </c>
      <c r="B65" s="418" t="s">
        <v>61</v>
      </c>
      <c r="C65" s="86">
        <v>13039</v>
      </c>
      <c r="D65" s="86">
        <v>5593</v>
      </c>
      <c r="E65" s="86">
        <v>2500</v>
      </c>
      <c r="F65" s="86">
        <v>4946</v>
      </c>
      <c r="G65" s="86">
        <v>9676</v>
      </c>
      <c r="H65" s="86">
        <v>1344</v>
      </c>
      <c r="I65" s="86">
        <v>6468</v>
      </c>
      <c r="J65" s="86">
        <v>1863</v>
      </c>
    </row>
    <row r="66" spans="1:10" ht="14.25" hidden="1" customHeight="1" outlineLevel="1">
      <c r="A66" s="238">
        <v>2007</v>
      </c>
      <c r="B66" s="418" t="s">
        <v>62</v>
      </c>
      <c r="C66" s="86">
        <v>13187</v>
      </c>
      <c r="D66" s="86">
        <v>5747</v>
      </c>
      <c r="E66" s="86">
        <v>2569</v>
      </c>
      <c r="F66" s="86">
        <v>4870</v>
      </c>
      <c r="G66" s="86">
        <v>9907</v>
      </c>
      <c r="H66" s="86">
        <v>1365</v>
      </c>
      <c r="I66" s="86">
        <v>6624</v>
      </c>
      <c r="J66" s="86">
        <v>1918</v>
      </c>
    </row>
    <row r="67" spans="1:10" ht="14.25" hidden="1" customHeight="1" outlineLevel="1">
      <c r="A67" s="404">
        <v>2007</v>
      </c>
      <c r="B67" s="632" t="s">
        <v>63</v>
      </c>
      <c r="C67" s="247">
        <v>13470</v>
      </c>
      <c r="D67" s="247">
        <v>5805</v>
      </c>
      <c r="E67" s="247">
        <v>2746</v>
      </c>
      <c r="F67" s="247">
        <v>4919</v>
      </c>
      <c r="G67" s="247">
        <v>10101</v>
      </c>
      <c r="H67" s="247">
        <v>1379</v>
      </c>
      <c r="I67" s="247">
        <v>6773</v>
      </c>
      <c r="J67" s="247">
        <v>1949</v>
      </c>
    </row>
    <row r="68" spans="1:10" hidden="1" outlineLevel="1" collapsed="1">
      <c r="A68" s="238">
        <v>2008</v>
      </c>
      <c r="B68" s="418" t="s">
        <v>49</v>
      </c>
      <c r="C68" s="86">
        <v>14047</v>
      </c>
      <c r="D68" s="86">
        <v>6101</v>
      </c>
      <c r="E68" s="86">
        <v>2930</v>
      </c>
      <c r="F68" s="86">
        <v>5015</v>
      </c>
      <c r="G68" s="86">
        <v>10235</v>
      </c>
      <c r="H68" s="86">
        <v>1386</v>
      </c>
      <c r="I68" s="86">
        <v>6884</v>
      </c>
      <c r="J68" s="86">
        <v>1965</v>
      </c>
    </row>
    <row r="69" spans="1:10" ht="14.25" hidden="1" customHeight="1" outlineLevel="1">
      <c r="A69" s="238">
        <v>2008</v>
      </c>
      <c r="B69" s="418" t="s">
        <v>50</v>
      </c>
      <c r="C69" s="86">
        <v>14193</v>
      </c>
      <c r="D69" s="86">
        <v>6203</v>
      </c>
      <c r="E69" s="86">
        <v>2936</v>
      </c>
      <c r="F69" s="86">
        <v>5053</v>
      </c>
      <c r="G69" s="86">
        <v>10394</v>
      </c>
      <c r="H69" s="86">
        <v>1404</v>
      </c>
      <c r="I69" s="86">
        <v>6998</v>
      </c>
      <c r="J69" s="86">
        <v>1992</v>
      </c>
    </row>
    <row r="70" spans="1:10" ht="14.25" hidden="1" customHeight="1" outlineLevel="1">
      <c r="A70" s="238">
        <v>2008</v>
      </c>
      <c r="B70" s="418" t="s">
        <v>51</v>
      </c>
      <c r="C70" s="86">
        <v>14319</v>
      </c>
      <c r="D70" s="86">
        <v>6291</v>
      </c>
      <c r="E70" s="86">
        <v>2922</v>
      </c>
      <c r="F70" s="86">
        <v>5107</v>
      </c>
      <c r="G70" s="86">
        <v>10594</v>
      </c>
      <c r="H70" s="86">
        <v>1429</v>
      </c>
      <c r="I70" s="86">
        <v>7124</v>
      </c>
      <c r="J70" s="86">
        <v>2040</v>
      </c>
    </row>
    <row r="71" spans="1:10" ht="14.25" hidden="1" customHeight="1" outlineLevel="1">
      <c r="A71" s="238">
        <v>2008</v>
      </c>
      <c r="B71" s="418" t="s">
        <v>53</v>
      </c>
      <c r="C71" s="86">
        <v>14533</v>
      </c>
      <c r="D71" s="86">
        <v>6349</v>
      </c>
      <c r="E71" s="86">
        <v>2953</v>
      </c>
      <c r="F71" s="86">
        <v>5232</v>
      </c>
      <c r="G71" s="86">
        <v>10850</v>
      </c>
      <c r="H71" s="86">
        <v>1471</v>
      </c>
      <c r="I71" s="86">
        <v>7297</v>
      </c>
      <c r="J71" s="86">
        <v>2081</v>
      </c>
    </row>
    <row r="72" spans="1:10" hidden="1" outlineLevel="1" collapsed="1">
      <c r="A72" s="238">
        <v>2008</v>
      </c>
      <c r="B72" s="418" t="s">
        <v>54</v>
      </c>
      <c r="C72" s="86">
        <v>14521</v>
      </c>
      <c r="D72" s="86">
        <v>6352</v>
      </c>
      <c r="E72" s="86">
        <v>2936</v>
      </c>
      <c r="F72" s="86">
        <v>5233</v>
      </c>
      <c r="G72" s="86">
        <v>11101</v>
      </c>
      <c r="H72" s="86">
        <v>1507</v>
      </c>
      <c r="I72" s="86">
        <v>7464</v>
      </c>
      <c r="J72" s="86">
        <v>2129</v>
      </c>
    </row>
    <row r="73" spans="1:10" hidden="1" outlineLevel="1">
      <c r="A73" s="238">
        <v>2008</v>
      </c>
      <c r="B73" s="418" t="s">
        <v>55</v>
      </c>
      <c r="C73" s="86">
        <v>14881</v>
      </c>
      <c r="D73" s="86">
        <v>6542</v>
      </c>
      <c r="E73" s="86">
        <v>3003</v>
      </c>
      <c r="F73" s="86">
        <v>5336</v>
      </c>
      <c r="G73" s="86">
        <v>11372</v>
      </c>
      <c r="H73" s="86">
        <v>1537</v>
      </c>
      <c r="I73" s="86">
        <v>7647</v>
      </c>
      <c r="J73" s="86">
        <v>2188</v>
      </c>
    </row>
    <row r="74" spans="1:10" ht="14.25" hidden="1" customHeight="1" outlineLevel="1">
      <c r="A74" s="238">
        <v>2008</v>
      </c>
      <c r="B74" s="418" t="s">
        <v>57</v>
      </c>
      <c r="C74" s="86">
        <v>15258</v>
      </c>
      <c r="D74" s="86">
        <v>6650</v>
      </c>
      <c r="E74" s="86">
        <v>3188</v>
      </c>
      <c r="F74" s="86">
        <v>5419</v>
      </c>
      <c r="G74" s="86">
        <v>11644</v>
      </c>
      <c r="H74" s="86">
        <v>1588</v>
      </c>
      <c r="I74" s="86">
        <v>7826</v>
      </c>
      <c r="J74" s="86">
        <v>2230</v>
      </c>
    </row>
    <row r="75" spans="1:10" ht="14.25" hidden="1" customHeight="1" outlineLevel="1">
      <c r="A75" s="238">
        <v>2008</v>
      </c>
      <c r="B75" s="418" t="s">
        <v>58</v>
      </c>
      <c r="C75" s="86">
        <v>15427</v>
      </c>
      <c r="D75" s="86">
        <v>6678</v>
      </c>
      <c r="E75" s="86">
        <v>3288</v>
      </c>
      <c r="F75" s="86">
        <v>5461</v>
      </c>
      <c r="G75" s="86">
        <v>11857</v>
      </c>
      <c r="H75" s="86">
        <v>1616</v>
      </c>
      <c r="I75" s="86">
        <v>7977</v>
      </c>
      <c r="J75" s="86">
        <v>2264</v>
      </c>
    </row>
    <row r="76" spans="1:10" ht="14.25" hidden="1" customHeight="1" outlineLevel="1">
      <c r="A76" s="238">
        <v>2008</v>
      </c>
      <c r="B76" s="418" t="s">
        <v>59</v>
      </c>
      <c r="C76" s="86">
        <v>15467</v>
      </c>
      <c r="D76" s="86">
        <v>6603</v>
      </c>
      <c r="E76" s="86">
        <v>3341</v>
      </c>
      <c r="F76" s="86">
        <v>5522</v>
      </c>
      <c r="G76" s="86">
        <v>12081</v>
      </c>
      <c r="H76" s="86">
        <v>1648</v>
      </c>
      <c r="I76" s="86">
        <v>8128</v>
      </c>
      <c r="J76" s="86">
        <v>2304</v>
      </c>
    </row>
    <row r="77" spans="1:10" ht="14.25" hidden="1" customHeight="1" outlineLevel="1">
      <c r="A77" s="238">
        <v>2008</v>
      </c>
      <c r="B77" s="418" t="s">
        <v>61</v>
      </c>
      <c r="C77" s="86">
        <v>15658</v>
      </c>
      <c r="D77" s="86">
        <v>6552</v>
      </c>
      <c r="E77" s="86">
        <v>3394</v>
      </c>
      <c r="F77" s="86">
        <v>5711</v>
      </c>
      <c r="G77" s="86">
        <v>12317</v>
      </c>
      <c r="H77" s="86">
        <v>1672</v>
      </c>
      <c r="I77" s="86">
        <v>8298</v>
      </c>
      <c r="J77" s="86">
        <v>2348</v>
      </c>
    </row>
    <row r="78" spans="1:10" ht="14.25" hidden="1" customHeight="1" outlineLevel="1">
      <c r="A78" s="238">
        <v>2008</v>
      </c>
      <c r="B78" s="418" t="s">
        <v>62</v>
      </c>
      <c r="C78" s="86">
        <v>15783</v>
      </c>
      <c r="D78" s="86">
        <v>6604</v>
      </c>
      <c r="E78" s="86">
        <v>3448</v>
      </c>
      <c r="F78" s="86">
        <v>5731</v>
      </c>
      <c r="G78" s="86">
        <v>12480</v>
      </c>
      <c r="H78" s="86">
        <v>1690</v>
      </c>
      <c r="I78" s="86">
        <v>8409</v>
      </c>
      <c r="J78" s="86">
        <v>2381</v>
      </c>
    </row>
    <row r="79" spans="1:10" hidden="1" outlineLevel="1" collapsed="1">
      <c r="A79" s="404">
        <v>2008</v>
      </c>
      <c r="B79" s="632" t="s">
        <v>63</v>
      </c>
      <c r="C79" s="247">
        <v>15478</v>
      </c>
      <c r="D79" s="247">
        <v>6257</v>
      </c>
      <c r="E79" s="247">
        <v>3483</v>
      </c>
      <c r="F79" s="247">
        <v>5737</v>
      </c>
      <c r="G79" s="247">
        <v>12613</v>
      </c>
      <c r="H79" s="247">
        <v>1694</v>
      </c>
      <c r="I79" s="247">
        <v>8536</v>
      </c>
      <c r="J79" s="247">
        <v>2382</v>
      </c>
    </row>
    <row r="80" spans="1:10" hidden="1" outlineLevel="1">
      <c r="A80" s="238">
        <v>2009</v>
      </c>
      <c r="B80" s="418" t="s">
        <v>49</v>
      </c>
      <c r="C80" s="86">
        <v>15615</v>
      </c>
      <c r="D80" s="86">
        <v>6231</v>
      </c>
      <c r="E80" s="86">
        <v>3551</v>
      </c>
      <c r="F80" s="86">
        <v>5832</v>
      </c>
      <c r="G80" s="86">
        <v>12595</v>
      </c>
      <c r="H80" s="86">
        <v>1683</v>
      </c>
      <c r="I80" s="86">
        <v>8533</v>
      </c>
      <c r="J80" s="86">
        <v>2379</v>
      </c>
    </row>
    <row r="81" spans="1:10" hidden="1" outlineLevel="1">
      <c r="A81" s="238">
        <v>2009</v>
      </c>
      <c r="B81" s="418" t="s">
        <v>50</v>
      </c>
      <c r="C81" s="86">
        <v>15708</v>
      </c>
      <c r="D81" s="86">
        <v>6346</v>
      </c>
      <c r="E81" s="86">
        <v>3586</v>
      </c>
      <c r="F81" s="86">
        <v>5776</v>
      </c>
      <c r="G81" s="86">
        <v>12721</v>
      </c>
      <c r="H81" s="86">
        <v>1698</v>
      </c>
      <c r="I81" s="86">
        <v>8631</v>
      </c>
      <c r="J81" s="86">
        <v>2393</v>
      </c>
    </row>
    <row r="82" spans="1:10" hidden="1" outlineLevel="1">
      <c r="A82" s="238">
        <v>2009</v>
      </c>
      <c r="B82" s="418" t="s">
        <v>51</v>
      </c>
      <c r="C82" s="86">
        <v>15647</v>
      </c>
      <c r="D82" s="86">
        <v>6255</v>
      </c>
      <c r="E82" s="86">
        <v>3612</v>
      </c>
      <c r="F82" s="86">
        <v>5780</v>
      </c>
      <c r="G82" s="86">
        <v>12881</v>
      </c>
      <c r="H82" s="86">
        <v>1728</v>
      </c>
      <c r="I82" s="86">
        <v>8710</v>
      </c>
      <c r="J82" s="86">
        <v>2443</v>
      </c>
    </row>
    <row r="83" spans="1:10" hidden="1" outlineLevel="1">
      <c r="A83" s="238">
        <v>2009</v>
      </c>
      <c r="B83" s="418" t="s">
        <v>53</v>
      </c>
      <c r="C83" s="86">
        <v>15547</v>
      </c>
      <c r="D83" s="86">
        <v>6087</v>
      </c>
      <c r="E83" s="86">
        <v>3665</v>
      </c>
      <c r="F83" s="86">
        <v>5795</v>
      </c>
      <c r="G83" s="86">
        <v>12998</v>
      </c>
      <c r="H83" s="86">
        <v>1767</v>
      </c>
      <c r="I83" s="86">
        <v>8786</v>
      </c>
      <c r="J83" s="86">
        <v>2445</v>
      </c>
    </row>
    <row r="84" spans="1:10" hidden="1" outlineLevel="1">
      <c r="A84" s="238">
        <v>2009</v>
      </c>
      <c r="B84" s="418" t="s">
        <v>54</v>
      </c>
      <c r="C84" s="86">
        <v>15424</v>
      </c>
      <c r="D84" s="86">
        <v>5904</v>
      </c>
      <c r="E84" s="86">
        <v>3752</v>
      </c>
      <c r="F84" s="86">
        <v>5768</v>
      </c>
      <c r="G84" s="86">
        <v>13135</v>
      </c>
      <c r="H84" s="86">
        <v>1793</v>
      </c>
      <c r="I84" s="86">
        <v>8872</v>
      </c>
      <c r="J84" s="86">
        <v>2470</v>
      </c>
    </row>
    <row r="85" spans="1:10" hidden="1" outlineLevel="1">
      <c r="A85" s="238">
        <v>2009</v>
      </c>
      <c r="B85" s="418" t="s">
        <v>55</v>
      </c>
      <c r="C85" s="86">
        <v>15310</v>
      </c>
      <c r="D85" s="86">
        <v>5793</v>
      </c>
      <c r="E85" s="86">
        <v>3819</v>
      </c>
      <c r="F85" s="86">
        <v>5698</v>
      </c>
      <c r="G85" s="86">
        <v>13291</v>
      </c>
      <c r="H85" s="86">
        <v>1820</v>
      </c>
      <c r="I85" s="86">
        <v>8983</v>
      </c>
      <c r="J85" s="86">
        <v>2488</v>
      </c>
    </row>
    <row r="86" spans="1:10" hidden="1" outlineLevel="1">
      <c r="A86" s="238">
        <v>2009</v>
      </c>
      <c r="B86" s="418" t="s">
        <v>57</v>
      </c>
      <c r="C86" s="86">
        <v>15244</v>
      </c>
      <c r="D86" s="86">
        <v>5660</v>
      </c>
      <c r="E86" s="86">
        <v>3865</v>
      </c>
      <c r="F86" s="86">
        <v>5718</v>
      </c>
      <c r="G86" s="86">
        <v>13440</v>
      </c>
      <c r="H86" s="86">
        <v>1847</v>
      </c>
      <c r="I86" s="86">
        <v>9086</v>
      </c>
      <c r="J86" s="86">
        <v>2507</v>
      </c>
    </row>
    <row r="87" spans="1:10" hidden="1" outlineLevel="1">
      <c r="A87" s="238">
        <v>2009</v>
      </c>
      <c r="B87" s="418" t="s">
        <v>58</v>
      </c>
      <c r="C87" s="86">
        <v>15381</v>
      </c>
      <c r="D87" s="86">
        <v>5656</v>
      </c>
      <c r="E87" s="86">
        <v>3986</v>
      </c>
      <c r="F87" s="86">
        <v>5739</v>
      </c>
      <c r="G87" s="86">
        <v>13558</v>
      </c>
      <c r="H87" s="86">
        <v>1864</v>
      </c>
      <c r="I87" s="86">
        <v>9171</v>
      </c>
      <c r="J87" s="86">
        <v>2523</v>
      </c>
    </row>
    <row r="88" spans="1:10" hidden="1" outlineLevel="1">
      <c r="A88" s="238">
        <v>2009</v>
      </c>
      <c r="B88" s="418" t="s">
        <v>59</v>
      </c>
      <c r="C88" s="86">
        <v>15340</v>
      </c>
      <c r="D88" s="86">
        <v>5592</v>
      </c>
      <c r="E88" s="86">
        <v>4028</v>
      </c>
      <c r="F88" s="86">
        <v>5720</v>
      </c>
      <c r="G88" s="86">
        <v>13676</v>
      </c>
      <c r="H88" s="86">
        <v>1885</v>
      </c>
      <c r="I88" s="86">
        <v>9225</v>
      </c>
      <c r="J88" s="86">
        <v>2566</v>
      </c>
    </row>
    <row r="89" spans="1:10" hidden="1" outlineLevel="1">
      <c r="A89" s="238">
        <v>2009</v>
      </c>
      <c r="B89" s="418" t="s">
        <v>61</v>
      </c>
      <c r="C89" s="86">
        <v>15332</v>
      </c>
      <c r="D89" s="86">
        <v>5599</v>
      </c>
      <c r="E89" s="86">
        <v>4007</v>
      </c>
      <c r="F89" s="86">
        <v>5726</v>
      </c>
      <c r="G89" s="86">
        <v>13773</v>
      </c>
      <c r="H89" s="86">
        <v>1899</v>
      </c>
      <c r="I89" s="86">
        <v>9299</v>
      </c>
      <c r="J89" s="86">
        <v>2576</v>
      </c>
    </row>
    <row r="90" spans="1:10" hidden="1" outlineLevel="1">
      <c r="A90" s="238">
        <v>2009</v>
      </c>
      <c r="B90" s="418" t="s">
        <v>62</v>
      </c>
      <c r="C90" s="86">
        <v>15385</v>
      </c>
      <c r="D90" s="86">
        <v>5507</v>
      </c>
      <c r="E90" s="86">
        <v>4169</v>
      </c>
      <c r="F90" s="86">
        <v>5710</v>
      </c>
      <c r="G90" s="86">
        <v>13862</v>
      </c>
      <c r="H90" s="86">
        <v>1913</v>
      </c>
      <c r="I90" s="86">
        <v>9364</v>
      </c>
      <c r="J90" s="86">
        <v>2585</v>
      </c>
    </row>
    <row r="91" spans="1:10" hidden="1" outlineLevel="1">
      <c r="A91" s="404">
        <v>2009</v>
      </c>
      <c r="B91" s="632" t="s">
        <v>63</v>
      </c>
      <c r="C91" s="247">
        <v>14941</v>
      </c>
      <c r="D91" s="247">
        <v>5130</v>
      </c>
      <c r="E91" s="247">
        <v>4152</v>
      </c>
      <c r="F91" s="247">
        <v>5659</v>
      </c>
      <c r="G91" s="247">
        <v>13948</v>
      </c>
      <c r="H91" s="247">
        <v>1910</v>
      </c>
      <c r="I91" s="247">
        <v>9469</v>
      </c>
      <c r="J91" s="247">
        <v>2570</v>
      </c>
    </row>
    <row r="92" spans="1:10" hidden="1" outlineLevel="1">
      <c r="A92" s="238">
        <v>2010</v>
      </c>
      <c r="B92" s="418" t="s">
        <v>49</v>
      </c>
      <c r="C92" s="86">
        <v>15110</v>
      </c>
      <c r="D92" s="86">
        <v>5308</v>
      </c>
      <c r="E92" s="86">
        <v>4129</v>
      </c>
      <c r="F92" s="86">
        <v>5673</v>
      </c>
      <c r="G92" s="86">
        <v>13979</v>
      </c>
      <c r="H92" s="86">
        <v>1913</v>
      </c>
      <c r="I92" s="86">
        <v>9507</v>
      </c>
      <c r="J92" s="86">
        <v>2559</v>
      </c>
    </row>
    <row r="93" spans="1:10" hidden="1" outlineLevel="1">
      <c r="A93" s="238">
        <v>2010</v>
      </c>
      <c r="B93" s="418" t="s">
        <v>50</v>
      </c>
      <c r="C93" s="86">
        <v>15089</v>
      </c>
      <c r="D93" s="86">
        <v>5333</v>
      </c>
      <c r="E93" s="86">
        <v>4076</v>
      </c>
      <c r="F93" s="86">
        <v>5680</v>
      </c>
      <c r="G93" s="86">
        <v>14038</v>
      </c>
      <c r="H93" s="86">
        <v>1930</v>
      </c>
      <c r="I93" s="86">
        <v>9554</v>
      </c>
      <c r="J93" s="86">
        <v>2554</v>
      </c>
    </row>
    <row r="94" spans="1:10" hidden="1" outlineLevel="1">
      <c r="A94" s="238">
        <v>2010</v>
      </c>
      <c r="B94" s="418" t="s">
        <v>51</v>
      </c>
      <c r="C94" s="86">
        <v>14961</v>
      </c>
      <c r="D94" s="86">
        <v>5283</v>
      </c>
      <c r="E94" s="86">
        <v>4001</v>
      </c>
      <c r="F94" s="86">
        <v>5677</v>
      </c>
      <c r="G94" s="86">
        <v>14197</v>
      </c>
      <c r="H94" s="86">
        <v>1960</v>
      </c>
      <c r="I94" s="86">
        <v>9652</v>
      </c>
      <c r="J94" s="86">
        <v>2585</v>
      </c>
    </row>
    <row r="95" spans="1:10" hidden="1" outlineLevel="1">
      <c r="A95" s="238">
        <v>2010</v>
      </c>
      <c r="B95" s="418" t="s">
        <v>53</v>
      </c>
      <c r="C95" s="86">
        <v>14833</v>
      </c>
      <c r="D95" s="86">
        <v>5147</v>
      </c>
      <c r="E95" s="86">
        <v>3990</v>
      </c>
      <c r="F95" s="86">
        <v>5696</v>
      </c>
      <c r="G95" s="86">
        <v>14307</v>
      </c>
      <c r="H95" s="86">
        <v>1989</v>
      </c>
      <c r="I95" s="86">
        <v>9724</v>
      </c>
      <c r="J95" s="86">
        <v>2594</v>
      </c>
    </row>
    <row r="96" spans="1:10" hidden="1" outlineLevel="1">
      <c r="A96" s="238">
        <v>2010</v>
      </c>
      <c r="B96" s="418" t="s">
        <v>54</v>
      </c>
      <c r="C96" s="86">
        <v>14918</v>
      </c>
      <c r="D96" s="86">
        <v>5332</v>
      </c>
      <c r="E96" s="86">
        <v>3896</v>
      </c>
      <c r="F96" s="86">
        <v>5690</v>
      </c>
      <c r="G96" s="86">
        <v>14488</v>
      </c>
      <c r="H96" s="86">
        <v>1951</v>
      </c>
      <c r="I96" s="86">
        <v>9927</v>
      </c>
      <c r="J96" s="86">
        <v>2609</v>
      </c>
    </row>
    <row r="97" spans="1:10" hidden="1" outlineLevel="1">
      <c r="A97" s="238">
        <v>2010</v>
      </c>
      <c r="B97" s="418" t="s">
        <v>55</v>
      </c>
      <c r="C97" s="86">
        <v>14855</v>
      </c>
      <c r="D97" s="86">
        <v>5294</v>
      </c>
      <c r="E97" s="86">
        <v>3838</v>
      </c>
      <c r="F97" s="86">
        <v>5724</v>
      </c>
      <c r="G97" s="86">
        <v>14669</v>
      </c>
      <c r="H97" s="86">
        <v>3026</v>
      </c>
      <c r="I97" s="86">
        <v>10069</v>
      </c>
      <c r="J97" s="86">
        <v>1574</v>
      </c>
    </row>
    <row r="98" spans="1:10" hidden="1" outlineLevel="1">
      <c r="A98" s="238">
        <v>2010</v>
      </c>
      <c r="B98" s="418" t="s">
        <v>57</v>
      </c>
      <c r="C98" s="86">
        <v>14922</v>
      </c>
      <c r="D98" s="86">
        <v>5260</v>
      </c>
      <c r="E98" s="86">
        <v>3937</v>
      </c>
      <c r="F98" s="86">
        <v>5724</v>
      </c>
      <c r="G98" s="86">
        <v>14805</v>
      </c>
      <c r="H98" s="86">
        <v>3036</v>
      </c>
      <c r="I98" s="86">
        <v>10183</v>
      </c>
      <c r="J98" s="86">
        <v>1585</v>
      </c>
    </row>
    <row r="99" spans="1:10" hidden="1" outlineLevel="1">
      <c r="A99" s="238">
        <v>2010</v>
      </c>
      <c r="B99" s="418" t="s">
        <v>58</v>
      </c>
      <c r="C99" s="86">
        <v>15053</v>
      </c>
      <c r="D99" s="86">
        <v>5353</v>
      </c>
      <c r="E99" s="86">
        <v>3898</v>
      </c>
      <c r="F99" s="86">
        <v>5803</v>
      </c>
      <c r="G99" s="86">
        <v>14956</v>
      </c>
      <c r="H99" s="86">
        <v>3056</v>
      </c>
      <c r="I99" s="86">
        <v>10308</v>
      </c>
      <c r="J99" s="86">
        <v>1592</v>
      </c>
    </row>
    <row r="100" spans="1:10" hidden="1" outlineLevel="1">
      <c r="A100" s="238">
        <v>2010</v>
      </c>
      <c r="B100" s="418" t="s">
        <v>59</v>
      </c>
      <c r="C100" s="86">
        <v>15062</v>
      </c>
      <c r="D100" s="86">
        <v>5323</v>
      </c>
      <c r="E100" s="86">
        <v>3968</v>
      </c>
      <c r="F100" s="86">
        <v>5770</v>
      </c>
      <c r="G100" s="86">
        <v>15118</v>
      </c>
      <c r="H100" s="86">
        <v>3083</v>
      </c>
      <c r="I100" s="86">
        <v>10436</v>
      </c>
      <c r="J100" s="86">
        <v>1599</v>
      </c>
    </row>
    <row r="101" spans="1:10" hidden="1" outlineLevel="1">
      <c r="A101" s="238">
        <v>2010</v>
      </c>
      <c r="B101" s="418" t="s">
        <v>61</v>
      </c>
      <c r="C101" s="86">
        <v>15324</v>
      </c>
      <c r="D101" s="86">
        <v>5539</v>
      </c>
      <c r="E101" s="86">
        <v>3940</v>
      </c>
      <c r="F101" s="86">
        <v>5845</v>
      </c>
      <c r="G101" s="86">
        <v>15255</v>
      </c>
      <c r="H101" s="86">
        <v>3092</v>
      </c>
      <c r="I101" s="86">
        <v>10555</v>
      </c>
      <c r="J101" s="86">
        <v>1608</v>
      </c>
    </row>
    <row r="102" spans="1:10" hidden="1" outlineLevel="1">
      <c r="A102" s="238">
        <v>2010</v>
      </c>
      <c r="B102" s="418" t="s">
        <v>62</v>
      </c>
      <c r="C102" s="86">
        <v>15655</v>
      </c>
      <c r="D102" s="86">
        <v>5800</v>
      </c>
      <c r="E102" s="86">
        <v>3925</v>
      </c>
      <c r="F102" s="86">
        <v>5930</v>
      </c>
      <c r="G102" s="86">
        <v>15416</v>
      </c>
      <c r="H102" s="86">
        <v>3125</v>
      </c>
      <c r="I102" s="86">
        <v>10670</v>
      </c>
      <c r="J102" s="86">
        <v>1621</v>
      </c>
    </row>
    <row r="103" spans="1:10" hidden="1" outlineLevel="1">
      <c r="A103" s="404">
        <v>2010</v>
      </c>
      <c r="B103" s="418" t="s">
        <v>63</v>
      </c>
      <c r="C103" s="247">
        <v>15124</v>
      </c>
      <c r="D103" s="247">
        <v>5272</v>
      </c>
      <c r="E103" s="247">
        <v>3867</v>
      </c>
      <c r="F103" s="247">
        <v>5984</v>
      </c>
      <c r="G103" s="247">
        <v>15588</v>
      </c>
      <c r="H103" s="247">
        <v>3120</v>
      </c>
      <c r="I103" s="247">
        <v>10849</v>
      </c>
      <c r="J103" s="247">
        <v>1620</v>
      </c>
    </row>
    <row r="104" spans="1:10" hidden="1" outlineLevel="1">
      <c r="A104" s="238">
        <v>2011</v>
      </c>
      <c r="B104" s="41" t="s">
        <v>49</v>
      </c>
      <c r="C104" s="86">
        <v>15502</v>
      </c>
      <c r="D104" s="86">
        <v>5522</v>
      </c>
      <c r="E104" s="86">
        <v>3883</v>
      </c>
      <c r="F104" s="86">
        <v>6098</v>
      </c>
      <c r="G104" s="86">
        <v>15621</v>
      </c>
      <c r="H104" s="86">
        <v>2921</v>
      </c>
      <c r="I104" s="86">
        <v>11041</v>
      </c>
      <c r="J104" s="86">
        <v>1659</v>
      </c>
    </row>
    <row r="105" spans="1:10" hidden="1" outlineLevel="1">
      <c r="A105" s="238">
        <v>2011</v>
      </c>
      <c r="B105" s="41" t="s">
        <v>50</v>
      </c>
      <c r="C105" s="86">
        <v>15569</v>
      </c>
      <c r="D105" s="86">
        <v>5499</v>
      </c>
      <c r="E105" s="86">
        <v>3868</v>
      </c>
      <c r="F105" s="86">
        <v>6201</v>
      </c>
      <c r="G105" s="86">
        <v>15702</v>
      </c>
      <c r="H105" s="86">
        <v>2940</v>
      </c>
      <c r="I105" s="86">
        <v>11103</v>
      </c>
      <c r="J105" s="86">
        <v>1658</v>
      </c>
    </row>
    <row r="106" spans="1:10" hidden="1" outlineLevel="1">
      <c r="A106" s="238">
        <v>2011</v>
      </c>
      <c r="B106" s="41" t="s">
        <v>51</v>
      </c>
      <c r="C106" s="86">
        <v>15517</v>
      </c>
      <c r="D106" s="86">
        <v>5406</v>
      </c>
      <c r="E106" s="86">
        <v>3873</v>
      </c>
      <c r="F106" s="86">
        <v>6237</v>
      </c>
      <c r="G106" s="86">
        <v>15863</v>
      </c>
      <c r="H106" s="86">
        <v>2983</v>
      </c>
      <c r="I106" s="86">
        <v>11217</v>
      </c>
      <c r="J106" s="86">
        <v>1664</v>
      </c>
    </row>
    <row r="107" spans="1:10" hidden="1" outlineLevel="1">
      <c r="A107" s="238">
        <v>2011</v>
      </c>
      <c r="B107" s="41" t="s">
        <v>53</v>
      </c>
      <c r="C107" s="86">
        <v>15781</v>
      </c>
      <c r="D107" s="86">
        <v>5560</v>
      </c>
      <c r="E107" s="86">
        <v>3904</v>
      </c>
      <c r="F107" s="86">
        <v>6317</v>
      </c>
      <c r="G107" s="86">
        <v>16011</v>
      </c>
      <c r="H107" s="86">
        <v>3024</v>
      </c>
      <c r="I107" s="86">
        <v>11316</v>
      </c>
      <c r="J107" s="86">
        <v>1671</v>
      </c>
    </row>
    <row r="108" spans="1:10" hidden="1" outlineLevel="1">
      <c r="A108" s="238">
        <v>2011</v>
      </c>
      <c r="B108" s="41" t="s">
        <v>54</v>
      </c>
      <c r="C108" s="86">
        <v>15861</v>
      </c>
      <c r="D108" s="86">
        <v>5588</v>
      </c>
      <c r="E108" s="86">
        <v>3916</v>
      </c>
      <c r="F108" s="86">
        <v>6357</v>
      </c>
      <c r="G108" s="86">
        <v>16215</v>
      </c>
      <c r="H108" s="86">
        <v>3056</v>
      </c>
      <c r="I108" s="86">
        <v>11487</v>
      </c>
      <c r="J108" s="86">
        <v>1672</v>
      </c>
    </row>
    <row r="109" spans="1:10" hidden="1" outlineLevel="1">
      <c r="A109" s="238">
        <v>2011</v>
      </c>
      <c r="B109" s="41" t="s">
        <v>55</v>
      </c>
      <c r="C109" s="86">
        <v>16044</v>
      </c>
      <c r="D109" s="86">
        <v>5823</v>
      </c>
      <c r="E109" s="86">
        <v>3848</v>
      </c>
      <c r="F109" s="86">
        <v>6373</v>
      </c>
      <c r="G109" s="86">
        <v>16422</v>
      </c>
      <c r="H109" s="86">
        <v>3085</v>
      </c>
      <c r="I109" s="86">
        <v>11656</v>
      </c>
      <c r="J109" s="86">
        <v>1681</v>
      </c>
    </row>
    <row r="110" spans="1:10" hidden="1" outlineLevel="1">
      <c r="A110" s="238">
        <v>2011</v>
      </c>
      <c r="B110" s="41" t="s">
        <v>57</v>
      </c>
      <c r="C110" s="86">
        <v>16116</v>
      </c>
      <c r="D110" s="86">
        <v>5833</v>
      </c>
      <c r="E110" s="86">
        <v>3813</v>
      </c>
      <c r="F110" s="86">
        <v>6470</v>
      </c>
      <c r="G110" s="86">
        <v>16541</v>
      </c>
      <c r="H110" s="86">
        <v>3093</v>
      </c>
      <c r="I110" s="86">
        <v>11777</v>
      </c>
      <c r="J110" s="86">
        <v>1670</v>
      </c>
    </row>
    <row r="111" spans="1:10" hidden="1" outlineLevel="1">
      <c r="A111" s="238">
        <v>2011</v>
      </c>
      <c r="B111" s="41" t="s">
        <v>58</v>
      </c>
      <c r="C111" s="86">
        <v>16313</v>
      </c>
      <c r="D111" s="86">
        <v>5995</v>
      </c>
      <c r="E111" s="86">
        <v>3782</v>
      </c>
      <c r="F111" s="86">
        <v>6536</v>
      </c>
      <c r="G111" s="86">
        <v>16680</v>
      </c>
      <c r="H111" s="86">
        <v>3112</v>
      </c>
      <c r="I111" s="86">
        <v>11914</v>
      </c>
      <c r="J111" s="86">
        <v>1654</v>
      </c>
    </row>
    <row r="112" spans="1:10" hidden="1" outlineLevel="1">
      <c r="A112" s="238">
        <v>2011</v>
      </c>
      <c r="B112" s="41" t="s">
        <v>59</v>
      </c>
      <c r="C112" s="141">
        <v>16285</v>
      </c>
      <c r="D112" s="86">
        <v>5913</v>
      </c>
      <c r="E112" s="86">
        <v>3828</v>
      </c>
      <c r="F112" s="86">
        <v>6545</v>
      </c>
      <c r="G112" s="86">
        <v>16808</v>
      </c>
      <c r="H112" s="86">
        <v>3138</v>
      </c>
      <c r="I112" s="86">
        <v>11991</v>
      </c>
      <c r="J112" s="86">
        <v>1678</v>
      </c>
    </row>
    <row r="113" spans="1:10" hidden="1" outlineLevel="1">
      <c r="A113" s="238">
        <v>2011</v>
      </c>
      <c r="B113" s="41" t="s">
        <v>61</v>
      </c>
      <c r="C113" s="141">
        <v>16185</v>
      </c>
      <c r="D113" s="86">
        <v>5777</v>
      </c>
      <c r="E113" s="86">
        <v>3847</v>
      </c>
      <c r="F113" s="86">
        <v>6561</v>
      </c>
      <c r="G113" s="86">
        <v>16947</v>
      </c>
      <c r="H113" s="86">
        <v>3181</v>
      </c>
      <c r="I113" s="86">
        <v>12085</v>
      </c>
      <c r="J113" s="86">
        <v>1682</v>
      </c>
    </row>
    <row r="114" spans="1:10" hidden="1" outlineLevel="1">
      <c r="A114" s="238">
        <v>2011</v>
      </c>
      <c r="B114" s="41" t="s">
        <v>62</v>
      </c>
      <c r="C114" s="141">
        <v>16301</v>
      </c>
      <c r="D114" s="86">
        <v>5807</v>
      </c>
      <c r="E114" s="86">
        <v>3858</v>
      </c>
      <c r="F114" s="86">
        <v>6636</v>
      </c>
      <c r="G114" s="86">
        <v>17075</v>
      </c>
      <c r="H114" s="86">
        <v>3223</v>
      </c>
      <c r="I114" s="86">
        <v>12182</v>
      </c>
      <c r="J114" s="86">
        <v>1670</v>
      </c>
    </row>
    <row r="115" spans="1:10" hidden="1" outlineLevel="1">
      <c r="A115" s="404">
        <v>2011</v>
      </c>
      <c r="B115" s="396" t="s">
        <v>63</v>
      </c>
      <c r="C115" s="247">
        <v>16194</v>
      </c>
      <c r="D115" s="247">
        <v>5773</v>
      </c>
      <c r="E115" s="247">
        <v>3790</v>
      </c>
      <c r="F115" s="247">
        <v>6631</v>
      </c>
      <c r="G115" s="247">
        <v>17188</v>
      </c>
      <c r="H115" s="247">
        <v>3219</v>
      </c>
      <c r="I115" s="247">
        <v>12320</v>
      </c>
      <c r="J115" s="247">
        <v>1648</v>
      </c>
    </row>
    <row r="116" spans="1:10" collapsed="1">
      <c r="A116" s="238">
        <v>2012</v>
      </c>
      <c r="B116" s="41" t="s">
        <v>49</v>
      </c>
      <c r="C116" s="407">
        <v>16240</v>
      </c>
      <c r="D116" s="408">
        <v>5804</v>
      </c>
      <c r="E116" s="408">
        <v>3832</v>
      </c>
      <c r="F116" s="408">
        <v>6604</v>
      </c>
      <c r="G116" s="408">
        <v>17311</v>
      </c>
      <c r="H116" s="408">
        <v>3238</v>
      </c>
      <c r="I116" s="408">
        <v>12412</v>
      </c>
      <c r="J116" s="408">
        <v>1661</v>
      </c>
    </row>
    <row r="117" spans="1:10" ht="15" customHeight="1">
      <c r="A117" s="238">
        <v>2012</v>
      </c>
      <c r="B117" s="41" t="s">
        <v>50</v>
      </c>
      <c r="C117" s="141">
        <v>16298</v>
      </c>
      <c r="D117" s="86">
        <v>5823</v>
      </c>
      <c r="E117" s="86">
        <v>3882</v>
      </c>
      <c r="F117" s="86">
        <v>6593</v>
      </c>
      <c r="G117" s="86">
        <v>17315</v>
      </c>
      <c r="H117" s="86">
        <v>3237</v>
      </c>
      <c r="I117" s="86">
        <v>12430</v>
      </c>
      <c r="J117" s="86">
        <v>1649</v>
      </c>
    </row>
    <row r="118" spans="1:10" ht="15" customHeight="1">
      <c r="A118" s="238">
        <v>2012</v>
      </c>
      <c r="B118" s="41" t="s">
        <v>51</v>
      </c>
      <c r="C118" s="141">
        <v>16187</v>
      </c>
      <c r="D118" s="86">
        <v>5830</v>
      </c>
      <c r="E118" s="86">
        <v>3785</v>
      </c>
      <c r="F118" s="86">
        <v>6572</v>
      </c>
      <c r="G118" s="86">
        <v>17437</v>
      </c>
      <c r="H118" s="86">
        <v>3264</v>
      </c>
      <c r="I118" s="86">
        <v>12533</v>
      </c>
      <c r="J118" s="86">
        <v>1640</v>
      </c>
    </row>
    <row r="119" spans="1:10" ht="15" customHeight="1">
      <c r="A119" s="238">
        <v>2012</v>
      </c>
      <c r="B119" s="41" t="s">
        <v>53</v>
      </c>
      <c r="C119" s="141">
        <v>16307</v>
      </c>
      <c r="D119" s="86">
        <v>6018</v>
      </c>
      <c r="E119" s="86">
        <v>3763</v>
      </c>
      <c r="F119" s="86">
        <v>6527</v>
      </c>
      <c r="G119" s="86">
        <v>17548</v>
      </c>
      <c r="H119" s="86">
        <v>3289</v>
      </c>
      <c r="I119" s="86">
        <v>12626</v>
      </c>
      <c r="J119" s="86">
        <v>1634</v>
      </c>
    </row>
    <row r="120" spans="1:10" ht="15" customHeight="1">
      <c r="A120" s="238">
        <v>2012</v>
      </c>
      <c r="B120" s="41" t="s">
        <v>54</v>
      </c>
      <c r="C120" s="141">
        <v>16312</v>
      </c>
      <c r="D120" s="86">
        <v>5943</v>
      </c>
      <c r="E120" s="86">
        <v>3849</v>
      </c>
      <c r="F120" s="86">
        <v>6520</v>
      </c>
      <c r="G120" s="86">
        <v>17707</v>
      </c>
      <c r="H120" s="86">
        <v>3327</v>
      </c>
      <c r="I120" s="86">
        <v>12750</v>
      </c>
      <c r="J120" s="86">
        <v>1630</v>
      </c>
    </row>
    <row r="121" spans="1:10" ht="15" customHeight="1">
      <c r="A121" s="238">
        <v>2012</v>
      </c>
      <c r="B121" s="41" t="s">
        <v>55</v>
      </c>
      <c r="C121" s="141">
        <v>15980</v>
      </c>
      <c r="D121" s="86">
        <v>5844</v>
      </c>
      <c r="E121" s="86">
        <v>3758</v>
      </c>
      <c r="F121" s="86">
        <v>6379</v>
      </c>
      <c r="G121" s="86">
        <v>17850</v>
      </c>
      <c r="H121" s="86">
        <v>3348</v>
      </c>
      <c r="I121" s="86">
        <v>12881</v>
      </c>
      <c r="J121" s="86">
        <v>1621</v>
      </c>
    </row>
    <row r="122" spans="1:10" ht="15" customHeight="1">
      <c r="A122" s="238">
        <v>2012</v>
      </c>
      <c r="B122" s="41" t="s">
        <v>57</v>
      </c>
      <c r="C122" s="141">
        <v>16150</v>
      </c>
      <c r="D122" s="86">
        <v>6012</v>
      </c>
      <c r="E122" s="86">
        <v>3725</v>
      </c>
      <c r="F122" s="86">
        <v>6413</v>
      </c>
      <c r="G122" s="86">
        <v>17994</v>
      </c>
      <c r="H122" s="86">
        <v>3382</v>
      </c>
      <c r="I122" s="86">
        <v>13012</v>
      </c>
      <c r="J122" s="86">
        <v>1601</v>
      </c>
    </row>
    <row r="123" spans="1:10" ht="15" customHeight="1">
      <c r="A123" s="238">
        <v>2012</v>
      </c>
      <c r="B123" s="41" t="s">
        <v>58</v>
      </c>
      <c r="C123" s="141">
        <v>15828</v>
      </c>
      <c r="D123" s="86">
        <v>5810</v>
      </c>
      <c r="E123" s="86">
        <v>3663</v>
      </c>
      <c r="F123" s="86">
        <v>6354</v>
      </c>
      <c r="G123" s="86">
        <v>18155</v>
      </c>
      <c r="H123" s="86">
        <v>3414</v>
      </c>
      <c r="I123" s="86">
        <v>13153</v>
      </c>
      <c r="J123" s="86">
        <v>1588</v>
      </c>
    </row>
    <row r="124" spans="1:10" ht="15" customHeight="1">
      <c r="A124" s="238">
        <v>2012</v>
      </c>
      <c r="B124" s="41" t="s">
        <v>59</v>
      </c>
      <c r="C124" s="141">
        <v>15844</v>
      </c>
      <c r="D124" s="86">
        <v>5874</v>
      </c>
      <c r="E124" s="86">
        <v>3532</v>
      </c>
      <c r="F124" s="86">
        <v>6438</v>
      </c>
      <c r="G124" s="86">
        <v>18331</v>
      </c>
      <c r="H124" s="86">
        <v>3445</v>
      </c>
      <c r="I124" s="86">
        <v>13313</v>
      </c>
      <c r="J124" s="86">
        <v>1573</v>
      </c>
    </row>
    <row r="125" spans="1:10" ht="15" customHeight="1">
      <c r="A125" s="238">
        <v>2012</v>
      </c>
      <c r="B125" s="41" t="s">
        <v>61</v>
      </c>
      <c r="C125" s="141">
        <v>15809</v>
      </c>
      <c r="D125" s="86">
        <v>5833</v>
      </c>
      <c r="E125" s="86">
        <v>3539</v>
      </c>
      <c r="F125" s="86">
        <v>6437</v>
      </c>
      <c r="G125" s="86">
        <v>18525</v>
      </c>
      <c r="H125" s="86">
        <v>3481</v>
      </c>
      <c r="I125" s="86">
        <v>13452</v>
      </c>
      <c r="J125" s="86">
        <v>1592</v>
      </c>
    </row>
    <row r="126" spans="1:10" ht="15" customHeight="1">
      <c r="A126" s="238">
        <v>2012</v>
      </c>
      <c r="B126" s="41" t="s">
        <v>62</v>
      </c>
      <c r="C126" s="141">
        <v>16051</v>
      </c>
      <c r="D126" s="86">
        <v>6031</v>
      </c>
      <c r="E126" s="86">
        <v>3599</v>
      </c>
      <c r="F126" s="86">
        <v>6421</v>
      </c>
      <c r="G126" s="86">
        <v>18675</v>
      </c>
      <c r="H126" s="86">
        <v>3512</v>
      </c>
      <c r="I126" s="86">
        <v>13582</v>
      </c>
      <c r="J126" s="86">
        <v>1581</v>
      </c>
    </row>
    <row r="127" spans="1:10" ht="15" customHeight="1">
      <c r="A127" s="238">
        <v>2012</v>
      </c>
      <c r="B127" s="41" t="s">
        <v>63</v>
      </c>
      <c r="C127" s="140">
        <v>15685</v>
      </c>
      <c r="D127" s="140">
        <v>5818</v>
      </c>
      <c r="E127" s="140">
        <v>3553</v>
      </c>
      <c r="F127" s="140">
        <v>6314</v>
      </c>
      <c r="G127" s="140">
        <v>18774</v>
      </c>
      <c r="H127" s="140">
        <v>3517</v>
      </c>
      <c r="I127" s="140">
        <v>13701</v>
      </c>
      <c r="J127" s="140">
        <v>1556</v>
      </c>
    </row>
    <row r="128" spans="1:10">
      <c r="A128" s="137"/>
      <c r="B128" s="417"/>
      <c r="C128" s="815" t="s">
        <v>65</v>
      </c>
      <c r="D128" s="815"/>
      <c r="E128" s="815"/>
      <c r="F128" s="815"/>
      <c r="G128" s="815"/>
      <c r="H128" s="815"/>
      <c r="I128" s="815"/>
      <c r="J128" s="815"/>
    </row>
    <row r="129" spans="1:10" ht="14.25" hidden="1" customHeight="1" outlineLevel="1">
      <c r="A129" s="238">
        <v>2006</v>
      </c>
      <c r="B129" s="418"/>
      <c r="C129" s="184">
        <v>1826</v>
      </c>
      <c r="D129" s="184">
        <v>576</v>
      </c>
      <c r="E129" s="184">
        <v>412</v>
      </c>
      <c r="F129" s="184">
        <v>836</v>
      </c>
      <c r="G129" s="184">
        <v>1857</v>
      </c>
      <c r="H129" s="184">
        <v>238</v>
      </c>
      <c r="I129" s="184">
        <v>1226</v>
      </c>
      <c r="J129" s="184">
        <v>391</v>
      </c>
    </row>
    <row r="130" spans="1:10" ht="14.25" hidden="1" customHeight="1" outlineLevel="1">
      <c r="A130" s="238">
        <v>2007</v>
      </c>
      <c r="B130" s="418"/>
      <c r="C130" s="86">
        <v>2765</v>
      </c>
      <c r="D130" s="86">
        <v>1468</v>
      </c>
      <c r="E130" s="86">
        <v>629</v>
      </c>
      <c r="F130" s="86">
        <v>669</v>
      </c>
      <c r="G130" s="86">
        <v>2251</v>
      </c>
      <c r="H130" s="86">
        <v>210</v>
      </c>
      <c r="I130" s="86">
        <v>1575</v>
      </c>
      <c r="J130" s="86">
        <v>464</v>
      </c>
    </row>
    <row r="131" spans="1:10" ht="14.25" hidden="1" customHeight="1" outlineLevel="1">
      <c r="A131" s="238">
        <v>2008</v>
      </c>
      <c r="B131" s="418"/>
      <c r="C131" s="86">
        <v>2079</v>
      </c>
      <c r="D131" s="86">
        <v>487</v>
      </c>
      <c r="E131" s="86">
        <v>744</v>
      </c>
      <c r="F131" s="86">
        <v>849</v>
      </c>
      <c r="G131" s="86">
        <v>2550</v>
      </c>
      <c r="H131" s="86">
        <v>340</v>
      </c>
      <c r="I131" s="86">
        <v>1764</v>
      </c>
      <c r="J131" s="86">
        <v>446</v>
      </c>
    </row>
    <row r="132" spans="1:10" ht="14.25" customHeight="1" collapsed="1">
      <c r="A132" s="238">
        <v>2009</v>
      </c>
      <c r="B132" s="41"/>
      <c r="C132" s="86">
        <v>-510</v>
      </c>
      <c r="D132" s="86">
        <v>-1121</v>
      </c>
      <c r="E132" s="86">
        <v>674</v>
      </c>
      <c r="F132" s="86">
        <v>-66</v>
      </c>
      <c r="G132" s="86">
        <v>1386</v>
      </c>
      <c r="H132" s="86">
        <v>253</v>
      </c>
      <c r="I132" s="86">
        <v>936</v>
      </c>
      <c r="J132" s="86">
        <v>198</v>
      </c>
    </row>
    <row r="133" spans="1:10" ht="14.25" customHeight="1">
      <c r="A133" s="238">
        <v>2010</v>
      </c>
      <c r="B133" s="41"/>
      <c r="C133" s="86">
        <v>245</v>
      </c>
      <c r="D133" s="86">
        <v>181</v>
      </c>
      <c r="E133" s="86">
        <v>-282</v>
      </c>
      <c r="F133" s="86">
        <v>345</v>
      </c>
      <c r="G133" s="86">
        <v>1743</v>
      </c>
      <c r="H133" s="86">
        <v>196</v>
      </c>
      <c r="I133" s="86">
        <v>1398</v>
      </c>
      <c r="J133" s="86">
        <v>150</v>
      </c>
    </row>
    <row r="134" spans="1:10" ht="14.25" customHeight="1">
      <c r="A134" s="238">
        <v>2011</v>
      </c>
      <c r="B134" s="41"/>
      <c r="C134" s="86">
        <v>1151</v>
      </c>
      <c r="D134" s="86">
        <v>549</v>
      </c>
      <c r="E134" s="86">
        <v>-63</v>
      </c>
      <c r="F134" s="86">
        <v>663</v>
      </c>
      <c r="G134" s="86">
        <v>1728</v>
      </c>
      <c r="H134" s="86">
        <v>199</v>
      </c>
      <c r="I134" s="86">
        <v>1486</v>
      </c>
      <c r="J134" s="86">
        <v>42</v>
      </c>
    </row>
    <row r="135" spans="1:10" ht="14.25" customHeight="1">
      <c r="A135" s="723">
        <v>2012</v>
      </c>
      <c r="B135" s="77"/>
      <c r="C135" s="140">
        <v>-376</v>
      </c>
      <c r="D135" s="140">
        <v>61</v>
      </c>
      <c r="E135" s="140">
        <v>-194</v>
      </c>
      <c r="F135" s="140">
        <v>-247</v>
      </c>
      <c r="G135" s="140">
        <v>1757</v>
      </c>
      <c r="H135" s="140">
        <v>458</v>
      </c>
      <c r="I135" s="140">
        <v>1364</v>
      </c>
      <c r="J135" s="140">
        <v>-66</v>
      </c>
    </row>
    <row r="136" spans="1:10" ht="14.25" hidden="1" customHeight="1" outlineLevel="1">
      <c r="A136" s="238">
        <v>2006</v>
      </c>
      <c r="B136" s="418" t="s">
        <v>52</v>
      </c>
      <c r="C136" s="86">
        <v>215</v>
      </c>
      <c r="D136" s="86">
        <v>-34</v>
      </c>
      <c r="E136" s="86">
        <v>91</v>
      </c>
      <c r="F136" s="86">
        <v>159</v>
      </c>
      <c r="G136" s="86">
        <v>267</v>
      </c>
      <c r="H136" s="86">
        <v>48</v>
      </c>
      <c r="I136" s="86">
        <v>182</v>
      </c>
      <c r="J136" s="86">
        <v>37</v>
      </c>
    </row>
    <row r="137" spans="1:10" ht="14.25" hidden="1" customHeight="1" outlineLevel="1">
      <c r="A137" s="238">
        <v>2006</v>
      </c>
      <c r="B137" s="418" t="s">
        <v>56</v>
      </c>
      <c r="C137" s="86">
        <v>587</v>
      </c>
      <c r="D137" s="86">
        <v>499</v>
      </c>
      <c r="E137" s="86">
        <v>57</v>
      </c>
      <c r="F137" s="86">
        <v>29</v>
      </c>
      <c r="G137" s="86">
        <v>587</v>
      </c>
      <c r="H137" s="86">
        <v>65</v>
      </c>
      <c r="I137" s="86">
        <v>354</v>
      </c>
      <c r="J137" s="86">
        <v>169</v>
      </c>
    </row>
    <row r="138" spans="1:10" ht="14.25" hidden="1" customHeight="1" outlineLevel="1">
      <c r="A138" s="238">
        <v>2006</v>
      </c>
      <c r="B138" s="418" t="s">
        <v>60</v>
      </c>
      <c r="C138" s="86">
        <v>66</v>
      </c>
      <c r="D138" s="86">
        <v>-127</v>
      </c>
      <c r="E138" s="86">
        <v>-15</v>
      </c>
      <c r="F138" s="86">
        <v>207</v>
      </c>
      <c r="G138" s="86">
        <v>509</v>
      </c>
      <c r="H138" s="86">
        <v>63</v>
      </c>
      <c r="I138" s="86">
        <v>327</v>
      </c>
      <c r="J138" s="86">
        <v>118</v>
      </c>
    </row>
    <row r="139" spans="1:10" ht="14.25" hidden="1" customHeight="1" outlineLevel="1">
      <c r="A139" s="238">
        <v>2006</v>
      </c>
      <c r="B139" s="418" t="s">
        <v>64</v>
      </c>
      <c r="C139" s="86">
        <v>958</v>
      </c>
      <c r="D139" s="86">
        <v>238</v>
      </c>
      <c r="E139" s="86">
        <v>279</v>
      </c>
      <c r="F139" s="86">
        <v>441</v>
      </c>
      <c r="G139" s="86">
        <v>494</v>
      </c>
      <c r="H139" s="86">
        <v>62</v>
      </c>
      <c r="I139" s="86">
        <v>363</v>
      </c>
      <c r="J139" s="86">
        <v>67</v>
      </c>
    </row>
    <row r="140" spans="1:10" ht="14.25" hidden="1" customHeight="1" outlineLevel="1">
      <c r="A140" s="238">
        <v>2007</v>
      </c>
      <c r="B140" s="418" t="s">
        <v>52</v>
      </c>
      <c r="C140" s="86">
        <v>277</v>
      </c>
      <c r="D140" s="86">
        <v>333</v>
      </c>
      <c r="E140" s="86">
        <v>20</v>
      </c>
      <c r="F140" s="86">
        <v>-76</v>
      </c>
      <c r="G140" s="86">
        <v>389</v>
      </c>
      <c r="H140" s="86">
        <v>59</v>
      </c>
      <c r="I140" s="86">
        <v>268</v>
      </c>
      <c r="J140" s="86">
        <v>61</v>
      </c>
    </row>
    <row r="141" spans="1:10" ht="14.25" hidden="1" customHeight="1" outlineLevel="1">
      <c r="A141" s="238">
        <v>2007</v>
      </c>
      <c r="B141" s="418" t="s">
        <v>56</v>
      </c>
      <c r="C141" s="86">
        <v>879</v>
      </c>
      <c r="D141" s="86">
        <v>534</v>
      </c>
      <c r="E141" s="86">
        <v>111</v>
      </c>
      <c r="F141" s="86">
        <v>234</v>
      </c>
      <c r="G141" s="86">
        <v>599</v>
      </c>
      <c r="H141" s="86">
        <v>27</v>
      </c>
      <c r="I141" s="86">
        <v>440</v>
      </c>
      <c r="J141" s="86">
        <v>132</v>
      </c>
    </row>
    <row r="142" spans="1:10" ht="14.25" hidden="1" customHeight="1" outlineLevel="1">
      <c r="A142" s="238">
        <v>2007</v>
      </c>
      <c r="B142" s="418" t="s">
        <v>60</v>
      </c>
      <c r="C142" s="86">
        <v>784</v>
      </c>
      <c r="D142" s="86">
        <v>211</v>
      </c>
      <c r="E142" s="86">
        <v>166</v>
      </c>
      <c r="F142" s="86">
        <v>407</v>
      </c>
      <c r="G142" s="86">
        <v>580</v>
      </c>
      <c r="H142" s="86">
        <v>62</v>
      </c>
      <c r="I142" s="86">
        <v>398</v>
      </c>
      <c r="J142" s="86">
        <v>121</v>
      </c>
    </row>
    <row r="143" spans="1:10" ht="14.25" hidden="1" customHeight="1" outlineLevel="1">
      <c r="A143" s="238">
        <v>2007</v>
      </c>
      <c r="B143" s="418" t="s">
        <v>64</v>
      </c>
      <c r="C143" s="86">
        <v>825</v>
      </c>
      <c r="D143" s="86">
        <v>390</v>
      </c>
      <c r="E143" s="86">
        <v>332</v>
      </c>
      <c r="F143" s="86">
        <v>104</v>
      </c>
      <c r="G143" s="86">
        <v>683</v>
      </c>
      <c r="H143" s="86">
        <v>62</v>
      </c>
      <c r="I143" s="86">
        <v>469</v>
      </c>
      <c r="J143" s="86">
        <v>150</v>
      </c>
    </row>
    <row r="144" spans="1:10" ht="14.25" hidden="1" customHeight="1" outlineLevel="1">
      <c r="A144" s="238">
        <v>2008</v>
      </c>
      <c r="B144" s="418" t="s">
        <v>52</v>
      </c>
      <c r="C144" s="86">
        <v>876</v>
      </c>
      <c r="D144" s="86">
        <v>498</v>
      </c>
      <c r="E144" s="86">
        <v>179</v>
      </c>
      <c r="F144" s="86">
        <v>199</v>
      </c>
      <c r="G144" s="86">
        <v>500</v>
      </c>
      <c r="H144" s="86">
        <v>51</v>
      </c>
      <c r="I144" s="86">
        <v>351</v>
      </c>
      <c r="J144" s="86">
        <v>98</v>
      </c>
    </row>
    <row r="145" spans="1:10" ht="14.25" hidden="1" customHeight="1" outlineLevel="1">
      <c r="A145" s="238">
        <v>2008</v>
      </c>
      <c r="B145" s="418" t="s">
        <v>56</v>
      </c>
      <c r="C145" s="86">
        <v>596</v>
      </c>
      <c r="D145" s="86">
        <v>268</v>
      </c>
      <c r="E145" s="86">
        <v>86</v>
      </c>
      <c r="F145" s="86">
        <v>243</v>
      </c>
      <c r="G145" s="86">
        <v>784</v>
      </c>
      <c r="H145" s="86">
        <v>111</v>
      </c>
      <c r="I145" s="86">
        <v>523</v>
      </c>
      <c r="J145" s="86">
        <v>150</v>
      </c>
    </row>
    <row r="146" spans="1:10" ht="14.25" hidden="1" customHeight="1" outlineLevel="1">
      <c r="A146" s="238">
        <v>2008</v>
      </c>
      <c r="B146" s="418" t="s">
        <v>60</v>
      </c>
      <c r="C146" s="86">
        <v>564</v>
      </c>
      <c r="D146" s="86">
        <v>52</v>
      </c>
      <c r="E146" s="86">
        <v>336</v>
      </c>
      <c r="F146" s="86">
        <v>177</v>
      </c>
      <c r="G146" s="86">
        <v>713</v>
      </c>
      <c r="H146" s="86">
        <v>115</v>
      </c>
      <c r="I146" s="86">
        <v>482</v>
      </c>
      <c r="J146" s="86">
        <v>116</v>
      </c>
    </row>
    <row r="147" spans="1:10" ht="14.25" hidden="1" customHeight="1" outlineLevel="1">
      <c r="A147" s="238">
        <v>2008</v>
      </c>
      <c r="B147" s="418" t="s">
        <v>64</v>
      </c>
      <c r="C147" s="86">
        <v>43</v>
      </c>
      <c r="D147" s="86">
        <v>-331</v>
      </c>
      <c r="E147" s="86">
        <v>143</v>
      </c>
      <c r="F147" s="86">
        <v>230</v>
      </c>
      <c r="G147" s="86">
        <v>553</v>
      </c>
      <c r="H147" s="86">
        <v>63</v>
      </c>
      <c r="I147" s="86">
        <v>408</v>
      </c>
      <c r="J147" s="86">
        <v>82</v>
      </c>
    </row>
    <row r="148" spans="1:10" hidden="1" outlineLevel="1">
      <c r="A148" s="238">
        <v>2009</v>
      </c>
      <c r="B148" s="418" t="s">
        <v>52</v>
      </c>
      <c r="C148" s="86">
        <v>165</v>
      </c>
      <c r="D148" s="86">
        <v>-3</v>
      </c>
      <c r="E148" s="86">
        <v>127</v>
      </c>
      <c r="F148" s="86">
        <v>40</v>
      </c>
      <c r="G148" s="86">
        <v>270</v>
      </c>
      <c r="H148" s="86">
        <v>34</v>
      </c>
      <c r="I148" s="86">
        <v>174</v>
      </c>
      <c r="J148" s="86">
        <v>62</v>
      </c>
    </row>
    <row r="149" spans="1:10" ht="14.25" hidden="1" customHeight="1" outlineLevel="1">
      <c r="A149" s="238">
        <v>2009</v>
      </c>
      <c r="B149" s="418" t="s">
        <v>56</v>
      </c>
      <c r="C149" s="86">
        <v>-319</v>
      </c>
      <c r="D149" s="86">
        <v>-459</v>
      </c>
      <c r="E149" s="86">
        <v>211</v>
      </c>
      <c r="F149" s="86">
        <v>-71</v>
      </c>
      <c r="G149" s="86">
        <v>415</v>
      </c>
      <c r="H149" s="86">
        <v>96</v>
      </c>
      <c r="I149" s="86">
        <v>274</v>
      </c>
      <c r="J149" s="86">
        <v>46</v>
      </c>
    </row>
    <row r="150" spans="1:10" ht="14.25" hidden="1" customHeight="1" outlineLevel="1">
      <c r="A150" s="238">
        <v>2009</v>
      </c>
      <c r="B150" s="418" t="s">
        <v>60</v>
      </c>
      <c r="C150" s="86">
        <v>41</v>
      </c>
      <c r="D150" s="86">
        <v>-197</v>
      </c>
      <c r="E150" s="86">
        <v>209</v>
      </c>
      <c r="F150" s="86">
        <v>27</v>
      </c>
      <c r="G150" s="86">
        <v>389</v>
      </c>
      <c r="H150" s="86">
        <v>66</v>
      </c>
      <c r="I150" s="86">
        <v>243</v>
      </c>
      <c r="J150" s="86">
        <v>80</v>
      </c>
    </row>
    <row r="151" spans="1:10" ht="14.25" hidden="1" customHeight="1" outlineLevel="1">
      <c r="A151" s="404">
        <v>2009</v>
      </c>
      <c r="B151" s="396" t="s">
        <v>64</v>
      </c>
      <c r="C151" s="247">
        <v>-397</v>
      </c>
      <c r="D151" s="247">
        <v>-462</v>
      </c>
      <c r="E151" s="247">
        <v>127</v>
      </c>
      <c r="F151" s="247">
        <v>-62</v>
      </c>
      <c r="G151" s="247">
        <v>312</v>
      </c>
      <c r="H151" s="247">
        <v>57</v>
      </c>
      <c r="I151" s="247">
        <v>245</v>
      </c>
      <c r="J151" s="247">
        <v>10</v>
      </c>
    </row>
    <row r="152" spans="1:10" ht="14.25" hidden="1" customHeight="1" outlineLevel="1">
      <c r="A152" s="238">
        <v>2010</v>
      </c>
      <c r="B152" s="41" t="s">
        <v>52</v>
      </c>
      <c r="C152" s="86">
        <v>18</v>
      </c>
      <c r="D152" s="86">
        <v>155</v>
      </c>
      <c r="E152" s="86">
        <v>-152</v>
      </c>
      <c r="F152" s="86">
        <v>15</v>
      </c>
      <c r="G152" s="86">
        <v>258</v>
      </c>
      <c r="H152" s="86">
        <v>57</v>
      </c>
      <c r="I152" s="86">
        <v>184</v>
      </c>
      <c r="J152" s="86">
        <v>16</v>
      </c>
    </row>
    <row r="153" spans="1:10" ht="14.25" hidden="1" customHeight="1" outlineLevel="1">
      <c r="A153" s="238">
        <v>2010</v>
      </c>
      <c r="B153" s="41" t="s">
        <v>56</v>
      </c>
      <c r="C153" s="86">
        <v>-121</v>
      </c>
      <c r="D153" s="86">
        <v>0</v>
      </c>
      <c r="E153" s="86">
        <v>-165</v>
      </c>
      <c r="F153" s="86">
        <v>44</v>
      </c>
      <c r="G153" s="86">
        <v>487</v>
      </c>
      <c r="H153" s="86">
        <v>22</v>
      </c>
      <c r="I153" s="86">
        <v>424</v>
      </c>
      <c r="J153" s="86">
        <v>43</v>
      </c>
    </row>
    <row r="154" spans="1:10" ht="14.25" hidden="1" customHeight="1" outlineLevel="1">
      <c r="A154" s="238">
        <v>2010</v>
      </c>
      <c r="B154" s="41" t="s">
        <v>60</v>
      </c>
      <c r="C154" s="86">
        <v>237</v>
      </c>
      <c r="D154" s="86">
        <v>43</v>
      </c>
      <c r="E154" s="86">
        <v>135</v>
      </c>
      <c r="F154" s="86">
        <v>59</v>
      </c>
      <c r="G154" s="86">
        <v>456</v>
      </c>
      <c r="H154" s="86">
        <v>62</v>
      </c>
      <c r="I154" s="86">
        <v>367</v>
      </c>
      <c r="J154" s="86">
        <v>26</v>
      </c>
    </row>
    <row r="155" spans="1:10" ht="14.25" hidden="1" customHeight="1" outlineLevel="1">
      <c r="A155" s="404">
        <v>2010</v>
      </c>
      <c r="B155" s="396" t="s">
        <v>64</v>
      </c>
      <c r="C155" s="247">
        <v>111</v>
      </c>
      <c r="D155" s="247">
        <v>-17</v>
      </c>
      <c r="E155" s="247">
        <v>-100</v>
      </c>
      <c r="F155" s="247">
        <v>227</v>
      </c>
      <c r="G155" s="247">
        <v>542</v>
      </c>
      <c r="H155" s="247">
        <v>55</v>
      </c>
      <c r="I155" s="247">
        <v>423</v>
      </c>
      <c r="J155" s="247">
        <v>65</v>
      </c>
    </row>
    <row r="156" spans="1:10" ht="14.25" hidden="1" customHeight="1" outlineLevel="1">
      <c r="A156" s="453">
        <v>2011</v>
      </c>
      <c r="B156" s="439" t="s">
        <v>52</v>
      </c>
      <c r="C156" s="408">
        <v>409</v>
      </c>
      <c r="D156" s="408">
        <v>142</v>
      </c>
      <c r="E156" s="408">
        <v>8</v>
      </c>
      <c r="F156" s="408">
        <v>257</v>
      </c>
      <c r="G156" s="408">
        <v>308</v>
      </c>
      <c r="H156" s="408">
        <v>-107</v>
      </c>
      <c r="I156" s="408">
        <v>369</v>
      </c>
      <c r="J156" s="408">
        <v>46</v>
      </c>
    </row>
    <row r="157" spans="1:10" ht="14.25" hidden="1" customHeight="1" outlineLevel="1">
      <c r="A157" s="238">
        <v>2011</v>
      </c>
      <c r="B157" s="41" t="s">
        <v>56</v>
      </c>
      <c r="C157" s="86">
        <v>537</v>
      </c>
      <c r="D157" s="86">
        <v>420</v>
      </c>
      <c r="E157" s="86">
        <v>-21</v>
      </c>
      <c r="F157" s="86">
        <v>137</v>
      </c>
      <c r="G157" s="86">
        <v>590</v>
      </c>
      <c r="H157" s="86">
        <v>125</v>
      </c>
      <c r="I157" s="86">
        <v>446</v>
      </c>
      <c r="J157" s="86">
        <v>18</v>
      </c>
    </row>
    <row r="158" spans="1:10" ht="14.25" hidden="1" customHeight="1" outlineLevel="1">
      <c r="A158" s="238">
        <v>2011</v>
      </c>
      <c r="B158" s="41" t="s">
        <v>60</v>
      </c>
      <c r="C158" s="86">
        <v>255</v>
      </c>
      <c r="D158" s="86">
        <v>102</v>
      </c>
      <c r="E158" s="86">
        <v>-21</v>
      </c>
      <c r="F158" s="86">
        <v>174</v>
      </c>
      <c r="G158" s="86">
        <v>411</v>
      </c>
      <c r="H158" s="86">
        <v>73</v>
      </c>
      <c r="I158" s="86">
        <v>336</v>
      </c>
      <c r="J158" s="86">
        <v>2</v>
      </c>
    </row>
    <row r="159" spans="1:10" ht="14.25" hidden="1" customHeight="1" outlineLevel="1">
      <c r="A159" s="404">
        <v>2011</v>
      </c>
      <c r="B159" s="396" t="s">
        <v>64</v>
      </c>
      <c r="C159" s="247">
        <v>-50</v>
      </c>
      <c r="D159" s="247">
        <v>-115</v>
      </c>
      <c r="E159" s="247">
        <v>-29</v>
      </c>
      <c r="F159" s="247">
        <v>95</v>
      </c>
      <c r="G159" s="247">
        <v>419</v>
      </c>
      <c r="H159" s="247">
        <v>108</v>
      </c>
      <c r="I159" s="247">
        <v>335</v>
      </c>
      <c r="J159" s="247">
        <v>-24</v>
      </c>
    </row>
    <row r="160" spans="1:10" ht="14.25" customHeight="1" collapsed="1">
      <c r="A160" s="453">
        <v>2012</v>
      </c>
      <c r="B160" s="439" t="s">
        <v>52</v>
      </c>
      <c r="C160" s="408">
        <v>-11</v>
      </c>
      <c r="D160" s="408">
        <v>103</v>
      </c>
      <c r="E160" s="408">
        <v>-110</v>
      </c>
      <c r="F160" s="408">
        <v>-5</v>
      </c>
      <c r="G160" s="408">
        <v>336</v>
      </c>
      <c r="H160" s="408">
        <v>88</v>
      </c>
      <c r="I160" s="408">
        <v>253</v>
      </c>
      <c r="J160" s="408">
        <v>-5</v>
      </c>
    </row>
    <row r="161" spans="1:12" ht="14.25" customHeight="1">
      <c r="A161" s="238">
        <v>2012</v>
      </c>
      <c r="B161" s="41" t="s">
        <v>56</v>
      </c>
      <c r="C161" s="86">
        <v>-151</v>
      </c>
      <c r="D161" s="86">
        <v>32</v>
      </c>
      <c r="E161" s="86">
        <v>-1</v>
      </c>
      <c r="F161" s="86">
        <v>-184</v>
      </c>
      <c r="G161" s="86">
        <v>460</v>
      </c>
      <c r="H161" s="86">
        <v>108</v>
      </c>
      <c r="I161" s="86">
        <v>366</v>
      </c>
      <c r="J161" s="86">
        <v>-14</v>
      </c>
    </row>
    <row r="162" spans="1:12" ht="14.25" customHeight="1">
      <c r="A162" s="238">
        <v>2012</v>
      </c>
      <c r="B162" s="41" t="s">
        <v>60</v>
      </c>
      <c r="C162" s="86">
        <v>-66</v>
      </c>
      <c r="D162" s="86">
        <v>-57</v>
      </c>
      <c r="E162" s="86">
        <v>-90</v>
      </c>
      <c r="F162" s="86">
        <v>81</v>
      </c>
      <c r="G162" s="86">
        <v>430</v>
      </c>
      <c r="H162" s="86">
        <v>116</v>
      </c>
      <c r="I162" s="86">
        <v>348</v>
      </c>
      <c r="J162" s="86">
        <v>-35</v>
      </c>
    </row>
    <row r="163" spans="1:12" ht="14.25" customHeight="1">
      <c r="A163" s="723">
        <v>2012</v>
      </c>
      <c r="B163" s="77" t="s">
        <v>64</v>
      </c>
      <c r="C163" s="140">
        <v>-148</v>
      </c>
      <c r="D163" s="140">
        <v>-17</v>
      </c>
      <c r="E163" s="140">
        <v>7</v>
      </c>
      <c r="F163" s="140">
        <v>-139</v>
      </c>
      <c r="G163" s="140">
        <v>531</v>
      </c>
      <c r="H163" s="140">
        <v>146</v>
      </c>
      <c r="I163" s="140">
        <v>397</v>
      </c>
      <c r="J163" s="140">
        <v>-12</v>
      </c>
    </row>
    <row r="164" spans="1:12" ht="14.25" hidden="1" customHeight="1" outlineLevel="1">
      <c r="A164" s="238">
        <v>2006</v>
      </c>
      <c r="B164" s="41" t="s">
        <v>49</v>
      </c>
      <c r="C164" s="278" t="s">
        <v>83</v>
      </c>
      <c r="D164" s="278" t="s">
        <v>83</v>
      </c>
      <c r="E164" s="278" t="s">
        <v>83</v>
      </c>
      <c r="F164" s="278" t="s">
        <v>83</v>
      </c>
      <c r="G164" s="278" t="s">
        <v>83</v>
      </c>
      <c r="H164" s="278" t="s">
        <v>83</v>
      </c>
      <c r="I164" s="278" t="s">
        <v>83</v>
      </c>
      <c r="J164" s="278" t="s">
        <v>83</v>
      </c>
      <c r="L164" s="331"/>
    </row>
    <row r="165" spans="1:12" ht="14.25" hidden="1" customHeight="1" outlineLevel="1">
      <c r="A165" s="238">
        <v>2006</v>
      </c>
      <c r="B165" s="41" t="s">
        <v>50</v>
      </c>
      <c r="C165" s="86">
        <v>79</v>
      </c>
      <c r="D165" s="86">
        <v>4</v>
      </c>
      <c r="E165" s="86">
        <v>-5</v>
      </c>
      <c r="F165" s="86">
        <v>80</v>
      </c>
      <c r="G165" s="86">
        <v>85</v>
      </c>
      <c r="H165" s="86">
        <v>7</v>
      </c>
      <c r="I165" s="86">
        <v>75</v>
      </c>
      <c r="J165" s="86">
        <v>3</v>
      </c>
    </row>
    <row r="166" spans="1:12" ht="14.25" hidden="1" customHeight="1" outlineLevel="1">
      <c r="A166" s="238">
        <v>2006</v>
      </c>
      <c r="B166" s="41" t="s">
        <v>51</v>
      </c>
      <c r="C166" s="86">
        <v>136</v>
      </c>
      <c r="D166" s="86">
        <v>-38</v>
      </c>
      <c r="E166" s="86">
        <v>96</v>
      </c>
      <c r="F166" s="86">
        <v>79</v>
      </c>
      <c r="G166" s="86">
        <v>182</v>
      </c>
      <c r="H166" s="86">
        <v>41</v>
      </c>
      <c r="I166" s="86">
        <v>107</v>
      </c>
      <c r="J166" s="86">
        <v>34</v>
      </c>
    </row>
    <row r="167" spans="1:12" ht="14.25" hidden="1" customHeight="1" outlineLevel="1">
      <c r="A167" s="238">
        <v>2006</v>
      </c>
      <c r="B167" s="41" t="s">
        <v>53</v>
      </c>
      <c r="C167" s="86">
        <v>78</v>
      </c>
      <c r="D167" s="86">
        <v>2</v>
      </c>
      <c r="E167" s="86">
        <v>3</v>
      </c>
      <c r="F167" s="86">
        <v>72</v>
      </c>
      <c r="G167" s="86">
        <v>166</v>
      </c>
      <c r="H167" s="86">
        <v>19</v>
      </c>
      <c r="I167" s="86">
        <v>96</v>
      </c>
      <c r="J167" s="86">
        <v>52</v>
      </c>
    </row>
    <row r="168" spans="1:12" ht="14.25" hidden="1" customHeight="1" outlineLevel="1">
      <c r="A168" s="238">
        <v>2006</v>
      </c>
      <c r="B168" s="41" t="s">
        <v>54</v>
      </c>
      <c r="C168" s="86">
        <v>279</v>
      </c>
      <c r="D168" s="86">
        <v>296</v>
      </c>
      <c r="E168" s="86">
        <v>119</v>
      </c>
      <c r="F168" s="86">
        <v>-136</v>
      </c>
      <c r="G168" s="86">
        <v>208</v>
      </c>
      <c r="H168" s="86">
        <v>21</v>
      </c>
      <c r="I168" s="86">
        <v>119</v>
      </c>
      <c r="J168" s="86">
        <v>67</v>
      </c>
    </row>
    <row r="169" spans="1:12" ht="14.25" hidden="1" customHeight="1" outlineLevel="1">
      <c r="A169" s="238">
        <v>2006</v>
      </c>
      <c r="B169" s="41" t="s">
        <v>55</v>
      </c>
      <c r="C169" s="86">
        <v>230</v>
      </c>
      <c r="D169" s="86">
        <v>201</v>
      </c>
      <c r="E169" s="86">
        <v>-65</v>
      </c>
      <c r="F169" s="86">
        <v>93</v>
      </c>
      <c r="G169" s="86">
        <v>213</v>
      </c>
      <c r="H169" s="86">
        <v>25</v>
      </c>
      <c r="I169" s="86">
        <v>139</v>
      </c>
      <c r="J169" s="86">
        <v>50</v>
      </c>
    </row>
    <row r="170" spans="1:12" ht="14.25" hidden="1" customHeight="1" outlineLevel="1">
      <c r="A170" s="238">
        <v>2006</v>
      </c>
      <c r="B170" s="41" t="s">
        <v>57</v>
      </c>
      <c r="C170" s="86">
        <v>-263</v>
      </c>
      <c r="D170" s="86">
        <v>-238</v>
      </c>
      <c r="E170" s="86">
        <v>-70</v>
      </c>
      <c r="F170" s="86">
        <v>45</v>
      </c>
      <c r="G170" s="86">
        <v>169</v>
      </c>
      <c r="H170" s="86">
        <v>16</v>
      </c>
      <c r="I170" s="86">
        <v>108</v>
      </c>
      <c r="J170" s="86">
        <v>44</v>
      </c>
    </row>
    <row r="171" spans="1:12" ht="14.25" hidden="1" customHeight="1" outlineLevel="1">
      <c r="A171" s="238">
        <v>2006</v>
      </c>
      <c r="B171" s="41" t="s">
        <v>58</v>
      </c>
      <c r="C171" s="86">
        <v>155</v>
      </c>
      <c r="D171" s="86">
        <v>16</v>
      </c>
      <c r="E171" s="86">
        <v>58</v>
      </c>
      <c r="F171" s="86">
        <v>81</v>
      </c>
      <c r="G171" s="86">
        <v>170</v>
      </c>
      <c r="H171" s="86">
        <v>18</v>
      </c>
      <c r="I171" s="86">
        <v>117</v>
      </c>
      <c r="J171" s="86">
        <v>35</v>
      </c>
    </row>
    <row r="172" spans="1:12" ht="14.25" hidden="1" customHeight="1" outlineLevel="1">
      <c r="A172" s="238">
        <v>2006</v>
      </c>
      <c r="B172" s="41" t="s">
        <v>59</v>
      </c>
      <c r="C172" s="86">
        <v>174</v>
      </c>
      <c r="D172" s="86">
        <v>95</v>
      </c>
      <c r="E172" s="86">
        <v>-3</v>
      </c>
      <c r="F172" s="86">
        <v>81</v>
      </c>
      <c r="G172" s="86">
        <v>170</v>
      </c>
      <c r="H172" s="86">
        <v>29</v>
      </c>
      <c r="I172" s="86">
        <v>102</v>
      </c>
      <c r="J172" s="86">
        <v>39</v>
      </c>
    </row>
    <row r="173" spans="1:12" ht="14.25" hidden="1" customHeight="1" outlineLevel="1">
      <c r="A173" s="238">
        <v>2006</v>
      </c>
      <c r="B173" s="41" t="s">
        <v>61</v>
      </c>
      <c r="C173" s="86">
        <v>810</v>
      </c>
      <c r="D173" s="86">
        <v>280</v>
      </c>
      <c r="E173" s="86">
        <v>268</v>
      </c>
      <c r="F173" s="86">
        <v>262</v>
      </c>
      <c r="G173" s="86">
        <v>175</v>
      </c>
      <c r="H173" s="86">
        <v>28</v>
      </c>
      <c r="I173" s="86">
        <v>110</v>
      </c>
      <c r="J173" s="86">
        <v>37</v>
      </c>
    </row>
    <row r="174" spans="1:12" ht="14.25" hidden="1" customHeight="1" outlineLevel="1">
      <c r="A174" s="238">
        <v>2006</v>
      </c>
      <c r="B174" s="41" t="s">
        <v>62</v>
      </c>
      <c r="C174" s="86">
        <v>41</v>
      </c>
      <c r="D174" s="86">
        <v>-17</v>
      </c>
      <c r="E174" s="86">
        <v>41</v>
      </c>
      <c r="F174" s="86">
        <v>17</v>
      </c>
      <c r="G174" s="86">
        <v>160</v>
      </c>
      <c r="H174" s="86">
        <v>27</v>
      </c>
      <c r="I174" s="86">
        <v>97</v>
      </c>
      <c r="J174" s="86">
        <v>35</v>
      </c>
    </row>
    <row r="175" spans="1:12" ht="14.25" hidden="1" customHeight="1" outlineLevel="1">
      <c r="A175" s="238">
        <v>2006</v>
      </c>
      <c r="B175" s="41" t="s">
        <v>63</v>
      </c>
      <c r="C175" s="86">
        <v>107</v>
      </c>
      <c r="D175" s="86">
        <v>-25</v>
      </c>
      <c r="E175" s="86">
        <v>-30</v>
      </c>
      <c r="F175" s="86">
        <v>162</v>
      </c>
      <c r="G175" s="86">
        <v>159</v>
      </c>
      <c r="H175" s="86">
        <v>7</v>
      </c>
      <c r="I175" s="86">
        <v>156</v>
      </c>
      <c r="J175" s="86">
        <v>-5</v>
      </c>
    </row>
    <row r="176" spans="1:12" hidden="1" outlineLevel="1" collapsed="1">
      <c r="A176" s="238">
        <v>2007</v>
      </c>
      <c r="B176" s="41" t="s">
        <v>49</v>
      </c>
      <c r="C176" s="86">
        <v>158</v>
      </c>
      <c r="D176" s="86">
        <v>46</v>
      </c>
      <c r="E176" s="86">
        <v>31</v>
      </c>
      <c r="F176" s="86">
        <v>81</v>
      </c>
      <c r="G176" s="86">
        <v>100</v>
      </c>
      <c r="H176" s="86">
        <v>16</v>
      </c>
      <c r="I176" s="86">
        <v>94</v>
      </c>
      <c r="J176" s="86">
        <v>-10</v>
      </c>
    </row>
    <row r="177" spans="1:20" ht="14.25" hidden="1" customHeight="1" outlineLevel="1">
      <c r="A177" s="238">
        <v>2007</v>
      </c>
      <c r="B177" s="41" t="s">
        <v>50</v>
      </c>
      <c r="C177" s="86">
        <v>59</v>
      </c>
      <c r="D177" s="86">
        <v>161</v>
      </c>
      <c r="E177" s="86">
        <v>34</v>
      </c>
      <c r="F177" s="86">
        <v>-136</v>
      </c>
      <c r="G177" s="86">
        <v>108</v>
      </c>
      <c r="H177" s="86">
        <v>14</v>
      </c>
      <c r="I177" s="86">
        <v>71</v>
      </c>
      <c r="J177" s="86">
        <v>22</v>
      </c>
    </row>
    <row r="178" spans="1:20" ht="14.25" hidden="1" customHeight="1" outlineLevel="1">
      <c r="A178" s="238">
        <v>2007</v>
      </c>
      <c r="B178" s="41" t="s">
        <v>51</v>
      </c>
      <c r="C178" s="86">
        <v>60</v>
      </c>
      <c r="D178" s="86">
        <v>126</v>
      </c>
      <c r="E178" s="86">
        <v>-45</v>
      </c>
      <c r="F178" s="86">
        <v>-21</v>
      </c>
      <c r="G178" s="86">
        <v>181</v>
      </c>
      <c r="H178" s="86">
        <v>29</v>
      </c>
      <c r="I178" s="86">
        <v>103</v>
      </c>
      <c r="J178" s="86">
        <v>49</v>
      </c>
    </row>
    <row r="179" spans="1:20" ht="14.25" hidden="1" customHeight="1" outlineLevel="1">
      <c r="A179" s="238">
        <v>2007</v>
      </c>
      <c r="B179" s="41" t="s">
        <v>53</v>
      </c>
      <c r="C179" s="86">
        <v>187</v>
      </c>
      <c r="D179" s="86">
        <v>-28</v>
      </c>
      <c r="E179" s="86">
        <v>143</v>
      </c>
      <c r="F179" s="86">
        <v>73</v>
      </c>
      <c r="G179" s="86">
        <v>127</v>
      </c>
      <c r="H179" s="86">
        <v>-24</v>
      </c>
      <c r="I179" s="86">
        <v>121</v>
      </c>
      <c r="J179" s="86">
        <v>29</v>
      </c>
    </row>
    <row r="180" spans="1:20" hidden="1" outlineLevel="1" collapsed="1">
      <c r="A180" s="238">
        <v>2007</v>
      </c>
      <c r="B180" s="41" t="s">
        <v>54</v>
      </c>
      <c r="C180" s="86">
        <v>308</v>
      </c>
      <c r="D180" s="86">
        <v>137</v>
      </c>
      <c r="E180" s="86">
        <v>22</v>
      </c>
      <c r="F180" s="86">
        <v>149</v>
      </c>
      <c r="G180" s="86">
        <v>239</v>
      </c>
      <c r="H180" s="86">
        <v>23</v>
      </c>
      <c r="I180" s="86">
        <v>168</v>
      </c>
      <c r="J180" s="86">
        <v>49</v>
      </c>
    </row>
    <row r="181" spans="1:20" ht="14.25" hidden="1" customHeight="1" outlineLevel="1">
      <c r="A181" s="238">
        <v>2007</v>
      </c>
      <c r="B181" s="41" t="s">
        <v>55</v>
      </c>
      <c r="C181" s="86">
        <v>384</v>
      </c>
      <c r="D181" s="86">
        <v>425</v>
      </c>
      <c r="E181" s="86">
        <v>-54</v>
      </c>
      <c r="F181" s="86">
        <v>12</v>
      </c>
      <c r="G181" s="86">
        <v>233</v>
      </c>
      <c r="H181" s="86">
        <v>28</v>
      </c>
      <c r="I181" s="86">
        <v>151</v>
      </c>
      <c r="J181" s="86">
        <v>54</v>
      </c>
    </row>
    <row r="182" spans="1:20" ht="14.25" hidden="1" customHeight="1" outlineLevel="1">
      <c r="A182" s="238">
        <v>2007</v>
      </c>
      <c r="B182" s="41" t="s">
        <v>57</v>
      </c>
      <c r="C182" s="86">
        <v>400</v>
      </c>
      <c r="D182" s="86">
        <v>45</v>
      </c>
      <c r="E182" s="86">
        <v>164</v>
      </c>
      <c r="F182" s="86">
        <v>190</v>
      </c>
      <c r="G182" s="86">
        <v>196</v>
      </c>
      <c r="H182" s="86">
        <v>28</v>
      </c>
      <c r="I182" s="86">
        <v>129</v>
      </c>
      <c r="J182" s="86">
        <v>40</v>
      </c>
    </row>
    <row r="183" spans="1:20" ht="14.25" hidden="1" customHeight="1" outlineLevel="1">
      <c r="A183" s="238">
        <v>2007</v>
      </c>
      <c r="B183" s="41" t="s">
        <v>58</v>
      </c>
      <c r="C183" s="86">
        <v>38</v>
      </c>
      <c r="D183" s="86">
        <v>-77</v>
      </c>
      <c r="E183" s="86">
        <v>10</v>
      </c>
      <c r="F183" s="86">
        <v>106</v>
      </c>
      <c r="G183" s="86">
        <v>193</v>
      </c>
      <c r="H183" s="86">
        <v>12</v>
      </c>
      <c r="I183" s="86">
        <v>138</v>
      </c>
      <c r="J183" s="86">
        <v>43</v>
      </c>
    </row>
    <row r="184" spans="1:20" hidden="1" outlineLevel="1" collapsed="1">
      <c r="A184" s="238">
        <v>2007</v>
      </c>
      <c r="B184" s="41" t="s">
        <v>59</v>
      </c>
      <c r="C184" s="86">
        <v>346</v>
      </c>
      <c r="D184" s="86">
        <v>243</v>
      </c>
      <c r="E184" s="86">
        <v>-8</v>
      </c>
      <c r="F184" s="86">
        <v>111</v>
      </c>
      <c r="G184" s="86">
        <v>191</v>
      </c>
      <c r="H184" s="86">
        <v>22</v>
      </c>
      <c r="I184" s="86">
        <v>131</v>
      </c>
      <c r="J184" s="86">
        <v>38</v>
      </c>
    </row>
    <row r="185" spans="1:20" ht="14.25" hidden="1" customHeight="1" outlineLevel="1">
      <c r="A185" s="238">
        <v>2007</v>
      </c>
      <c r="B185" s="41" t="s">
        <v>61</v>
      </c>
      <c r="C185" s="86">
        <v>386</v>
      </c>
      <c r="D185" s="86">
        <v>173</v>
      </c>
      <c r="E185" s="86">
        <v>84</v>
      </c>
      <c r="F185" s="86">
        <v>129</v>
      </c>
      <c r="G185" s="86">
        <v>244</v>
      </c>
      <c r="H185" s="86">
        <v>23</v>
      </c>
      <c r="I185" s="86">
        <v>163</v>
      </c>
      <c r="J185" s="86">
        <v>58</v>
      </c>
    </row>
    <row r="186" spans="1:20" ht="14.25" hidden="1" customHeight="1" outlineLevel="1">
      <c r="A186" s="238">
        <v>2007</v>
      </c>
      <c r="B186" s="41" t="s">
        <v>62</v>
      </c>
      <c r="C186" s="86">
        <v>153</v>
      </c>
      <c r="D186" s="86">
        <v>157</v>
      </c>
      <c r="E186" s="86">
        <v>70</v>
      </c>
      <c r="F186" s="86">
        <v>-73</v>
      </c>
      <c r="G186" s="86">
        <v>235</v>
      </c>
      <c r="H186" s="86">
        <v>22</v>
      </c>
      <c r="I186" s="86">
        <v>155</v>
      </c>
      <c r="J186" s="86">
        <v>57</v>
      </c>
    </row>
    <row r="187" spans="1:20" ht="14.25" hidden="1" customHeight="1" outlineLevel="1">
      <c r="A187" s="238">
        <v>2007</v>
      </c>
      <c r="B187" s="41" t="s">
        <v>63</v>
      </c>
      <c r="C187" s="86">
        <v>286</v>
      </c>
      <c r="D187" s="86">
        <v>60</v>
      </c>
      <c r="E187" s="86">
        <v>178</v>
      </c>
      <c r="F187" s="86">
        <v>48</v>
      </c>
      <c r="G187" s="86">
        <v>204</v>
      </c>
      <c r="H187" s="86">
        <v>17</v>
      </c>
      <c r="I187" s="86">
        <v>151</v>
      </c>
      <c r="J187" s="86">
        <v>35</v>
      </c>
    </row>
    <row r="188" spans="1:20" s="96" customFormat="1" hidden="1" outlineLevel="1" collapsed="1">
      <c r="A188" s="238">
        <v>2008</v>
      </c>
      <c r="B188" s="41" t="s">
        <v>49</v>
      </c>
      <c r="C188" s="86">
        <v>575</v>
      </c>
      <c r="D188" s="86">
        <v>296</v>
      </c>
      <c r="E188" s="86">
        <v>184</v>
      </c>
      <c r="F188" s="86">
        <v>95</v>
      </c>
      <c r="G188" s="86">
        <v>139</v>
      </c>
      <c r="H188" s="86">
        <v>8</v>
      </c>
      <c r="I188" s="86">
        <v>111</v>
      </c>
      <c r="J188" s="86">
        <v>21</v>
      </c>
      <c r="K188" s="71"/>
      <c r="L188" s="71"/>
      <c r="M188" s="71"/>
      <c r="N188" s="71"/>
      <c r="O188" s="71"/>
      <c r="P188" s="71"/>
      <c r="Q188" s="71"/>
      <c r="R188" s="71"/>
      <c r="S188" s="71"/>
      <c r="T188" s="71"/>
    </row>
    <row r="189" spans="1:20" ht="14.25" hidden="1" customHeight="1" outlineLevel="1">
      <c r="A189" s="238">
        <v>2008</v>
      </c>
      <c r="B189" s="41" t="s">
        <v>50</v>
      </c>
      <c r="C189" s="86">
        <v>165</v>
      </c>
      <c r="D189" s="86">
        <v>110</v>
      </c>
      <c r="E189" s="86">
        <v>9</v>
      </c>
      <c r="F189" s="86">
        <v>46</v>
      </c>
      <c r="G189" s="86">
        <v>160</v>
      </c>
      <c r="H189" s="86">
        <v>17</v>
      </c>
      <c r="I189" s="86">
        <v>114</v>
      </c>
      <c r="J189" s="86">
        <v>29</v>
      </c>
    </row>
    <row r="190" spans="1:20" ht="14.25" hidden="1" customHeight="1" outlineLevel="1">
      <c r="A190" s="238">
        <v>2008</v>
      </c>
      <c r="B190" s="41" t="s">
        <v>51</v>
      </c>
      <c r="C190" s="86">
        <v>136</v>
      </c>
      <c r="D190" s="86">
        <v>92</v>
      </c>
      <c r="E190" s="86">
        <v>-14</v>
      </c>
      <c r="F190" s="86">
        <v>58</v>
      </c>
      <c r="G190" s="86">
        <v>201</v>
      </c>
      <c r="H190" s="86">
        <v>26</v>
      </c>
      <c r="I190" s="86">
        <v>126</v>
      </c>
      <c r="J190" s="86">
        <v>48</v>
      </c>
    </row>
    <row r="191" spans="1:20" ht="14.25" hidden="1" customHeight="1" outlineLevel="1">
      <c r="A191" s="238">
        <v>2008</v>
      </c>
      <c r="B191" s="41" t="s">
        <v>53</v>
      </c>
      <c r="C191" s="86">
        <v>218</v>
      </c>
      <c r="D191" s="86">
        <v>59</v>
      </c>
      <c r="E191" s="86">
        <v>32</v>
      </c>
      <c r="F191" s="86">
        <v>127</v>
      </c>
      <c r="G191" s="86">
        <v>257</v>
      </c>
      <c r="H191" s="86">
        <v>42</v>
      </c>
      <c r="I191" s="86">
        <v>173</v>
      </c>
      <c r="J191" s="86">
        <v>41</v>
      </c>
    </row>
    <row r="192" spans="1:20" hidden="1" outlineLevel="1" collapsed="1">
      <c r="A192" s="238">
        <v>2008</v>
      </c>
      <c r="B192" s="41" t="s">
        <v>54</v>
      </c>
      <c r="C192" s="86">
        <v>14</v>
      </c>
      <c r="D192" s="86">
        <v>17</v>
      </c>
      <c r="E192" s="86">
        <v>-14</v>
      </c>
      <c r="F192" s="86">
        <v>12</v>
      </c>
      <c r="G192" s="86">
        <v>252</v>
      </c>
      <c r="H192" s="86">
        <v>36</v>
      </c>
      <c r="I192" s="86">
        <v>167</v>
      </c>
      <c r="J192" s="86">
        <v>50</v>
      </c>
    </row>
    <row r="193" spans="1:10" hidden="1" outlineLevel="1">
      <c r="A193" s="238">
        <v>2008</v>
      </c>
      <c r="B193" s="41" t="s">
        <v>55</v>
      </c>
      <c r="C193" s="86">
        <v>364</v>
      </c>
      <c r="D193" s="86">
        <v>192</v>
      </c>
      <c r="E193" s="86">
        <v>68</v>
      </c>
      <c r="F193" s="86">
        <v>104</v>
      </c>
      <c r="G193" s="86">
        <v>275</v>
      </c>
      <c r="H193" s="86">
        <v>33</v>
      </c>
      <c r="I193" s="86">
        <v>183</v>
      </c>
      <c r="J193" s="86">
        <v>59</v>
      </c>
    </row>
    <row r="194" spans="1:10" ht="14.25" hidden="1" customHeight="1" outlineLevel="1">
      <c r="A194" s="238">
        <v>2008</v>
      </c>
      <c r="B194" s="41" t="s">
        <v>57</v>
      </c>
      <c r="C194" s="86">
        <v>374</v>
      </c>
      <c r="D194" s="86">
        <v>107</v>
      </c>
      <c r="E194" s="86">
        <v>185</v>
      </c>
      <c r="F194" s="86">
        <v>83</v>
      </c>
      <c r="G194" s="86">
        <v>272</v>
      </c>
      <c r="H194" s="86">
        <v>51</v>
      </c>
      <c r="I194" s="86">
        <v>179</v>
      </c>
      <c r="J194" s="86">
        <v>42</v>
      </c>
    </row>
    <row r="195" spans="1:10" ht="14.25" hidden="1" customHeight="1" outlineLevel="1">
      <c r="A195" s="238">
        <v>2008</v>
      </c>
      <c r="B195" s="41" t="s">
        <v>58</v>
      </c>
      <c r="C195" s="86">
        <v>160</v>
      </c>
      <c r="D195" s="86">
        <v>24</v>
      </c>
      <c r="E195" s="86">
        <v>99</v>
      </c>
      <c r="F195" s="86">
        <v>37</v>
      </c>
      <c r="G195" s="86">
        <v>217</v>
      </c>
      <c r="H195" s="86">
        <v>32</v>
      </c>
      <c r="I195" s="86">
        <v>151</v>
      </c>
      <c r="J195" s="86">
        <v>34</v>
      </c>
    </row>
    <row r="196" spans="1:10" ht="14.25" hidden="1" customHeight="1" outlineLevel="1">
      <c r="A196" s="238">
        <v>2008</v>
      </c>
      <c r="B196" s="41" t="s">
        <v>59</v>
      </c>
      <c r="C196" s="86">
        <v>30</v>
      </c>
      <c r="D196" s="86">
        <v>-79</v>
      </c>
      <c r="E196" s="86">
        <v>52</v>
      </c>
      <c r="F196" s="86">
        <v>57</v>
      </c>
      <c r="G196" s="86">
        <v>224</v>
      </c>
      <c r="H196" s="86">
        <v>32</v>
      </c>
      <c r="I196" s="86">
        <v>152</v>
      </c>
      <c r="J196" s="86">
        <v>40</v>
      </c>
    </row>
    <row r="197" spans="1:10" ht="14.25" hidden="1" customHeight="1" outlineLevel="1">
      <c r="A197" s="238">
        <v>2008</v>
      </c>
      <c r="B197" s="41" t="s">
        <v>61</v>
      </c>
      <c r="C197" s="86">
        <v>156</v>
      </c>
      <c r="D197" s="86">
        <v>-67</v>
      </c>
      <c r="E197" s="86">
        <v>49</v>
      </c>
      <c r="F197" s="86">
        <v>173</v>
      </c>
      <c r="G197" s="86">
        <v>247</v>
      </c>
      <c r="H197" s="86">
        <v>35</v>
      </c>
      <c r="I197" s="86">
        <v>170</v>
      </c>
      <c r="J197" s="86">
        <v>42</v>
      </c>
    </row>
    <row r="198" spans="1:10" ht="14.25" hidden="1" customHeight="1" outlineLevel="1">
      <c r="A198" s="238">
        <v>2008</v>
      </c>
      <c r="B198" s="41" t="s">
        <v>62</v>
      </c>
      <c r="C198" s="86">
        <v>138</v>
      </c>
      <c r="D198" s="86">
        <v>60</v>
      </c>
      <c r="E198" s="86">
        <v>55</v>
      </c>
      <c r="F198" s="86">
        <v>23</v>
      </c>
      <c r="G198" s="86">
        <v>167</v>
      </c>
      <c r="H198" s="86">
        <v>21</v>
      </c>
      <c r="I198" s="86">
        <v>111</v>
      </c>
      <c r="J198" s="86">
        <v>35</v>
      </c>
    </row>
    <row r="199" spans="1:10" hidden="1" outlineLevel="1" collapsed="1">
      <c r="A199" s="238">
        <v>2008</v>
      </c>
      <c r="B199" s="41" t="s">
        <v>63</v>
      </c>
      <c r="C199" s="86">
        <v>-251</v>
      </c>
      <c r="D199" s="86">
        <v>-324</v>
      </c>
      <c r="E199" s="86">
        <v>39</v>
      </c>
      <c r="F199" s="86">
        <v>34</v>
      </c>
      <c r="G199" s="86">
        <v>139</v>
      </c>
      <c r="H199" s="86">
        <v>7</v>
      </c>
      <c r="I199" s="86">
        <v>127</v>
      </c>
      <c r="J199" s="86">
        <v>5</v>
      </c>
    </row>
    <row r="200" spans="1:10" hidden="1" outlineLevel="1">
      <c r="A200" s="238">
        <v>2009</v>
      </c>
      <c r="B200" s="41" t="s">
        <v>49</v>
      </c>
      <c r="C200" s="288">
        <v>121</v>
      </c>
      <c r="D200" s="288">
        <v>-33</v>
      </c>
      <c r="E200" s="288">
        <v>66</v>
      </c>
      <c r="F200" s="288">
        <v>88</v>
      </c>
      <c r="G200" s="288">
        <v>-18</v>
      </c>
      <c r="H200" s="288">
        <v>-11</v>
      </c>
      <c r="I200" s="288">
        <v>-3</v>
      </c>
      <c r="J200" s="288">
        <v>-4</v>
      </c>
    </row>
    <row r="201" spans="1:10" hidden="1" outlineLevel="1">
      <c r="A201" s="238">
        <v>2009</v>
      </c>
      <c r="B201" s="41" t="s">
        <v>50</v>
      </c>
      <c r="C201" s="86">
        <v>92</v>
      </c>
      <c r="D201" s="86">
        <v>115</v>
      </c>
      <c r="E201" s="86">
        <v>34</v>
      </c>
      <c r="F201" s="86">
        <v>-57</v>
      </c>
      <c r="G201" s="86">
        <v>128</v>
      </c>
      <c r="H201" s="86">
        <v>15</v>
      </c>
      <c r="I201" s="86">
        <v>98</v>
      </c>
      <c r="J201" s="86">
        <v>15</v>
      </c>
    </row>
    <row r="202" spans="1:10" hidden="1" outlineLevel="1">
      <c r="A202" s="238">
        <v>2009</v>
      </c>
      <c r="B202" s="41" t="s">
        <v>51</v>
      </c>
      <c r="C202" s="86">
        <v>-48</v>
      </c>
      <c r="D202" s="86">
        <v>-85</v>
      </c>
      <c r="E202" s="86">
        <v>27</v>
      </c>
      <c r="F202" s="86">
        <v>9</v>
      </c>
      <c r="G202" s="86">
        <v>160</v>
      </c>
      <c r="H202" s="86">
        <v>30</v>
      </c>
      <c r="I202" s="86">
        <v>79</v>
      </c>
      <c r="J202" s="86">
        <v>51</v>
      </c>
    </row>
    <row r="203" spans="1:10" hidden="1" outlineLevel="1">
      <c r="A203" s="238">
        <v>2009</v>
      </c>
      <c r="B203" s="41" t="s">
        <v>53</v>
      </c>
      <c r="C203" s="86">
        <v>-94</v>
      </c>
      <c r="D203" s="86">
        <v>-169</v>
      </c>
      <c r="E203" s="86">
        <v>54</v>
      </c>
      <c r="F203" s="86">
        <v>21</v>
      </c>
      <c r="G203" s="86">
        <v>118</v>
      </c>
      <c r="H203" s="86">
        <v>39</v>
      </c>
      <c r="I203" s="86">
        <v>77</v>
      </c>
      <c r="J203" s="86">
        <v>2</v>
      </c>
    </row>
    <row r="204" spans="1:10" hidden="1" outlineLevel="1">
      <c r="A204" s="238">
        <v>2009</v>
      </c>
      <c r="B204" s="41" t="s">
        <v>54</v>
      </c>
      <c r="C204" s="86">
        <v>-113</v>
      </c>
      <c r="D204" s="86">
        <v>-180</v>
      </c>
      <c r="E204" s="86">
        <v>90</v>
      </c>
      <c r="F204" s="86">
        <v>-23</v>
      </c>
      <c r="G204" s="86">
        <v>137</v>
      </c>
      <c r="H204" s="86">
        <v>26</v>
      </c>
      <c r="I204" s="86">
        <v>86</v>
      </c>
      <c r="J204" s="86">
        <v>26</v>
      </c>
    </row>
    <row r="205" spans="1:10" hidden="1" outlineLevel="1">
      <c r="A205" s="238">
        <v>2009</v>
      </c>
      <c r="B205" s="41" t="s">
        <v>55</v>
      </c>
      <c r="C205" s="86">
        <v>-112</v>
      </c>
      <c r="D205" s="86">
        <v>-110</v>
      </c>
      <c r="E205" s="86">
        <v>67</v>
      </c>
      <c r="F205" s="86">
        <v>-69</v>
      </c>
      <c r="G205" s="86">
        <v>160</v>
      </c>
      <c r="H205" s="86">
        <v>31</v>
      </c>
      <c r="I205" s="86">
        <v>111</v>
      </c>
      <c r="J205" s="86">
        <v>18</v>
      </c>
    </row>
    <row r="206" spans="1:10" hidden="1" outlineLevel="1">
      <c r="A206" s="238">
        <v>2009</v>
      </c>
      <c r="B206" s="41" t="s">
        <v>57</v>
      </c>
      <c r="C206" s="86">
        <v>-66</v>
      </c>
      <c r="D206" s="86">
        <v>-133</v>
      </c>
      <c r="E206" s="86">
        <v>46</v>
      </c>
      <c r="F206" s="86">
        <v>21</v>
      </c>
      <c r="G206" s="86">
        <v>150</v>
      </c>
      <c r="H206" s="86">
        <v>27</v>
      </c>
      <c r="I206" s="86">
        <v>103</v>
      </c>
      <c r="J206" s="86">
        <v>20</v>
      </c>
    </row>
    <row r="207" spans="1:10" hidden="1" outlineLevel="1">
      <c r="A207" s="238">
        <v>2009</v>
      </c>
      <c r="B207" s="41" t="s">
        <v>58</v>
      </c>
      <c r="C207" s="86">
        <v>140</v>
      </c>
      <c r="D207" s="86">
        <v>-3</v>
      </c>
      <c r="E207" s="86">
        <v>121</v>
      </c>
      <c r="F207" s="86">
        <v>21</v>
      </c>
      <c r="G207" s="86">
        <v>119</v>
      </c>
      <c r="H207" s="86">
        <v>17</v>
      </c>
      <c r="I207" s="86">
        <v>86</v>
      </c>
      <c r="J207" s="86">
        <v>16</v>
      </c>
    </row>
    <row r="208" spans="1:10" hidden="1" outlineLevel="1">
      <c r="A208" s="238">
        <v>2009</v>
      </c>
      <c r="B208" s="41" t="s">
        <v>59</v>
      </c>
      <c r="C208" s="86">
        <v>-33</v>
      </c>
      <c r="D208" s="86">
        <v>-61</v>
      </c>
      <c r="E208" s="86">
        <v>42</v>
      </c>
      <c r="F208" s="86">
        <v>-15</v>
      </c>
      <c r="G208" s="86">
        <v>120</v>
      </c>
      <c r="H208" s="86">
        <v>22</v>
      </c>
      <c r="I208" s="86">
        <v>54</v>
      </c>
      <c r="J208" s="86">
        <v>44</v>
      </c>
    </row>
    <row r="209" spans="1:12" hidden="1" outlineLevel="1">
      <c r="A209" s="238">
        <v>2009</v>
      </c>
      <c r="B209" s="41" t="s">
        <v>61</v>
      </c>
      <c r="C209" s="86">
        <v>-7</v>
      </c>
      <c r="D209" s="86">
        <v>8</v>
      </c>
      <c r="E209" s="86">
        <v>-21</v>
      </c>
      <c r="F209" s="86">
        <v>6</v>
      </c>
      <c r="G209" s="86">
        <v>106</v>
      </c>
      <c r="H209" s="86">
        <v>22</v>
      </c>
      <c r="I209" s="86">
        <v>74</v>
      </c>
      <c r="J209" s="86">
        <v>10</v>
      </c>
    </row>
    <row r="210" spans="1:12" hidden="1" outlineLevel="1">
      <c r="A210" s="238">
        <v>2009</v>
      </c>
      <c r="B210" s="41" t="s">
        <v>62</v>
      </c>
      <c r="C210" s="86">
        <v>56</v>
      </c>
      <c r="D210" s="86">
        <v>-91</v>
      </c>
      <c r="E210" s="86">
        <v>162</v>
      </c>
      <c r="F210" s="86">
        <v>-15</v>
      </c>
      <c r="G210" s="86">
        <v>103</v>
      </c>
      <c r="H210" s="86">
        <v>28</v>
      </c>
      <c r="I210" s="86">
        <v>66</v>
      </c>
      <c r="J210" s="86">
        <v>9</v>
      </c>
    </row>
    <row r="211" spans="1:12" hidden="1" outlineLevel="1">
      <c r="A211" s="404">
        <v>2009</v>
      </c>
      <c r="B211" s="396" t="s">
        <v>63</v>
      </c>
      <c r="C211" s="247">
        <v>-446</v>
      </c>
      <c r="D211" s="247">
        <v>-379</v>
      </c>
      <c r="E211" s="247">
        <v>-14</v>
      </c>
      <c r="F211" s="247">
        <v>-53</v>
      </c>
      <c r="G211" s="247">
        <v>103</v>
      </c>
      <c r="H211" s="247">
        <v>7</v>
      </c>
      <c r="I211" s="247">
        <v>105</v>
      </c>
      <c r="J211" s="247">
        <v>-9</v>
      </c>
    </row>
    <row r="212" spans="1:12" hidden="1" outlineLevel="1">
      <c r="A212" s="238">
        <v>2010</v>
      </c>
      <c r="B212" s="41" t="s">
        <v>49</v>
      </c>
      <c r="C212" s="86">
        <v>167</v>
      </c>
      <c r="D212" s="86">
        <v>178</v>
      </c>
      <c r="E212" s="86">
        <v>-23</v>
      </c>
      <c r="F212" s="86">
        <v>13</v>
      </c>
      <c r="G212" s="86">
        <v>32</v>
      </c>
      <c r="H212" s="86">
        <v>4</v>
      </c>
      <c r="I212" s="86">
        <v>38</v>
      </c>
      <c r="J212" s="86">
        <v>-10</v>
      </c>
      <c r="K212" s="331"/>
    </row>
    <row r="213" spans="1:12" hidden="1" outlineLevel="1">
      <c r="A213" s="238">
        <v>2010</v>
      </c>
      <c r="B213" s="41" t="s">
        <v>50</v>
      </c>
      <c r="C213" s="86">
        <v>-23</v>
      </c>
      <c r="D213" s="86">
        <v>24</v>
      </c>
      <c r="E213" s="86">
        <v>-53</v>
      </c>
      <c r="F213" s="86">
        <v>6</v>
      </c>
      <c r="G213" s="86">
        <v>60</v>
      </c>
      <c r="H213" s="86">
        <v>17</v>
      </c>
      <c r="I213" s="86">
        <v>47</v>
      </c>
      <c r="J213" s="86">
        <v>-5</v>
      </c>
      <c r="L213" s="331"/>
    </row>
    <row r="214" spans="1:12" hidden="1" outlineLevel="1">
      <c r="A214" s="238">
        <v>2010</v>
      </c>
      <c r="B214" s="41" t="s">
        <v>51</v>
      </c>
      <c r="C214" s="86">
        <v>-126</v>
      </c>
      <c r="D214" s="86">
        <v>-47</v>
      </c>
      <c r="E214" s="86">
        <v>-76</v>
      </c>
      <c r="F214" s="86">
        <v>-4</v>
      </c>
      <c r="G214" s="86">
        <v>166</v>
      </c>
      <c r="H214" s="86">
        <v>36</v>
      </c>
      <c r="I214" s="86">
        <v>99</v>
      </c>
      <c r="J214" s="86">
        <v>31</v>
      </c>
    </row>
    <row r="215" spans="1:12" hidden="1" outlineLevel="1">
      <c r="A215" s="238">
        <v>2010</v>
      </c>
      <c r="B215" s="41" t="s">
        <v>53</v>
      </c>
      <c r="C215" s="86">
        <v>-130</v>
      </c>
      <c r="D215" s="86">
        <v>-138</v>
      </c>
      <c r="E215" s="86">
        <v>-11</v>
      </c>
      <c r="F215" s="86">
        <v>19</v>
      </c>
      <c r="G215" s="86">
        <v>117</v>
      </c>
      <c r="H215" s="86">
        <v>31</v>
      </c>
      <c r="I215" s="86">
        <v>78</v>
      </c>
      <c r="J215" s="86">
        <v>9</v>
      </c>
    </row>
    <row r="216" spans="1:12" hidden="1" outlineLevel="1">
      <c r="A216" s="238">
        <v>2010</v>
      </c>
      <c r="B216" s="41" t="s">
        <v>54</v>
      </c>
      <c r="C216" s="86">
        <v>73</v>
      </c>
      <c r="D216" s="86">
        <v>176</v>
      </c>
      <c r="E216" s="86">
        <v>-96</v>
      </c>
      <c r="F216" s="86">
        <v>-7</v>
      </c>
      <c r="G216" s="86">
        <v>182</v>
      </c>
      <c r="H216" s="86">
        <v>-38</v>
      </c>
      <c r="I216" s="86">
        <v>204</v>
      </c>
      <c r="J216" s="86">
        <v>16</v>
      </c>
    </row>
    <row r="217" spans="1:12" hidden="1" outlineLevel="1">
      <c r="A217" s="238">
        <v>2010</v>
      </c>
      <c r="B217" s="41" t="s">
        <v>55</v>
      </c>
      <c r="C217" s="86">
        <v>-64</v>
      </c>
      <c r="D217" s="86">
        <v>-38</v>
      </c>
      <c r="E217" s="86">
        <v>-58</v>
      </c>
      <c r="F217" s="86">
        <v>32</v>
      </c>
      <c r="G217" s="86">
        <v>188</v>
      </c>
      <c r="H217" s="86">
        <v>29</v>
      </c>
      <c r="I217" s="86">
        <v>142</v>
      </c>
      <c r="J217" s="86">
        <v>18</v>
      </c>
    </row>
    <row r="218" spans="1:12" hidden="1" outlineLevel="1">
      <c r="A218" s="238">
        <v>2010</v>
      </c>
      <c r="B218" s="41" t="s">
        <v>57</v>
      </c>
      <c r="C218" s="86">
        <v>80</v>
      </c>
      <c r="D218" s="86">
        <v>-26</v>
      </c>
      <c r="E218" s="86">
        <v>103</v>
      </c>
      <c r="F218" s="86">
        <v>4</v>
      </c>
      <c r="G218" s="86">
        <v>139</v>
      </c>
      <c r="H218" s="86">
        <v>12</v>
      </c>
      <c r="I218" s="86">
        <v>115</v>
      </c>
      <c r="J218" s="86">
        <v>12</v>
      </c>
    </row>
    <row r="219" spans="1:12" hidden="1" outlineLevel="1">
      <c r="A219" s="238">
        <v>2010</v>
      </c>
      <c r="B219" s="41" t="s">
        <v>58</v>
      </c>
      <c r="C219" s="86">
        <v>125</v>
      </c>
      <c r="D219" s="86">
        <v>89</v>
      </c>
      <c r="E219" s="86">
        <v>-39</v>
      </c>
      <c r="F219" s="86">
        <v>75</v>
      </c>
      <c r="G219" s="86">
        <v>153</v>
      </c>
      <c r="H219" s="86">
        <v>21</v>
      </c>
      <c r="I219" s="86">
        <v>125</v>
      </c>
      <c r="J219" s="86">
        <v>6</v>
      </c>
    </row>
    <row r="220" spans="1:12" hidden="1" outlineLevel="1">
      <c r="A220" s="238">
        <v>2010</v>
      </c>
      <c r="B220" s="41" t="s">
        <v>59</v>
      </c>
      <c r="C220" s="86">
        <v>32</v>
      </c>
      <c r="D220" s="86">
        <v>-20</v>
      </c>
      <c r="E220" s="86">
        <v>71</v>
      </c>
      <c r="F220" s="86">
        <v>-20</v>
      </c>
      <c r="G220" s="86">
        <v>164</v>
      </c>
      <c r="H220" s="86">
        <v>29</v>
      </c>
      <c r="I220" s="86">
        <v>127</v>
      </c>
      <c r="J220" s="86">
        <v>8</v>
      </c>
    </row>
    <row r="221" spans="1:12" hidden="1" outlineLevel="1">
      <c r="A221" s="238">
        <v>2010</v>
      </c>
      <c r="B221" s="41" t="s">
        <v>61</v>
      </c>
      <c r="C221" s="86">
        <v>270</v>
      </c>
      <c r="D221" s="86">
        <v>218</v>
      </c>
      <c r="E221" s="86">
        <v>-28</v>
      </c>
      <c r="F221" s="86">
        <v>80</v>
      </c>
      <c r="G221" s="86">
        <v>154</v>
      </c>
      <c r="H221" s="86">
        <v>21</v>
      </c>
      <c r="I221" s="86">
        <v>123</v>
      </c>
      <c r="J221" s="86">
        <v>10</v>
      </c>
    </row>
    <row r="222" spans="1:12" hidden="1" outlineLevel="1">
      <c r="A222" s="238">
        <v>2010</v>
      </c>
      <c r="B222" s="41" t="s">
        <v>62</v>
      </c>
      <c r="C222" s="86">
        <v>324</v>
      </c>
      <c r="D222" s="86">
        <v>258</v>
      </c>
      <c r="E222" s="86">
        <v>-15</v>
      </c>
      <c r="F222" s="86">
        <v>80</v>
      </c>
      <c r="G222" s="86">
        <v>169</v>
      </c>
      <c r="H222" s="86">
        <v>35</v>
      </c>
      <c r="I222" s="86">
        <v>121</v>
      </c>
      <c r="J222" s="86">
        <v>13</v>
      </c>
    </row>
    <row r="223" spans="1:12" hidden="1" outlineLevel="1">
      <c r="A223" s="404">
        <v>2010</v>
      </c>
      <c r="B223" s="396" t="s">
        <v>63</v>
      </c>
      <c r="C223" s="247">
        <v>-483</v>
      </c>
      <c r="D223" s="247">
        <v>-493</v>
      </c>
      <c r="E223" s="247">
        <v>-57</v>
      </c>
      <c r="F223" s="247">
        <v>67</v>
      </c>
      <c r="G223" s="247">
        <v>219</v>
      </c>
      <c r="H223" s="247">
        <v>-1</v>
      </c>
      <c r="I223" s="247">
        <v>179</v>
      </c>
      <c r="J223" s="247">
        <v>42</v>
      </c>
      <c r="L223" s="331"/>
    </row>
    <row r="224" spans="1:12" hidden="1" outlineLevel="1">
      <c r="A224" s="238">
        <v>2011</v>
      </c>
      <c r="B224" s="41" t="s">
        <v>49</v>
      </c>
      <c r="C224" s="86">
        <v>384</v>
      </c>
      <c r="D224" s="86">
        <v>252</v>
      </c>
      <c r="E224" s="86">
        <v>16</v>
      </c>
      <c r="F224" s="86">
        <v>115</v>
      </c>
      <c r="G224" s="86">
        <v>43</v>
      </c>
      <c r="H224" s="86">
        <v>-189</v>
      </c>
      <c r="I224" s="86">
        <v>193</v>
      </c>
      <c r="J224" s="86">
        <v>39</v>
      </c>
    </row>
    <row r="225" spans="1:20" hidden="1" outlineLevel="1">
      <c r="A225" s="238">
        <v>2011</v>
      </c>
      <c r="B225" s="41" t="s">
        <v>50</v>
      </c>
      <c r="C225" s="86">
        <v>70</v>
      </c>
      <c r="D225" s="86">
        <v>-20</v>
      </c>
      <c r="E225" s="86">
        <v>-14</v>
      </c>
      <c r="F225" s="86">
        <v>104</v>
      </c>
      <c r="G225" s="86">
        <v>84</v>
      </c>
      <c r="H225" s="86">
        <v>22</v>
      </c>
      <c r="I225" s="86">
        <v>62</v>
      </c>
      <c r="J225" s="86">
        <v>0</v>
      </c>
    </row>
    <row r="226" spans="1:20" hidden="1" outlineLevel="1">
      <c r="A226" s="238">
        <v>2011</v>
      </c>
      <c r="B226" s="41" t="s">
        <v>51</v>
      </c>
      <c r="C226" s="86">
        <v>-45</v>
      </c>
      <c r="D226" s="86">
        <v>-90</v>
      </c>
      <c r="E226" s="86">
        <v>6</v>
      </c>
      <c r="F226" s="86">
        <v>38</v>
      </c>
      <c r="G226" s="86">
        <v>181</v>
      </c>
      <c r="H226" s="86">
        <v>60</v>
      </c>
      <c r="I226" s="86">
        <v>114</v>
      </c>
      <c r="J226" s="86">
        <v>7</v>
      </c>
      <c r="L226" s="331"/>
    </row>
    <row r="227" spans="1:20" hidden="1" outlineLevel="1">
      <c r="A227" s="238">
        <v>2011</v>
      </c>
      <c r="B227" s="41" t="s">
        <v>53</v>
      </c>
      <c r="C227" s="86">
        <v>273</v>
      </c>
      <c r="D227" s="86">
        <v>156</v>
      </c>
      <c r="E227" s="86">
        <v>34</v>
      </c>
      <c r="F227" s="86">
        <v>83</v>
      </c>
      <c r="G227" s="86">
        <v>158</v>
      </c>
      <c r="H227" s="86">
        <v>44</v>
      </c>
      <c r="I227" s="86">
        <v>106</v>
      </c>
      <c r="J227" s="86">
        <v>7</v>
      </c>
    </row>
    <row r="228" spans="1:20" hidden="1" outlineLevel="1">
      <c r="A228" s="238">
        <v>2011</v>
      </c>
      <c r="B228" s="41" t="s">
        <v>54</v>
      </c>
      <c r="C228" s="86">
        <v>77</v>
      </c>
      <c r="D228" s="86">
        <v>27</v>
      </c>
      <c r="E228" s="86">
        <v>11</v>
      </c>
      <c r="F228" s="86">
        <v>38</v>
      </c>
      <c r="G228" s="86">
        <v>209</v>
      </c>
      <c r="H228" s="86">
        <v>36</v>
      </c>
      <c r="I228" s="86">
        <v>171</v>
      </c>
      <c r="J228" s="86">
        <v>2</v>
      </c>
    </row>
    <row r="229" spans="1:20" hidden="1" outlineLevel="1">
      <c r="A229" s="238">
        <v>2011</v>
      </c>
      <c r="B229" s="41" t="s">
        <v>55</v>
      </c>
      <c r="C229" s="86">
        <v>187</v>
      </c>
      <c r="D229" s="86">
        <v>237</v>
      </c>
      <c r="E229" s="86">
        <v>-66</v>
      </c>
      <c r="F229" s="86">
        <v>16</v>
      </c>
      <c r="G229" s="86">
        <v>223</v>
      </c>
      <c r="H229" s="86">
        <v>45</v>
      </c>
      <c r="I229" s="86">
        <v>169</v>
      </c>
      <c r="J229" s="86">
        <v>9</v>
      </c>
      <c r="L229" s="331"/>
    </row>
    <row r="230" spans="1:20" hidden="1" outlineLevel="1">
      <c r="A230" s="238">
        <v>2011</v>
      </c>
      <c r="B230" s="41" t="s">
        <v>57</v>
      </c>
      <c r="C230" s="86">
        <v>70</v>
      </c>
      <c r="D230" s="86">
        <v>9</v>
      </c>
      <c r="E230" s="86">
        <v>-36</v>
      </c>
      <c r="F230" s="86">
        <v>96</v>
      </c>
      <c r="G230" s="86">
        <v>125</v>
      </c>
      <c r="H230" s="86">
        <v>12</v>
      </c>
      <c r="I230" s="86">
        <v>121</v>
      </c>
      <c r="J230" s="86">
        <v>-9</v>
      </c>
    </row>
    <row r="231" spans="1:20" hidden="1" outlineLevel="1">
      <c r="A231" s="238">
        <v>2011</v>
      </c>
      <c r="B231" s="41" t="s">
        <v>58</v>
      </c>
      <c r="C231" s="86">
        <v>217</v>
      </c>
      <c r="D231" s="86">
        <v>178</v>
      </c>
      <c r="E231" s="86">
        <v>-30</v>
      </c>
      <c r="F231" s="86">
        <v>69</v>
      </c>
      <c r="G231" s="86">
        <v>144</v>
      </c>
      <c r="H231" s="86">
        <v>23</v>
      </c>
      <c r="I231" s="86">
        <v>137</v>
      </c>
      <c r="J231" s="86">
        <v>-16</v>
      </c>
    </row>
    <row r="232" spans="1:20" hidden="1" outlineLevel="1">
      <c r="A232" s="238">
        <v>2011</v>
      </c>
      <c r="B232" s="41" t="s">
        <v>59</v>
      </c>
      <c r="C232" s="86">
        <v>-32</v>
      </c>
      <c r="D232" s="86">
        <v>-85</v>
      </c>
      <c r="E232" s="86">
        <v>45</v>
      </c>
      <c r="F232" s="86">
        <v>9</v>
      </c>
      <c r="G232" s="86">
        <v>142</v>
      </c>
      <c r="H232" s="86">
        <v>38</v>
      </c>
      <c r="I232" s="86">
        <v>78</v>
      </c>
      <c r="J232" s="86">
        <v>27</v>
      </c>
      <c r="L232" s="331"/>
    </row>
    <row r="233" spans="1:20" hidden="1" outlineLevel="1">
      <c r="A233" s="238">
        <v>2011</v>
      </c>
      <c r="B233" s="41" t="s">
        <v>61</v>
      </c>
      <c r="C233" s="86">
        <v>-84</v>
      </c>
      <c r="D233" s="86">
        <v>-130</v>
      </c>
      <c r="E233" s="86">
        <v>20</v>
      </c>
      <c r="F233" s="86">
        <v>27</v>
      </c>
      <c r="G233" s="86">
        <v>148</v>
      </c>
      <c r="H233" s="86">
        <v>45</v>
      </c>
      <c r="I233" s="86">
        <v>98</v>
      </c>
      <c r="J233" s="86">
        <v>5</v>
      </c>
      <c r="L233" s="331"/>
    </row>
    <row r="234" spans="1:20" hidden="1" outlineLevel="1">
      <c r="A234" s="238">
        <v>2011</v>
      </c>
      <c r="B234" s="41" t="s">
        <v>62</v>
      </c>
      <c r="C234" s="86">
        <v>128</v>
      </c>
      <c r="D234" s="86">
        <v>44</v>
      </c>
      <c r="E234" s="86">
        <v>11</v>
      </c>
      <c r="F234" s="86">
        <v>73</v>
      </c>
      <c r="G234" s="86">
        <v>134</v>
      </c>
      <c r="H234" s="86">
        <v>47</v>
      </c>
      <c r="I234" s="86">
        <v>98</v>
      </c>
      <c r="J234" s="86">
        <v>-11</v>
      </c>
      <c r="L234" s="331"/>
    </row>
    <row r="235" spans="1:20" hidden="1" outlineLevel="1">
      <c r="A235" s="404">
        <v>2011</v>
      </c>
      <c r="B235" s="396" t="s">
        <v>63</v>
      </c>
      <c r="C235" s="247">
        <v>-94</v>
      </c>
      <c r="D235" s="247">
        <v>-29</v>
      </c>
      <c r="E235" s="247">
        <v>-60</v>
      </c>
      <c r="F235" s="247">
        <v>-5</v>
      </c>
      <c r="G235" s="247">
        <v>137</v>
      </c>
      <c r="H235" s="247">
        <v>16</v>
      </c>
      <c r="I235" s="247">
        <v>139</v>
      </c>
      <c r="J235" s="247">
        <v>-18</v>
      </c>
      <c r="L235" s="331"/>
    </row>
    <row r="236" spans="1:20" collapsed="1">
      <c r="A236" s="238">
        <v>2012</v>
      </c>
      <c r="B236" s="41" t="s">
        <v>49</v>
      </c>
      <c r="C236" s="86">
        <v>51</v>
      </c>
      <c r="D236" s="86">
        <v>34</v>
      </c>
      <c r="E236" s="86">
        <v>44</v>
      </c>
      <c r="F236" s="86">
        <v>-27</v>
      </c>
      <c r="G236" s="86">
        <v>127</v>
      </c>
      <c r="H236" s="86">
        <v>21</v>
      </c>
      <c r="I236" s="86">
        <v>93</v>
      </c>
      <c r="J236" s="86">
        <v>13</v>
      </c>
      <c r="L236" s="331"/>
    </row>
    <row r="237" spans="1:20">
      <c r="A237" s="238">
        <v>2012</v>
      </c>
      <c r="B237" s="41" t="s">
        <v>50</v>
      </c>
      <c r="C237" s="86">
        <v>3</v>
      </c>
      <c r="D237" s="86">
        <v>21</v>
      </c>
      <c r="E237" s="86">
        <v>-63</v>
      </c>
      <c r="F237" s="86">
        <v>44</v>
      </c>
      <c r="G237" s="86">
        <v>71</v>
      </c>
      <c r="H237" s="86">
        <v>27</v>
      </c>
      <c r="I237" s="86">
        <v>56</v>
      </c>
      <c r="J237" s="86">
        <v>-12</v>
      </c>
      <c r="L237" s="331"/>
    </row>
    <row r="238" spans="1:20" customFormat="1">
      <c r="A238" s="238">
        <v>2012</v>
      </c>
      <c r="B238" s="41" t="s">
        <v>51</v>
      </c>
      <c r="C238" s="288">
        <v>-65</v>
      </c>
      <c r="D238" s="288">
        <v>48</v>
      </c>
      <c r="E238" s="288">
        <v>-91</v>
      </c>
      <c r="F238" s="288">
        <v>-22</v>
      </c>
      <c r="G238" s="288">
        <v>138</v>
      </c>
      <c r="H238" s="288">
        <v>40</v>
      </c>
      <c r="I238" s="288">
        <v>104</v>
      </c>
      <c r="J238" s="288">
        <v>-6</v>
      </c>
      <c r="L238" s="331"/>
      <c r="M238" s="71"/>
      <c r="N238" s="71"/>
      <c r="O238" s="71"/>
      <c r="P238" s="71"/>
      <c r="Q238" s="71"/>
      <c r="R238" s="71"/>
      <c r="S238" s="71"/>
      <c r="T238" s="71"/>
    </row>
    <row r="239" spans="1:20" customFormat="1">
      <c r="A239" s="238">
        <v>2012</v>
      </c>
      <c r="B239" s="41" t="s">
        <v>53</v>
      </c>
      <c r="C239" s="288">
        <v>167</v>
      </c>
      <c r="D239" s="288">
        <v>200</v>
      </c>
      <c r="E239" s="288">
        <v>-16</v>
      </c>
      <c r="F239" s="288">
        <v>-18</v>
      </c>
      <c r="G239" s="288">
        <v>126</v>
      </c>
      <c r="H239" s="288">
        <v>28</v>
      </c>
      <c r="I239" s="288">
        <v>103</v>
      </c>
      <c r="J239" s="288">
        <v>-5</v>
      </c>
      <c r="L239" s="331"/>
      <c r="M239" s="71"/>
      <c r="N239" s="71"/>
      <c r="O239" s="71"/>
      <c r="P239" s="71"/>
      <c r="Q239" s="71"/>
      <c r="R239" s="71"/>
      <c r="S239" s="71"/>
      <c r="T239" s="71"/>
    </row>
    <row r="240" spans="1:20" customFormat="1">
      <c r="A240" s="238">
        <v>2012</v>
      </c>
      <c r="B240" s="41" t="s">
        <v>54</v>
      </c>
      <c r="C240" s="288">
        <v>-2</v>
      </c>
      <c r="D240" s="288">
        <v>-84</v>
      </c>
      <c r="E240" s="288">
        <v>110</v>
      </c>
      <c r="F240" s="288">
        <v>-28</v>
      </c>
      <c r="G240" s="288">
        <v>172</v>
      </c>
      <c r="H240" s="288">
        <v>46</v>
      </c>
      <c r="I240" s="288">
        <v>127</v>
      </c>
      <c r="J240" s="288">
        <v>-1</v>
      </c>
      <c r="L240" s="331"/>
      <c r="M240" s="71"/>
      <c r="N240" s="71"/>
      <c r="O240" s="71"/>
      <c r="P240" s="71"/>
      <c r="Q240" s="71"/>
      <c r="R240" s="71"/>
      <c r="S240" s="71"/>
      <c r="T240" s="71"/>
    </row>
    <row r="241" spans="1:20" customFormat="1">
      <c r="A241" s="238">
        <v>2012</v>
      </c>
      <c r="B241" s="41" t="s">
        <v>55</v>
      </c>
      <c r="C241" s="141">
        <v>-316</v>
      </c>
      <c r="D241" s="86">
        <v>-84</v>
      </c>
      <c r="E241" s="86">
        <v>-95</v>
      </c>
      <c r="F241" s="86">
        <v>-138</v>
      </c>
      <c r="G241" s="86">
        <v>162</v>
      </c>
      <c r="H241" s="86">
        <v>34</v>
      </c>
      <c r="I241" s="86">
        <v>136</v>
      </c>
      <c r="J241" s="86">
        <v>-8</v>
      </c>
      <c r="L241" s="331"/>
      <c r="M241" s="71"/>
      <c r="N241" s="71"/>
      <c r="O241" s="71"/>
      <c r="P241" s="71"/>
      <c r="Q241" s="71"/>
      <c r="R241" s="71"/>
      <c r="S241" s="71"/>
      <c r="T241" s="71"/>
    </row>
    <row r="242" spans="1:20" customFormat="1">
      <c r="A242" s="238">
        <v>2012</v>
      </c>
      <c r="B242" s="41" t="s">
        <v>57</v>
      </c>
      <c r="C242" s="141">
        <v>165</v>
      </c>
      <c r="D242" s="86">
        <v>166</v>
      </c>
      <c r="E242" s="86">
        <v>-22</v>
      </c>
      <c r="F242" s="86">
        <v>22</v>
      </c>
      <c r="G242" s="86">
        <v>154</v>
      </c>
      <c r="H242" s="86">
        <v>40</v>
      </c>
      <c r="I242" s="86">
        <v>133</v>
      </c>
      <c r="J242" s="86">
        <v>-19</v>
      </c>
      <c r="L242" s="331"/>
      <c r="M242" s="71"/>
      <c r="N242" s="71"/>
      <c r="O242" s="71"/>
      <c r="P242" s="71"/>
      <c r="Q242" s="71"/>
      <c r="R242" s="71"/>
      <c r="S242" s="71"/>
      <c r="T242" s="71"/>
    </row>
    <row r="243" spans="1:20" customFormat="1">
      <c r="A243" s="238">
        <v>2012</v>
      </c>
      <c r="B243" s="41" t="s">
        <v>58</v>
      </c>
      <c r="C243" s="141">
        <v>-274</v>
      </c>
      <c r="D243" s="86">
        <v>-198</v>
      </c>
      <c r="E243" s="86">
        <v>-58</v>
      </c>
      <c r="F243" s="86">
        <v>-19</v>
      </c>
      <c r="G243" s="86">
        <v>137</v>
      </c>
      <c r="H243" s="86">
        <v>38</v>
      </c>
      <c r="I243" s="86">
        <v>102</v>
      </c>
      <c r="J243" s="86">
        <v>-3</v>
      </c>
      <c r="L243" s="331"/>
      <c r="M243" s="71"/>
      <c r="N243" s="71"/>
      <c r="O243" s="71"/>
      <c r="P243" s="71"/>
      <c r="Q243" s="71"/>
      <c r="R243" s="71"/>
      <c r="S243" s="71"/>
      <c r="T243" s="71"/>
    </row>
    <row r="244" spans="1:20" customFormat="1">
      <c r="A244" s="238">
        <v>2012</v>
      </c>
      <c r="B244" s="41" t="s">
        <v>59</v>
      </c>
      <c r="C244" s="141">
        <v>43</v>
      </c>
      <c r="D244" s="86">
        <v>-25</v>
      </c>
      <c r="E244" s="86">
        <v>-10</v>
      </c>
      <c r="F244" s="86">
        <v>78</v>
      </c>
      <c r="G244" s="86">
        <v>139</v>
      </c>
      <c r="H244" s="86">
        <v>38</v>
      </c>
      <c r="I244" s="86">
        <v>113</v>
      </c>
      <c r="J244" s="86">
        <v>-13</v>
      </c>
      <c r="L244" s="331"/>
      <c r="M244" s="71"/>
      <c r="N244" s="71"/>
      <c r="O244" s="71"/>
      <c r="P244" s="71"/>
      <c r="Q244" s="71"/>
      <c r="R244" s="71"/>
      <c r="S244" s="71"/>
      <c r="T244" s="71"/>
    </row>
    <row r="245" spans="1:20" customFormat="1">
      <c r="A245" s="238">
        <v>2012</v>
      </c>
      <c r="B245" s="41" t="s">
        <v>61</v>
      </c>
      <c r="C245" s="141">
        <v>-73</v>
      </c>
      <c r="D245" s="86">
        <v>-41</v>
      </c>
      <c r="E245" s="86">
        <v>5</v>
      </c>
      <c r="F245" s="86">
        <v>-38</v>
      </c>
      <c r="G245" s="86">
        <v>208</v>
      </c>
      <c r="H245" s="86">
        <v>41</v>
      </c>
      <c r="I245" s="86">
        <v>146</v>
      </c>
      <c r="J245" s="86">
        <v>21</v>
      </c>
      <c r="L245" s="331"/>
      <c r="M245" s="71"/>
      <c r="N245" s="71"/>
      <c r="O245" s="71"/>
      <c r="P245" s="71"/>
      <c r="Q245" s="71"/>
      <c r="R245" s="71"/>
      <c r="S245" s="71"/>
      <c r="T245" s="71"/>
    </row>
    <row r="246" spans="1:20" customFormat="1">
      <c r="A246" s="238">
        <v>2012</v>
      </c>
      <c r="B246" s="41" t="s">
        <v>62</v>
      </c>
      <c r="C246" s="141">
        <v>268</v>
      </c>
      <c r="D246" s="86">
        <v>229</v>
      </c>
      <c r="E246" s="86">
        <v>48</v>
      </c>
      <c r="F246" s="86">
        <v>-9</v>
      </c>
      <c r="G246" s="86">
        <v>164</v>
      </c>
      <c r="H246" s="86">
        <v>41</v>
      </c>
      <c r="I246" s="86">
        <v>131</v>
      </c>
      <c r="J246" s="86">
        <v>-8</v>
      </c>
      <c r="L246" s="331"/>
      <c r="M246" s="71"/>
      <c r="N246" s="71"/>
      <c r="O246" s="71"/>
      <c r="P246" s="71"/>
      <c r="Q246" s="71"/>
      <c r="R246" s="71"/>
      <c r="S246" s="71"/>
      <c r="T246" s="71"/>
    </row>
    <row r="247" spans="1:20" customFormat="1">
      <c r="A247" s="238">
        <v>2012</v>
      </c>
      <c r="B247" s="41" t="s">
        <v>63</v>
      </c>
      <c r="C247" s="140">
        <v>-343</v>
      </c>
      <c r="D247" s="140">
        <v>-205</v>
      </c>
      <c r="E247" s="140">
        <v>-46</v>
      </c>
      <c r="F247" s="140">
        <v>-92</v>
      </c>
      <c r="G247" s="140">
        <v>159</v>
      </c>
      <c r="H247" s="140">
        <v>64</v>
      </c>
      <c r="I247" s="140">
        <v>120</v>
      </c>
      <c r="J247" s="140">
        <v>-25</v>
      </c>
      <c r="L247" s="331"/>
      <c r="M247" s="71"/>
      <c r="N247" s="71"/>
      <c r="O247" s="71"/>
      <c r="P247" s="71"/>
      <c r="Q247" s="71"/>
      <c r="R247" s="71"/>
      <c r="S247" s="71"/>
      <c r="T247" s="71"/>
    </row>
    <row r="248" spans="1:20" ht="14.25" customHeight="1">
      <c r="A248" s="81"/>
      <c r="B248" s="82"/>
      <c r="C248" s="816" t="s">
        <v>66</v>
      </c>
      <c r="D248" s="817"/>
      <c r="E248" s="817"/>
      <c r="F248" s="817"/>
      <c r="G248" s="817"/>
      <c r="H248" s="817"/>
      <c r="I248" s="817"/>
      <c r="J248" s="817"/>
      <c r="L248" s="331"/>
      <c r="M248" s="331"/>
      <c r="N248" s="331"/>
      <c r="O248" s="331"/>
      <c r="P248" s="331"/>
      <c r="Q248" s="331"/>
      <c r="R248" s="331"/>
      <c r="S248" s="331"/>
    </row>
    <row r="249" spans="1:20" ht="14.25" hidden="1" customHeight="1" outlineLevel="1">
      <c r="A249" s="238">
        <v>2007</v>
      </c>
      <c r="B249" s="41"/>
      <c r="C249" s="33">
        <v>25.6</v>
      </c>
      <c r="D249" s="33">
        <v>33.031286519931683</v>
      </c>
      <c r="E249" s="33">
        <v>29.627749045859254</v>
      </c>
      <c r="F249" s="33">
        <v>15.714987451816597</v>
      </c>
      <c r="G249" s="33">
        <v>28.6</v>
      </c>
      <c r="H249" s="33">
        <v>17.8</v>
      </c>
      <c r="I249" s="33">
        <v>30.3</v>
      </c>
      <c r="J249" s="33">
        <v>31.1</v>
      </c>
    </row>
    <row r="250" spans="1:20" ht="14.25" hidden="1" customHeight="1" outlineLevel="1">
      <c r="A250" s="238">
        <v>2008</v>
      </c>
      <c r="B250" s="41"/>
      <c r="C250" s="33">
        <v>15.5</v>
      </c>
      <c r="D250" s="33">
        <v>8.3991189587284758</v>
      </c>
      <c r="E250" s="33">
        <v>27.139883194044135</v>
      </c>
      <c r="F250" s="33">
        <v>17.305556464941407</v>
      </c>
      <c r="G250" s="33">
        <v>25.3</v>
      </c>
      <c r="H250" s="33">
        <v>24.8</v>
      </c>
      <c r="I250" s="33">
        <v>26.1</v>
      </c>
      <c r="J250" s="33">
        <v>22.9</v>
      </c>
    </row>
    <row r="251" spans="1:20" ht="14.25" customHeight="1" collapsed="1">
      <c r="A251" s="238">
        <v>2009</v>
      </c>
      <c r="B251" s="41"/>
      <c r="C251" s="40">
        <v>-3.3</v>
      </c>
      <c r="D251" s="33">
        <v>-17.926976002175405</v>
      </c>
      <c r="E251" s="33">
        <v>19.35416222010166</v>
      </c>
      <c r="F251" s="33">
        <v>-1.1532547422550647</v>
      </c>
      <c r="G251" s="33">
        <v>11</v>
      </c>
      <c r="H251" s="33">
        <v>15</v>
      </c>
      <c r="I251" s="40">
        <v>10.9</v>
      </c>
      <c r="J251" s="40">
        <v>8.4</v>
      </c>
    </row>
    <row r="252" spans="1:20" ht="14.25" customHeight="1">
      <c r="A252" s="238">
        <v>2010</v>
      </c>
      <c r="B252" s="41"/>
      <c r="C252" s="40">
        <v>1.6</v>
      </c>
      <c r="D252" s="33">
        <v>3.53</v>
      </c>
      <c r="E252" s="33">
        <v>-6.79</v>
      </c>
      <c r="F252" s="33">
        <v>6.1</v>
      </c>
      <c r="G252" s="33">
        <v>12.5</v>
      </c>
      <c r="H252" s="33">
        <v>8.1999999999999993</v>
      </c>
      <c r="I252" s="40">
        <v>14.8</v>
      </c>
      <c r="J252" s="40">
        <v>8.1999999999999993</v>
      </c>
    </row>
    <row r="253" spans="1:20" ht="14.25" customHeight="1">
      <c r="A253" s="238">
        <v>2011</v>
      </c>
      <c r="B253" s="41"/>
      <c r="C253" s="40">
        <v>7.6</v>
      </c>
      <c r="D253" s="33">
        <v>10.45</v>
      </c>
      <c r="E253" s="33">
        <v>-1.74</v>
      </c>
      <c r="F253" s="33">
        <v>11.11</v>
      </c>
      <c r="G253" s="33">
        <v>11.1</v>
      </c>
      <c r="H253" s="33">
        <v>6.6</v>
      </c>
      <c r="I253" s="40">
        <v>13.7</v>
      </c>
      <c r="J253" s="40">
        <v>2.7</v>
      </c>
    </row>
    <row r="254" spans="1:20" ht="14.25" customHeight="1">
      <c r="A254" s="723">
        <v>2012</v>
      </c>
      <c r="B254" s="77"/>
      <c r="C254" s="140">
        <v>-2.2999999999999998</v>
      </c>
      <c r="D254" s="140">
        <v>1.03</v>
      </c>
      <c r="E254" s="140">
        <v>-5.01</v>
      </c>
      <c r="F254" s="140">
        <v>-3.76</v>
      </c>
      <c r="G254" s="140">
        <v>10.3</v>
      </c>
      <c r="H254" s="140">
        <v>14.6</v>
      </c>
      <c r="I254" s="140">
        <v>11.1</v>
      </c>
      <c r="J254" s="140">
        <v>-4</v>
      </c>
    </row>
    <row r="255" spans="1:20" ht="14.25" hidden="1" customHeight="1" outlineLevel="1">
      <c r="A255" s="238">
        <v>2007</v>
      </c>
      <c r="B255" s="41" t="s">
        <v>52</v>
      </c>
      <c r="C255" s="33">
        <v>20.100000000000001</v>
      </c>
      <c r="D255" s="33">
        <v>23.898411697005017</v>
      </c>
      <c r="E255" s="33">
        <v>18.649793934017456</v>
      </c>
      <c r="F255" s="33">
        <v>16.677768344316124</v>
      </c>
      <c r="G255" s="33">
        <v>31.2</v>
      </c>
      <c r="H255" s="33">
        <v>24.8</v>
      </c>
      <c r="I255" s="33">
        <v>31.5</v>
      </c>
      <c r="J255" s="33">
        <v>35.799999999999997</v>
      </c>
    </row>
    <row r="256" spans="1:20" ht="14.25" hidden="1" customHeight="1" outlineLevel="1">
      <c r="A256" s="238">
        <v>2007</v>
      </c>
      <c r="B256" s="41" t="s">
        <v>56</v>
      </c>
      <c r="C256" s="33">
        <v>22</v>
      </c>
      <c r="D256" s="33">
        <v>22.264719270972847</v>
      </c>
      <c r="E256" s="33">
        <v>21.025839070930974</v>
      </c>
      <c r="F256" s="33">
        <v>22.222874353696149</v>
      </c>
      <c r="G256" s="33">
        <v>28.8</v>
      </c>
      <c r="H256" s="33">
        <v>19.899999999999999</v>
      </c>
      <c r="I256" s="33">
        <v>31</v>
      </c>
      <c r="J256" s="33">
        <v>28.7</v>
      </c>
    </row>
    <row r="257" spans="1:10" ht="14.25" hidden="1" customHeight="1" outlineLevel="1">
      <c r="A257" s="238">
        <v>2007</v>
      </c>
      <c r="B257" s="41" t="s">
        <v>60</v>
      </c>
      <c r="C257" s="33">
        <v>29.1</v>
      </c>
      <c r="D257" s="33">
        <v>30.902406101195766</v>
      </c>
      <c r="E257" s="33">
        <v>30.975351602957431</v>
      </c>
      <c r="F257" s="33">
        <v>26.30138923692428</v>
      </c>
      <c r="G257" s="33">
        <v>27.9</v>
      </c>
      <c r="H257" s="33">
        <v>18.7</v>
      </c>
      <c r="I257" s="33">
        <v>30.3</v>
      </c>
      <c r="J257" s="33">
        <v>26.7</v>
      </c>
    </row>
    <row r="258" spans="1:10" ht="14.25" hidden="1" customHeight="1" outlineLevel="1">
      <c r="A258" s="238">
        <v>2007</v>
      </c>
      <c r="B258" s="41" t="s">
        <v>64</v>
      </c>
      <c r="C258" s="33">
        <v>25.6</v>
      </c>
      <c r="D258" s="33">
        <v>33.031286519931683</v>
      </c>
      <c r="E258" s="33">
        <v>29.627749045859254</v>
      </c>
      <c r="F258" s="33">
        <v>15.714987451816597</v>
      </c>
      <c r="G258" s="33">
        <v>28.6</v>
      </c>
      <c r="H258" s="33">
        <v>17.8</v>
      </c>
      <c r="I258" s="33">
        <v>30.3</v>
      </c>
      <c r="J258" s="33">
        <v>31.1</v>
      </c>
    </row>
    <row r="259" spans="1:10" ht="14.25" hidden="1" customHeight="1" outlineLevel="1">
      <c r="A259" s="238">
        <v>2008</v>
      </c>
      <c r="B259" s="41" t="s">
        <v>52</v>
      </c>
      <c r="C259" s="33">
        <v>30.4</v>
      </c>
      <c r="D259" s="33">
        <v>34.494310035929232</v>
      </c>
      <c r="E259" s="33">
        <v>36.80617522290671</v>
      </c>
      <c r="F259" s="33">
        <v>22.58100257416697</v>
      </c>
      <c r="G259" s="33">
        <v>28.6</v>
      </c>
      <c r="H259" s="33">
        <v>16.399999999999999</v>
      </c>
      <c r="I259" s="33">
        <v>30.3</v>
      </c>
      <c r="J259" s="33">
        <v>32.299999999999997</v>
      </c>
    </row>
    <row r="260" spans="1:10" ht="14.25" hidden="1" customHeight="1" outlineLevel="1">
      <c r="A260" s="238">
        <v>2008</v>
      </c>
      <c r="B260" s="41" t="s">
        <v>56</v>
      </c>
      <c r="C260" s="33">
        <v>25.9</v>
      </c>
      <c r="D260" s="33">
        <v>26.242670832292799</v>
      </c>
      <c r="E260" s="33">
        <v>33.906167185463758</v>
      </c>
      <c r="F260" s="33">
        <v>21.6171883447829</v>
      </c>
      <c r="G260" s="33">
        <v>28.8</v>
      </c>
      <c r="H260" s="33">
        <v>22.8</v>
      </c>
      <c r="I260" s="33">
        <v>29.5</v>
      </c>
      <c r="J260" s="33">
        <v>30.9</v>
      </c>
    </row>
    <row r="261" spans="1:10" ht="14.25" hidden="1" customHeight="1" outlineLevel="1">
      <c r="A261" s="238">
        <v>2008</v>
      </c>
      <c r="B261" s="41" t="s">
        <v>60</v>
      </c>
      <c r="C261" s="33">
        <v>22.6</v>
      </c>
      <c r="D261" s="33">
        <v>22.325000576547946</v>
      </c>
      <c r="E261" s="33">
        <v>38.679164842411062</v>
      </c>
      <c r="F261" s="33">
        <v>15.047386214084908</v>
      </c>
      <c r="G261" s="33">
        <v>28.5</v>
      </c>
      <c r="H261" s="33">
        <v>25.8</v>
      </c>
      <c r="I261" s="33">
        <v>29</v>
      </c>
      <c r="J261" s="33">
        <v>28.6</v>
      </c>
    </row>
    <row r="262" spans="1:10" ht="14.25" hidden="1" customHeight="1" outlineLevel="1">
      <c r="A262" s="238">
        <v>2008</v>
      </c>
      <c r="B262" s="41" t="s">
        <v>64</v>
      </c>
      <c r="C262" s="33">
        <v>15.5</v>
      </c>
      <c r="D262" s="33">
        <v>8.3991189587284758</v>
      </c>
      <c r="E262" s="33">
        <v>27.139883194044135</v>
      </c>
      <c r="F262" s="33">
        <v>17.305556464941407</v>
      </c>
      <c r="G262" s="33">
        <v>25.3</v>
      </c>
      <c r="H262" s="33">
        <v>24.8</v>
      </c>
      <c r="I262" s="33">
        <v>26.1</v>
      </c>
      <c r="J262" s="33">
        <v>22.9</v>
      </c>
    </row>
    <row r="263" spans="1:10" ht="14.25" hidden="1" customHeight="1" outlineLevel="1">
      <c r="A263" s="238">
        <v>2009</v>
      </c>
      <c r="B263" s="41" t="s">
        <v>52</v>
      </c>
      <c r="C263" s="40">
        <v>9.5</v>
      </c>
      <c r="D263" s="33">
        <v>-0.24784652891528472</v>
      </c>
      <c r="E263" s="33">
        <v>23.744945909527971</v>
      </c>
      <c r="F263" s="33">
        <v>13.510808381589156</v>
      </c>
      <c r="G263" s="40">
        <v>21.9</v>
      </c>
      <c r="H263" s="40">
        <v>22.7</v>
      </c>
      <c r="I263" s="40">
        <v>22.3</v>
      </c>
      <c r="J263" s="40">
        <v>20.100000000000001</v>
      </c>
    </row>
    <row r="264" spans="1:10" ht="14.25" hidden="1" customHeight="1" outlineLevel="1">
      <c r="A264" s="238">
        <v>2009</v>
      </c>
      <c r="B264" s="41" t="s">
        <v>56</v>
      </c>
      <c r="C264" s="33">
        <v>3</v>
      </c>
      <c r="D264" s="33">
        <v>-11.350410884500194</v>
      </c>
      <c r="E264" s="33">
        <v>27.262463782449032</v>
      </c>
      <c r="F264" s="33">
        <v>7.0346738055750375</v>
      </c>
      <c r="G264" s="33">
        <v>17.2</v>
      </c>
      <c r="H264" s="40">
        <v>20.2</v>
      </c>
      <c r="I264" s="40">
        <v>17.5</v>
      </c>
      <c r="J264" s="33">
        <v>13.9</v>
      </c>
    </row>
    <row r="265" spans="1:10" ht="14.25" hidden="1" customHeight="1" outlineLevel="1">
      <c r="A265" s="238">
        <v>2009</v>
      </c>
      <c r="B265" s="41" t="s">
        <v>60</v>
      </c>
      <c r="C265" s="40">
        <v>-0.5</v>
      </c>
      <c r="D265" s="33">
        <v>-15.026086854698962</v>
      </c>
      <c r="E265" s="33">
        <v>20.780784838606241</v>
      </c>
      <c r="F265" s="33">
        <v>4.1082683572058025</v>
      </c>
      <c r="G265" s="40">
        <v>13.5</v>
      </c>
      <c r="H265" s="40">
        <v>15.9</v>
      </c>
      <c r="I265" s="40">
        <v>13.5</v>
      </c>
      <c r="J265" s="40">
        <v>11.7</v>
      </c>
    </row>
    <row r="266" spans="1:10" ht="14.25" hidden="1" customHeight="1" outlineLevel="1">
      <c r="A266" s="404">
        <v>2009</v>
      </c>
      <c r="B266" s="396" t="s">
        <v>64</v>
      </c>
      <c r="C266" s="402">
        <v>-3.3</v>
      </c>
      <c r="D266" s="414">
        <v>-17.970287269107864</v>
      </c>
      <c r="E266" s="414">
        <v>19.478605317326441</v>
      </c>
      <c r="F266" s="414">
        <v>-1.1531374680935107</v>
      </c>
      <c r="G266" s="414">
        <v>11</v>
      </c>
      <c r="H266" s="414">
        <v>15</v>
      </c>
      <c r="I266" s="402">
        <v>10.9</v>
      </c>
      <c r="J266" s="402">
        <v>8.4</v>
      </c>
    </row>
    <row r="267" spans="1:10" ht="14.25" hidden="1" customHeight="1" outlineLevel="1">
      <c r="A267" s="238">
        <v>2010</v>
      </c>
      <c r="B267" s="41" t="s">
        <v>52</v>
      </c>
      <c r="C267" s="33">
        <v>-4.2</v>
      </c>
      <c r="D267" s="33">
        <v>-15.439424765743992</v>
      </c>
      <c r="E267" s="33">
        <v>10.998911783810444</v>
      </c>
      <c r="F267" s="33">
        <v>-1.5789811933579647</v>
      </c>
      <c r="G267" s="33">
        <v>10.7</v>
      </c>
      <c r="H267" s="40">
        <v>16.100000000000001</v>
      </c>
      <c r="I267" s="40">
        <v>10.8</v>
      </c>
      <c r="J267" s="40">
        <v>6.2</v>
      </c>
    </row>
    <row r="268" spans="1:10" ht="14.25" hidden="1" customHeight="1" outlineLevel="1">
      <c r="A268" s="238">
        <v>2010</v>
      </c>
      <c r="B268" s="41" t="s">
        <v>56</v>
      </c>
      <c r="C268" s="33">
        <v>-3</v>
      </c>
      <c r="D268" s="33">
        <v>-8.7065074257156034</v>
      </c>
      <c r="E268" s="33">
        <v>0.49337552862337503</v>
      </c>
      <c r="F268" s="33">
        <v>0.42032408316103664</v>
      </c>
      <c r="G268" s="33">
        <v>10.9</v>
      </c>
      <c r="H268" s="40">
        <v>11.2</v>
      </c>
      <c r="I268" s="40">
        <v>12.2</v>
      </c>
      <c r="J268" s="33">
        <v>6</v>
      </c>
    </row>
    <row r="269" spans="1:10" ht="14.25" hidden="1" customHeight="1" outlineLevel="1">
      <c r="A269" s="238">
        <v>2010</v>
      </c>
      <c r="B269" s="41" t="s">
        <v>60</v>
      </c>
      <c r="C269" s="33">
        <v>-1.7</v>
      </c>
      <c r="D269" s="33">
        <v>-4.722686050081685</v>
      </c>
      <c r="E269" s="33">
        <v>-1.3686950103010949</v>
      </c>
      <c r="F269" s="33">
        <v>0.97781814143436041</v>
      </c>
      <c r="G269" s="33">
        <v>11.1</v>
      </c>
      <c r="H269" s="40">
        <v>9.5</v>
      </c>
      <c r="I269" s="40">
        <v>13.2</v>
      </c>
      <c r="J269" s="40">
        <v>4.4000000000000004</v>
      </c>
    </row>
    <row r="270" spans="1:10" ht="14.25" hidden="1" customHeight="1" outlineLevel="1">
      <c r="A270" s="404">
        <v>2010</v>
      </c>
      <c r="B270" s="396" t="s">
        <v>64</v>
      </c>
      <c r="C270" s="414">
        <v>1.6</v>
      </c>
      <c r="D270" s="414">
        <v>3.53</v>
      </c>
      <c r="E270" s="414">
        <v>-6.79</v>
      </c>
      <c r="F270" s="414">
        <v>6.1</v>
      </c>
      <c r="G270" s="414">
        <v>12.5</v>
      </c>
      <c r="H270" s="402">
        <v>8.1999999999999993</v>
      </c>
      <c r="I270" s="402">
        <v>14.8</v>
      </c>
      <c r="J270" s="402">
        <v>8.1999999999999993</v>
      </c>
    </row>
    <row r="271" spans="1:10" ht="14.25" hidden="1" customHeight="1" outlineLevel="1">
      <c r="A271" s="453">
        <v>2011</v>
      </c>
      <c r="B271" s="439" t="s">
        <v>52</v>
      </c>
      <c r="C271" s="443">
        <v>4.3</v>
      </c>
      <c r="D271" s="443">
        <v>3.2</v>
      </c>
      <c r="E271" s="443">
        <v>-3.05</v>
      </c>
      <c r="F271" s="443">
        <v>10.37</v>
      </c>
      <c r="G271" s="443">
        <v>12.7</v>
      </c>
      <c r="H271" s="441">
        <v>1.4</v>
      </c>
      <c r="I271" s="441">
        <v>16.399999999999999</v>
      </c>
      <c r="J271" s="441">
        <v>10.6</v>
      </c>
    </row>
    <row r="272" spans="1:10" ht="14.25" hidden="1" customHeight="1" outlineLevel="1">
      <c r="A272" s="238">
        <v>2011</v>
      </c>
      <c r="B272" s="41" t="s">
        <v>56</v>
      </c>
      <c r="C272" s="33">
        <v>8.6999999999999993</v>
      </c>
      <c r="D272" s="33">
        <v>11.22</v>
      </c>
      <c r="E272" s="33">
        <v>0.56999999999999995</v>
      </c>
      <c r="F272" s="33">
        <v>11.92</v>
      </c>
      <c r="G272" s="33">
        <v>13</v>
      </c>
      <c r="H272" s="40">
        <v>4.5</v>
      </c>
      <c r="I272" s="40">
        <v>15.9</v>
      </c>
      <c r="J272" s="40">
        <v>10.1</v>
      </c>
    </row>
    <row r="273" spans="1:12" ht="14.25" hidden="1" customHeight="1" outlineLevel="1">
      <c r="A273" s="238">
        <v>2011</v>
      </c>
      <c r="B273" s="41" t="s">
        <v>60</v>
      </c>
      <c r="C273" s="33">
        <v>8.6999999999999993</v>
      </c>
      <c r="D273" s="33">
        <v>12.27</v>
      </c>
      <c r="E273" s="33">
        <v>-3.38</v>
      </c>
      <c r="F273" s="33">
        <v>13.81</v>
      </c>
      <c r="G273" s="33">
        <v>12.3</v>
      </c>
      <c r="H273" s="40">
        <v>4.8</v>
      </c>
      <c r="I273" s="40">
        <v>15.1</v>
      </c>
      <c r="J273" s="40">
        <v>8.3000000000000007</v>
      </c>
    </row>
    <row r="274" spans="1:12" ht="14.25" hidden="1" customHeight="1" outlineLevel="1">
      <c r="A274" s="404">
        <v>2011</v>
      </c>
      <c r="B274" s="396" t="s">
        <v>64</v>
      </c>
      <c r="C274" s="414">
        <v>7.6</v>
      </c>
      <c r="D274" s="414">
        <v>10.45</v>
      </c>
      <c r="E274" s="414">
        <v>-1.74</v>
      </c>
      <c r="F274" s="414">
        <v>11.11</v>
      </c>
      <c r="G274" s="414">
        <v>11.1</v>
      </c>
      <c r="H274" s="402">
        <v>6.6</v>
      </c>
      <c r="I274" s="402">
        <v>13.7</v>
      </c>
      <c r="J274" s="402">
        <v>2.7</v>
      </c>
    </row>
    <row r="275" spans="1:12" ht="14.25" customHeight="1" collapsed="1">
      <c r="A275" s="453">
        <v>2012</v>
      </c>
      <c r="B275" s="439" t="s">
        <v>52</v>
      </c>
      <c r="C275" s="443">
        <v>4.7</v>
      </c>
      <c r="D275" s="443">
        <v>9.42</v>
      </c>
      <c r="E275" s="443">
        <v>-4.62</v>
      </c>
      <c r="F275" s="443">
        <v>6.45</v>
      </c>
      <c r="G275" s="443">
        <v>11.1</v>
      </c>
      <c r="H275" s="441">
        <v>13.4</v>
      </c>
      <c r="I275" s="441">
        <v>12.2</v>
      </c>
      <c r="J275" s="441">
        <v>-0.5</v>
      </c>
    </row>
    <row r="276" spans="1:12" ht="14.25" customHeight="1">
      <c r="A276" s="238">
        <v>2012</v>
      </c>
      <c r="B276" s="41" t="s">
        <v>56</v>
      </c>
      <c r="C276" s="86">
        <v>0.2</v>
      </c>
      <c r="D276" s="86">
        <v>2.1</v>
      </c>
      <c r="E276" s="86">
        <v>-4.1399999999999997</v>
      </c>
      <c r="F276" s="86">
        <v>1.22</v>
      </c>
      <c r="G276" s="86">
        <v>9.9</v>
      </c>
      <c r="H276" s="86">
        <v>12.4</v>
      </c>
      <c r="I276" s="86">
        <v>11.1</v>
      </c>
      <c r="J276" s="86">
        <v>-2.4</v>
      </c>
    </row>
    <row r="277" spans="1:12" ht="14.25" customHeight="1">
      <c r="A277" s="238">
        <v>2012</v>
      </c>
      <c r="B277" s="41" t="s">
        <v>60</v>
      </c>
      <c r="C277" s="86">
        <v>-1.7</v>
      </c>
      <c r="D277" s="86">
        <v>-0.63</v>
      </c>
      <c r="E277" s="86">
        <v>-5.93</v>
      </c>
      <c r="F277" s="86">
        <v>-0.2</v>
      </c>
      <c r="G277" s="86">
        <v>9.8000000000000007</v>
      </c>
      <c r="H277" s="86">
        <v>13.7</v>
      </c>
      <c r="I277" s="86">
        <v>10.9</v>
      </c>
      <c r="J277" s="86">
        <v>-4.5999999999999996</v>
      </c>
    </row>
    <row r="278" spans="1:12" ht="14.25" customHeight="1">
      <c r="A278" s="723">
        <v>2012</v>
      </c>
      <c r="B278" s="77" t="s">
        <v>64</v>
      </c>
      <c r="C278" s="140">
        <v>-2.2999999999999998</v>
      </c>
      <c r="D278" s="140">
        <v>1.03</v>
      </c>
      <c r="E278" s="140">
        <v>-5.01</v>
      </c>
      <c r="F278" s="140">
        <v>-3.76</v>
      </c>
      <c r="G278" s="140">
        <v>10.3</v>
      </c>
      <c r="H278" s="140">
        <v>14.6</v>
      </c>
      <c r="I278" s="140">
        <v>11.1</v>
      </c>
      <c r="J278" s="140">
        <v>-4</v>
      </c>
    </row>
    <row r="279" spans="1:12" hidden="1" outlineLevel="1" collapsed="1">
      <c r="A279" s="238">
        <v>2007</v>
      </c>
      <c r="B279" s="41" t="s">
        <v>49</v>
      </c>
      <c r="C279" s="33">
        <v>21.6</v>
      </c>
      <c r="D279" s="33">
        <v>15.553282979873174</v>
      </c>
      <c r="E279" s="33">
        <v>25.490573336131334</v>
      </c>
      <c r="F279" s="33">
        <v>26.609480473328759</v>
      </c>
      <c r="G279" s="33">
        <v>32.200000000000003</v>
      </c>
      <c r="H279" s="33">
        <v>26.4</v>
      </c>
      <c r="I279" s="33">
        <v>33.200000000000003</v>
      </c>
      <c r="J279" s="33">
        <v>33.799999999999997</v>
      </c>
    </row>
    <row r="280" spans="1:12" ht="14.25" hidden="1" customHeight="1" outlineLevel="1">
      <c r="A280" s="238">
        <v>2007</v>
      </c>
      <c r="B280" s="41" t="s">
        <v>50</v>
      </c>
      <c r="C280" s="33">
        <v>21.2</v>
      </c>
      <c r="D280" s="33">
        <v>19.523853631828878</v>
      </c>
      <c r="E280" s="33">
        <v>27.825280747842601</v>
      </c>
      <c r="F280" s="33">
        <v>19.878233494868869</v>
      </c>
      <c r="G280" s="33">
        <v>32.1</v>
      </c>
      <c r="H280" s="33">
        <v>26.9</v>
      </c>
      <c r="I280" s="33">
        <v>32.5</v>
      </c>
      <c r="J280" s="33">
        <v>35.5</v>
      </c>
    </row>
    <row r="281" spans="1:12" ht="14.25" hidden="1" customHeight="1" outlineLevel="1">
      <c r="A281" s="238">
        <v>2007</v>
      </c>
      <c r="B281" s="41" t="s">
        <v>51</v>
      </c>
      <c r="C281" s="33">
        <v>20.100000000000001</v>
      </c>
      <c r="D281" s="33">
        <v>23.898411697005017</v>
      </c>
      <c r="E281" s="33">
        <v>18.649793934017456</v>
      </c>
      <c r="F281" s="33">
        <v>16.677768344316124</v>
      </c>
      <c r="G281" s="33">
        <v>31.2</v>
      </c>
      <c r="H281" s="33">
        <v>24.8</v>
      </c>
      <c r="I281" s="33">
        <v>31.5</v>
      </c>
      <c r="J281" s="33">
        <v>35.799999999999997</v>
      </c>
    </row>
    <row r="282" spans="1:12" ht="14.25" hidden="1" customHeight="1" outlineLevel="1">
      <c r="A282" s="238">
        <v>2007</v>
      </c>
      <c r="B282" s="41" t="s">
        <v>53</v>
      </c>
      <c r="C282" s="33">
        <v>21.1</v>
      </c>
      <c r="D282" s="33">
        <v>23.116755500850179</v>
      </c>
      <c r="E282" s="33">
        <v>26.35298316982076</v>
      </c>
      <c r="F282" s="33">
        <v>16.394619677946448</v>
      </c>
      <c r="G282" s="33">
        <v>29.9</v>
      </c>
      <c r="H282" s="33">
        <v>20.2</v>
      </c>
      <c r="I282" s="33">
        <v>31.4</v>
      </c>
      <c r="J282" s="33">
        <v>32.5</v>
      </c>
    </row>
    <row r="283" spans="1:12" hidden="1" outlineLevel="1" collapsed="1">
      <c r="A283" s="238">
        <v>2007</v>
      </c>
      <c r="B283" s="41" t="s">
        <v>54</v>
      </c>
      <c r="C283" s="33">
        <v>20.9</v>
      </c>
      <c r="D283" s="33">
        <v>17.862132345496068</v>
      </c>
      <c r="E283" s="33">
        <v>19.791976349906417</v>
      </c>
      <c r="F283" s="33">
        <v>25.088599290623328</v>
      </c>
      <c r="G283" s="33">
        <v>29.4</v>
      </c>
      <c r="H283" s="33">
        <v>20</v>
      </c>
      <c r="I283" s="33">
        <v>31.7</v>
      </c>
      <c r="J283" s="33">
        <v>29.4</v>
      </c>
      <c r="L283" s="332"/>
    </row>
    <row r="284" spans="1:12" ht="14.25" hidden="1" customHeight="1" outlineLevel="1">
      <c r="A284" s="238">
        <v>2007</v>
      </c>
      <c r="B284" s="41" t="s">
        <v>55</v>
      </c>
      <c r="C284" s="33">
        <v>22</v>
      </c>
      <c r="D284" s="33">
        <v>22.264719270972847</v>
      </c>
      <c r="E284" s="33">
        <v>21.025839070930974</v>
      </c>
      <c r="F284" s="33">
        <v>22.222874353696149</v>
      </c>
      <c r="G284" s="33">
        <v>28.8</v>
      </c>
      <c r="H284" s="33">
        <v>19.899999999999999</v>
      </c>
      <c r="I284" s="33">
        <v>31</v>
      </c>
      <c r="J284" s="33">
        <v>28.7</v>
      </c>
      <c r="L284" s="332"/>
    </row>
    <row r="285" spans="1:12" ht="14.25" hidden="1" customHeight="1" outlineLevel="1">
      <c r="A285" s="238">
        <v>2007</v>
      </c>
      <c r="B285" s="41" t="s">
        <v>57</v>
      </c>
      <c r="C285" s="33">
        <v>29.5</v>
      </c>
      <c r="D285" s="33">
        <v>30.231813835737494</v>
      </c>
      <c r="E285" s="33">
        <v>34.834847906572392</v>
      </c>
      <c r="F285" s="33">
        <v>25.923619211257655</v>
      </c>
      <c r="G285" s="33">
        <v>28.6</v>
      </c>
      <c r="H285" s="33">
        <v>20.7</v>
      </c>
      <c r="I285" s="33">
        <v>30.7</v>
      </c>
      <c r="J285" s="33">
        <v>27.5</v>
      </c>
    </row>
    <row r="286" spans="1:12" ht="14.25" hidden="1" customHeight="1" outlineLevel="1">
      <c r="A286" s="238">
        <v>2007</v>
      </c>
      <c r="B286" s="41" t="s">
        <v>58</v>
      </c>
      <c r="C286" s="33">
        <v>27.8</v>
      </c>
      <c r="D286" s="33">
        <v>27.840523588604416</v>
      </c>
      <c r="E286" s="33">
        <v>31.197625147779711</v>
      </c>
      <c r="F286" s="33">
        <v>26.050713435162812</v>
      </c>
      <c r="G286" s="33">
        <v>28.2</v>
      </c>
      <c r="H286" s="33">
        <v>19.899999999999999</v>
      </c>
      <c r="I286" s="33">
        <v>30.4</v>
      </c>
      <c r="J286" s="33">
        <v>27.4</v>
      </c>
      <c r="L286" s="332"/>
    </row>
    <row r="287" spans="1:12" hidden="1" outlineLevel="1" collapsed="1">
      <c r="A287" s="238">
        <v>2007</v>
      </c>
      <c r="B287" s="41" t="s">
        <v>59</v>
      </c>
      <c r="C287" s="33">
        <v>29.1</v>
      </c>
      <c r="D287" s="33">
        <v>30.902406101195766</v>
      </c>
      <c r="E287" s="33">
        <v>30.975351602957431</v>
      </c>
      <c r="F287" s="33">
        <v>26.30138923692428</v>
      </c>
      <c r="G287" s="33">
        <v>27.9</v>
      </c>
      <c r="H287" s="33">
        <v>18.7</v>
      </c>
      <c r="I287" s="33">
        <v>30.3</v>
      </c>
      <c r="J287" s="33">
        <v>26.7</v>
      </c>
    </row>
    <row r="288" spans="1:12" ht="14.25" hidden="1" customHeight="1" outlineLevel="1">
      <c r="A288" s="238">
        <v>2007</v>
      </c>
      <c r="B288" s="41" t="s">
        <v>61</v>
      </c>
      <c r="C288" s="33">
        <v>23.1</v>
      </c>
      <c r="D288" s="33">
        <v>26.882909048987973</v>
      </c>
      <c r="E288" s="33">
        <v>18.529202140766607</v>
      </c>
      <c r="F288" s="33">
        <v>21.394024256783656</v>
      </c>
      <c r="G288" s="33">
        <v>28.2</v>
      </c>
      <c r="H288" s="33">
        <v>17.899999999999999</v>
      </c>
      <c r="I288" s="33">
        <v>30.7</v>
      </c>
      <c r="J288" s="33">
        <v>27.5</v>
      </c>
    </row>
    <row r="289" spans="1:10" ht="14.25" hidden="1" customHeight="1" outlineLevel="1">
      <c r="A289" s="238">
        <v>2007</v>
      </c>
      <c r="B289" s="41" t="s">
        <v>62</v>
      </c>
      <c r="C289" s="33">
        <v>24.1</v>
      </c>
      <c r="D289" s="33">
        <v>30.932096786759832</v>
      </c>
      <c r="E289" s="33">
        <v>19.552170162919005</v>
      </c>
      <c r="F289" s="33">
        <v>19.107615644195008</v>
      </c>
      <c r="G289" s="33">
        <v>28.6</v>
      </c>
      <c r="H289" s="33">
        <v>17.100000000000001</v>
      </c>
      <c r="I289" s="33">
        <v>31.3</v>
      </c>
      <c r="J289" s="33">
        <v>28.3</v>
      </c>
    </row>
    <row r="290" spans="1:10" s="96" customFormat="1" ht="14.25" hidden="1" customHeight="1" outlineLevel="1">
      <c r="A290" s="238">
        <v>2007</v>
      </c>
      <c r="B290" s="41" t="s">
        <v>63</v>
      </c>
      <c r="C290" s="33">
        <v>25.6</v>
      </c>
      <c r="D290" s="33">
        <v>33.031286519931683</v>
      </c>
      <c r="E290" s="33">
        <v>29.627749045859254</v>
      </c>
      <c r="F290" s="33">
        <v>15.714987451816597</v>
      </c>
      <c r="G290" s="33">
        <v>28.6</v>
      </c>
      <c r="H290" s="33">
        <v>17.8</v>
      </c>
      <c r="I290" s="33">
        <v>30.3</v>
      </c>
      <c r="J290" s="33">
        <v>31.1</v>
      </c>
    </row>
    <row r="291" spans="1:10" hidden="1" outlineLevel="1" collapsed="1">
      <c r="A291" s="238">
        <v>2008</v>
      </c>
      <c r="B291" s="41" t="s">
        <v>49</v>
      </c>
      <c r="C291" s="33">
        <v>29.1</v>
      </c>
      <c r="D291" s="33">
        <v>38.400178654316107</v>
      </c>
      <c r="E291" s="33">
        <v>36.335013087548269</v>
      </c>
      <c r="F291" s="33">
        <v>15.750942219708575</v>
      </c>
      <c r="G291" s="33">
        <v>28.7</v>
      </c>
      <c r="H291" s="33">
        <v>16.899999999999999</v>
      </c>
      <c r="I291" s="33">
        <v>30.1</v>
      </c>
      <c r="J291" s="33">
        <v>33.4</v>
      </c>
    </row>
    <row r="292" spans="1:10" ht="14.25" hidden="1" customHeight="1" outlineLevel="1">
      <c r="A292" s="238">
        <v>2008</v>
      </c>
      <c r="B292" s="41" t="s">
        <v>50</v>
      </c>
      <c r="C292" s="33">
        <v>29.9</v>
      </c>
      <c r="D292" s="33">
        <v>36.079337008561254</v>
      </c>
      <c r="E292" s="33">
        <v>34.642241510295015</v>
      </c>
      <c r="F292" s="33">
        <v>20.585290400038989</v>
      </c>
      <c r="G292" s="33">
        <v>29</v>
      </c>
      <c r="H292" s="33">
        <v>17</v>
      </c>
      <c r="I292" s="33">
        <v>30.5</v>
      </c>
      <c r="J292" s="33">
        <v>33.299999999999997</v>
      </c>
    </row>
    <row r="293" spans="1:10" ht="14.25" hidden="1" customHeight="1" outlineLevel="1">
      <c r="A293" s="238">
        <v>2008</v>
      </c>
      <c r="B293" s="41" t="s">
        <v>51</v>
      </c>
      <c r="C293" s="33">
        <v>30.4</v>
      </c>
      <c r="D293" s="33">
        <v>34.494310035929232</v>
      </c>
      <c r="E293" s="33">
        <v>36.80617522290671</v>
      </c>
      <c r="F293" s="33">
        <v>22.58100257416697</v>
      </c>
      <c r="G293" s="33">
        <v>28.6</v>
      </c>
      <c r="H293" s="33">
        <v>16.399999999999999</v>
      </c>
      <c r="I293" s="33">
        <v>30.3</v>
      </c>
      <c r="J293" s="33">
        <v>32.299999999999997</v>
      </c>
    </row>
    <row r="294" spans="1:10" ht="14.25" hidden="1" customHeight="1" outlineLevel="1">
      <c r="A294" s="238">
        <v>2008</v>
      </c>
      <c r="B294" s="41" t="s">
        <v>53</v>
      </c>
      <c r="C294" s="33">
        <v>30.2</v>
      </c>
      <c r="D294" s="33">
        <v>36.548891932352326</v>
      </c>
      <c r="E294" s="33">
        <v>29.660370125919666</v>
      </c>
      <c r="F294" s="33">
        <v>23.475005790245486</v>
      </c>
      <c r="G294" s="33">
        <v>29.7</v>
      </c>
      <c r="H294" s="33">
        <v>22.1</v>
      </c>
      <c r="I294" s="33">
        <v>30.6</v>
      </c>
      <c r="J294" s="33">
        <v>32.5</v>
      </c>
    </row>
    <row r="295" spans="1:10" hidden="1" outlineLevel="1" collapsed="1">
      <c r="A295" s="238">
        <v>2008</v>
      </c>
      <c r="B295" s="41" t="s">
        <v>54</v>
      </c>
      <c r="C295" s="33">
        <v>26.9</v>
      </c>
      <c r="D295" s="33">
        <v>33.106700167105366</v>
      </c>
      <c r="E295" s="33">
        <v>27.815586644692036</v>
      </c>
      <c r="F295" s="33">
        <v>19.572059465950623</v>
      </c>
      <c r="G295" s="33">
        <v>29.1</v>
      </c>
      <c r="H295" s="33">
        <v>22.8</v>
      </c>
      <c r="I295" s="33">
        <v>29.7</v>
      </c>
      <c r="J295" s="33">
        <v>31.6</v>
      </c>
    </row>
    <row r="296" spans="1:10" hidden="1" outlineLevel="1">
      <c r="A296" s="238">
        <v>2008</v>
      </c>
      <c r="B296" s="41" t="s">
        <v>55</v>
      </c>
      <c r="C296" s="33">
        <v>25.9</v>
      </c>
      <c r="D296" s="33">
        <v>26.242670832292799</v>
      </c>
      <c r="E296" s="33">
        <v>33.906167185463758</v>
      </c>
      <c r="F296" s="33">
        <v>21.6171883447829</v>
      </c>
      <c r="G296" s="33">
        <v>28.8</v>
      </c>
      <c r="H296" s="33">
        <v>22.8</v>
      </c>
      <c r="I296" s="33">
        <v>29.5</v>
      </c>
      <c r="J296" s="33">
        <v>30.9</v>
      </c>
    </row>
    <row r="297" spans="1:10" ht="14.25" hidden="1" customHeight="1" outlineLevel="1">
      <c r="A297" s="238">
        <v>2008</v>
      </c>
      <c r="B297" s="41" t="s">
        <v>57</v>
      </c>
      <c r="C297" s="33">
        <v>24.9</v>
      </c>
      <c r="D297" s="33">
        <v>27.237257661181918</v>
      </c>
      <c r="E297" s="33">
        <v>32.517806229359422</v>
      </c>
      <c r="F297" s="33">
        <v>18.415206288469815</v>
      </c>
      <c r="G297" s="33">
        <v>29</v>
      </c>
      <c r="H297" s="33">
        <v>24.1</v>
      </c>
      <c r="I297" s="33">
        <v>29.7</v>
      </c>
      <c r="J297" s="33">
        <v>30.4</v>
      </c>
    </row>
    <row r="298" spans="1:10" ht="14.25" hidden="1" customHeight="1" outlineLevel="1">
      <c r="A298" s="238">
        <v>2008</v>
      </c>
      <c r="B298" s="41" t="s">
        <v>58</v>
      </c>
      <c r="C298" s="33">
        <v>25.9</v>
      </c>
      <c r="D298" s="33">
        <v>29.59428403731879</v>
      </c>
      <c r="E298" s="33">
        <v>36.070268953584304</v>
      </c>
      <c r="F298" s="33">
        <v>16.541127870879585</v>
      </c>
      <c r="G298" s="33">
        <v>28.7</v>
      </c>
      <c r="H298" s="33">
        <v>25.4</v>
      </c>
      <c r="I298" s="33">
        <v>29.2</v>
      </c>
      <c r="J298" s="33">
        <v>29.1</v>
      </c>
    </row>
    <row r="299" spans="1:10" ht="14.25" hidden="1" customHeight="1" outlineLevel="1">
      <c r="A299" s="238">
        <v>2008</v>
      </c>
      <c r="B299" s="41" t="s">
        <v>59</v>
      </c>
      <c r="C299" s="33">
        <v>22.6</v>
      </c>
      <c r="D299" s="33">
        <v>22.325000576547946</v>
      </c>
      <c r="E299" s="33">
        <v>38.679164842411062</v>
      </c>
      <c r="F299" s="33">
        <v>15.047386214084908</v>
      </c>
      <c r="G299" s="33">
        <v>28.5</v>
      </c>
      <c r="H299" s="33">
        <v>25.8</v>
      </c>
      <c r="I299" s="33">
        <v>29</v>
      </c>
      <c r="J299" s="33">
        <v>28.6</v>
      </c>
    </row>
    <row r="300" spans="1:10" ht="14.25" hidden="1" customHeight="1" outlineLevel="1">
      <c r="A300" s="238">
        <v>2008</v>
      </c>
      <c r="B300" s="41" t="s">
        <v>61</v>
      </c>
      <c r="C300" s="33">
        <v>20.2</v>
      </c>
      <c r="D300" s="33">
        <v>17.340482947989194</v>
      </c>
      <c r="E300" s="33">
        <v>35.988890754686317</v>
      </c>
      <c r="F300" s="33">
        <v>15.559596021881182</v>
      </c>
      <c r="G300" s="33">
        <v>27.8</v>
      </c>
      <c r="H300" s="33">
        <v>26.4</v>
      </c>
      <c r="I300" s="33">
        <v>28.3</v>
      </c>
      <c r="J300" s="33">
        <v>26.9</v>
      </c>
    </row>
    <row r="301" spans="1:10" ht="14.25" hidden="1" customHeight="1" outlineLevel="1">
      <c r="A301" s="238">
        <v>2008</v>
      </c>
      <c r="B301" s="41" t="s">
        <v>62</v>
      </c>
      <c r="C301" s="33">
        <v>19.899999999999999</v>
      </c>
      <c r="D301" s="33">
        <v>15.181784341960538</v>
      </c>
      <c r="E301" s="33">
        <v>34.428599168168454</v>
      </c>
      <c r="F301" s="33">
        <v>17.763103935155282</v>
      </c>
      <c r="G301" s="33">
        <v>26.4</v>
      </c>
      <c r="H301" s="33">
        <v>25.8</v>
      </c>
      <c r="I301" s="33">
        <v>27</v>
      </c>
      <c r="J301" s="33">
        <v>24.9</v>
      </c>
    </row>
    <row r="302" spans="1:10" hidden="1" outlineLevel="1" collapsed="1">
      <c r="A302" s="404">
        <v>2008</v>
      </c>
      <c r="B302" s="396" t="s">
        <v>63</v>
      </c>
      <c r="C302" s="414">
        <v>15.5</v>
      </c>
      <c r="D302" s="414">
        <v>8.3991189587284758</v>
      </c>
      <c r="E302" s="414">
        <v>27.139883194044135</v>
      </c>
      <c r="F302" s="414">
        <v>17.305556464941407</v>
      </c>
      <c r="G302" s="414">
        <v>25.3</v>
      </c>
      <c r="H302" s="414">
        <v>24.8</v>
      </c>
      <c r="I302" s="414">
        <v>26.1</v>
      </c>
      <c r="J302" s="414">
        <v>22.9</v>
      </c>
    </row>
    <row r="303" spans="1:10" hidden="1" outlineLevel="1">
      <c r="A303" s="238">
        <v>2009</v>
      </c>
      <c r="B303" s="41" t="s">
        <v>49</v>
      </c>
      <c r="C303" s="33">
        <v>11.5</v>
      </c>
      <c r="D303" s="33">
        <v>2.4464588342914406</v>
      </c>
      <c r="E303" s="33">
        <v>21.331951621783084</v>
      </c>
      <c r="F303" s="33">
        <v>16.729856420800843</v>
      </c>
      <c r="G303" s="33">
        <v>23.4</v>
      </c>
      <c r="H303" s="33">
        <v>23.3</v>
      </c>
      <c r="I303" s="33">
        <v>24</v>
      </c>
      <c r="J303" s="33">
        <v>21.4</v>
      </c>
    </row>
    <row r="304" spans="1:10" hidden="1" outlineLevel="1">
      <c r="A304" s="238">
        <v>2009</v>
      </c>
      <c r="B304" s="41" t="s">
        <v>50</v>
      </c>
      <c r="C304" s="40">
        <v>10.9</v>
      </c>
      <c r="D304" s="33">
        <v>2.5223689732615044</v>
      </c>
      <c r="E304" s="33">
        <v>22.16013384208501</v>
      </c>
      <c r="F304" s="33">
        <v>14.606311910883015</v>
      </c>
      <c r="G304" s="40">
        <v>22.7</v>
      </c>
      <c r="H304" s="40">
        <v>22.8</v>
      </c>
      <c r="I304" s="40">
        <v>23.4</v>
      </c>
      <c r="J304" s="40">
        <v>20.399999999999999</v>
      </c>
    </row>
    <row r="305" spans="1:10" hidden="1" outlineLevel="1">
      <c r="A305" s="238">
        <v>2009</v>
      </c>
      <c r="B305" s="41" t="s">
        <v>51</v>
      </c>
      <c r="C305" s="40">
        <v>9.5</v>
      </c>
      <c r="D305" s="33">
        <v>-0.29743800260799841</v>
      </c>
      <c r="E305" s="33">
        <v>23.66961701828756</v>
      </c>
      <c r="F305" s="33">
        <v>13.526725428787058</v>
      </c>
      <c r="G305" s="40">
        <v>21.9</v>
      </c>
      <c r="H305" s="40">
        <v>22.7</v>
      </c>
      <c r="I305" s="40">
        <v>22.3</v>
      </c>
      <c r="J305" s="40">
        <v>20.100000000000001</v>
      </c>
    </row>
    <row r="306" spans="1:10" hidden="1" outlineLevel="1">
      <c r="A306" s="238">
        <v>2009</v>
      </c>
      <c r="B306" s="41" t="s">
        <v>53</v>
      </c>
      <c r="C306" s="33">
        <v>7.2</v>
      </c>
      <c r="D306" s="33">
        <v>-3.8925814696712631</v>
      </c>
      <c r="E306" s="33">
        <v>24.158785422246044</v>
      </c>
      <c r="F306" s="33">
        <v>11.174523782570661</v>
      </c>
      <c r="G306" s="40">
        <v>20.100000000000001</v>
      </c>
      <c r="H306" s="40">
        <v>21.9</v>
      </c>
      <c r="I306" s="40">
        <v>20.399999999999999</v>
      </c>
      <c r="J306" s="40">
        <v>17.8</v>
      </c>
    </row>
    <row r="307" spans="1:10" hidden="1" outlineLevel="1">
      <c r="A307" s="238">
        <v>2009</v>
      </c>
      <c r="B307" s="41" t="s">
        <v>54</v>
      </c>
      <c r="C307" s="40">
        <v>6.4</v>
      </c>
      <c r="D307" s="33">
        <v>-6.9105396301348128</v>
      </c>
      <c r="E307" s="33">
        <v>27.857165832512827</v>
      </c>
      <c r="F307" s="33">
        <v>10.543124450998532</v>
      </c>
      <c r="G307" s="40">
        <v>18.600000000000001</v>
      </c>
      <c r="H307" s="40">
        <v>20.8</v>
      </c>
      <c r="I307" s="40">
        <v>18.899999999999999</v>
      </c>
      <c r="J307" s="40">
        <v>16.3</v>
      </c>
    </row>
    <row r="308" spans="1:10" hidden="1" outlineLevel="1">
      <c r="A308" s="238">
        <v>2009</v>
      </c>
      <c r="B308" s="41" t="s">
        <v>55</v>
      </c>
      <c r="C308" s="33">
        <v>3.1</v>
      </c>
      <c r="D308" s="33">
        <v>-11.325274335144483</v>
      </c>
      <c r="E308" s="33">
        <v>27.194409932011403</v>
      </c>
      <c r="F308" s="33">
        <v>7.1124750428155021</v>
      </c>
      <c r="G308" s="33">
        <v>17.2</v>
      </c>
      <c r="H308" s="40">
        <v>20.2</v>
      </c>
      <c r="I308" s="40">
        <v>17.5</v>
      </c>
      <c r="J308" s="33">
        <v>14</v>
      </c>
    </row>
    <row r="309" spans="1:10" hidden="1" outlineLevel="1">
      <c r="A309" s="238">
        <v>2009</v>
      </c>
      <c r="B309" s="41" t="s">
        <v>57</v>
      </c>
      <c r="C309" s="40">
        <v>0.1</v>
      </c>
      <c r="D309" s="33">
        <v>-14.755383148173213</v>
      </c>
      <c r="E309" s="33">
        <v>21.256459755704896</v>
      </c>
      <c r="F309" s="33">
        <v>5.8606060981301633</v>
      </c>
      <c r="G309" s="40">
        <v>15.7</v>
      </c>
      <c r="H309" s="40">
        <v>18.100000000000001</v>
      </c>
      <c r="I309" s="40">
        <v>16.100000000000001</v>
      </c>
      <c r="J309" s="40">
        <v>12.7</v>
      </c>
    </row>
    <row r="310" spans="1:10" hidden="1" outlineLevel="1">
      <c r="A310" s="238">
        <v>2009</v>
      </c>
      <c r="B310" s="41" t="s">
        <v>58</v>
      </c>
      <c r="C310" s="33">
        <v>0</v>
      </c>
      <c r="D310" s="33">
        <v>-15.119664811749061</v>
      </c>
      <c r="E310" s="33">
        <v>21.286171955217544</v>
      </c>
      <c r="F310" s="33">
        <v>5.4901887969403473</v>
      </c>
      <c r="G310" s="40">
        <v>14.6</v>
      </c>
      <c r="H310" s="40">
        <v>16.899999999999999</v>
      </c>
      <c r="I310" s="33">
        <v>15</v>
      </c>
      <c r="J310" s="40">
        <v>11.7</v>
      </c>
    </row>
    <row r="311" spans="1:10" hidden="1" outlineLevel="1">
      <c r="A311" s="238">
        <v>2009</v>
      </c>
      <c r="B311" s="41" t="s">
        <v>59</v>
      </c>
      <c r="C311" s="40">
        <v>-0.5</v>
      </c>
      <c r="D311" s="33">
        <v>-15.042787370450075</v>
      </c>
      <c r="E311" s="33">
        <v>20.655965316474877</v>
      </c>
      <c r="F311" s="33">
        <v>4.1087548726870269</v>
      </c>
      <c r="G311" s="40">
        <v>13.5</v>
      </c>
      <c r="H311" s="40">
        <v>15.9</v>
      </c>
      <c r="I311" s="40">
        <v>13.5</v>
      </c>
      <c r="J311" s="40">
        <v>11.7</v>
      </c>
    </row>
    <row r="312" spans="1:10" hidden="1" outlineLevel="1">
      <c r="A312" s="238">
        <v>2009</v>
      </c>
      <c r="B312" s="41" t="s">
        <v>61</v>
      </c>
      <c r="C312" s="40">
        <v>-1.6</v>
      </c>
      <c r="D312" s="33">
        <v>-14.114812609307188</v>
      </c>
      <c r="E312" s="33">
        <v>18.257138218128272</v>
      </c>
      <c r="F312" s="33">
        <v>0.96343409625673604</v>
      </c>
      <c r="G312" s="40">
        <v>12.1</v>
      </c>
      <c r="H312" s="40">
        <v>14.8</v>
      </c>
      <c r="I312" s="40">
        <v>12.1</v>
      </c>
      <c r="J312" s="40">
        <v>10.1</v>
      </c>
    </row>
    <row r="313" spans="1:10" ht="15" hidden="1" customHeight="1" outlineLevel="1">
      <c r="A313" s="238">
        <v>2009</v>
      </c>
      <c r="B313" s="41" t="s">
        <v>62</v>
      </c>
      <c r="C313" s="33">
        <v>-2.1</v>
      </c>
      <c r="D313" s="33">
        <v>-16.25205465982344</v>
      </c>
      <c r="E313" s="33">
        <v>21.076138454666701</v>
      </c>
      <c r="F313" s="33">
        <v>0.3125218758985282</v>
      </c>
      <c r="G313" s="40">
        <v>11.4</v>
      </c>
      <c r="H313" s="40">
        <v>15.1</v>
      </c>
      <c r="I313" s="40">
        <v>11.4</v>
      </c>
      <c r="J313" s="40">
        <v>8.9</v>
      </c>
    </row>
    <row r="314" spans="1:10" hidden="1" outlineLevel="1">
      <c r="A314" s="404">
        <v>2009</v>
      </c>
      <c r="B314" s="396" t="s">
        <v>63</v>
      </c>
      <c r="C314" s="402">
        <v>-3.3</v>
      </c>
      <c r="D314" s="414">
        <v>-17.926976002175405</v>
      </c>
      <c r="E314" s="414">
        <v>19.35416222010166</v>
      </c>
      <c r="F314" s="414">
        <v>-1.1532547422550647</v>
      </c>
      <c r="G314" s="414">
        <v>11</v>
      </c>
      <c r="H314" s="414">
        <v>15</v>
      </c>
      <c r="I314" s="402">
        <v>10.9</v>
      </c>
      <c r="J314" s="402">
        <v>8.4</v>
      </c>
    </row>
    <row r="315" spans="1:10" hidden="1" outlineLevel="1">
      <c r="A315" s="238">
        <v>2010</v>
      </c>
      <c r="B315" s="41" t="s">
        <v>49</v>
      </c>
      <c r="C315" s="33">
        <v>-3</v>
      </c>
      <c r="D315" s="33">
        <v>-14.628963265899777</v>
      </c>
      <c r="E315" s="33">
        <v>16.485691416717263</v>
      </c>
      <c r="F315" s="33">
        <v>-2.4229189789133705</v>
      </c>
      <c r="G315" s="33">
        <v>11.4</v>
      </c>
      <c r="H315" s="33">
        <v>16</v>
      </c>
      <c r="I315" s="40">
        <v>11.4</v>
      </c>
      <c r="J315" s="40">
        <v>8.1</v>
      </c>
    </row>
    <row r="316" spans="1:10" hidden="1" outlineLevel="1">
      <c r="A316" s="238">
        <v>2010</v>
      </c>
      <c r="B316" s="41" t="s">
        <v>50</v>
      </c>
      <c r="C316" s="33">
        <v>-3.7</v>
      </c>
      <c r="D316" s="33">
        <v>-15.797019270829557</v>
      </c>
      <c r="E316" s="33">
        <v>13.899911490405817</v>
      </c>
      <c r="F316" s="33">
        <v>-1.3556003376347068</v>
      </c>
      <c r="G316" s="33">
        <v>10.8</v>
      </c>
      <c r="H316" s="40">
        <v>16.100000000000001</v>
      </c>
      <c r="I316" s="40">
        <v>10.7</v>
      </c>
      <c r="J316" s="40">
        <v>7.2</v>
      </c>
    </row>
    <row r="317" spans="1:10" hidden="1" outlineLevel="1">
      <c r="A317" s="238">
        <v>2010</v>
      </c>
      <c r="B317" s="41" t="s">
        <v>51</v>
      </c>
      <c r="C317" s="33">
        <v>-4.2</v>
      </c>
      <c r="D317" s="33">
        <v>-15.406030449109867</v>
      </c>
      <c r="E317" s="33">
        <v>10.940859513308933</v>
      </c>
      <c r="F317" s="33">
        <v>-1.5784259405337506</v>
      </c>
      <c r="G317" s="33">
        <v>10.7</v>
      </c>
      <c r="H317" s="40">
        <v>16.100000000000001</v>
      </c>
      <c r="I317" s="40">
        <v>10.8</v>
      </c>
      <c r="J317" s="40">
        <v>6.2</v>
      </c>
    </row>
    <row r="318" spans="1:10" hidden="1" outlineLevel="1">
      <c r="A318" s="238">
        <v>2010</v>
      </c>
      <c r="B318" s="41" t="s">
        <v>53</v>
      </c>
      <c r="C318" s="33">
        <v>-4.5</v>
      </c>
      <c r="D318" s="33">
        <v>-15.328054425233164</v>
      </c>
      <c r="E318" s="33">
        <v>9.006187787659373</v>
      </c>
      <c r="F318" s="33">
        <v>-1.6065098635323525</v>
      </c>
      <c r="G318" s="33">
        <v>10.6</v>
      </c>
      <c r="H318" s="40">
        <v>15.3</v>
      </c>
      <c r="I318" s="40">
        <v>10.8</v>
      </c>
      <c r="J318" s="40">
        <v>6.5</v>
      </c>
    </row>
    <row r="319" spans="1:10" hidden="1" outlineLevel="1">
      <c r="A319" s="238">
        <v>2010</v>
      </c>
      <c r="B319" s="41" t="s">
        <v>54</v>
      </c>
      <c r="C319" s="33">
        <v>-3.3</v>
      </c>
      <c r="D319" s="33">
        <v>-9.7643465149976265</v>
      </c>
      <c r="E319" s="33">
        <v>3.8336786756143799</v>
      </c>
      <c r="F319" s="33">
        <v>-1.3358368100779694</v>
      </c>
      <c r="G319" s="33">
        <v>10.8</v>
      </c>
      <c r="H319" s="40">
        <v>11.5</v>
      </c>
      <c r="I319" s="33">
        <v>12</v>
      </c>
      <c r="J319" s="33">
        <v>6</v>
      </c>
    </row>
    <row r="320" spans="1:10" hidden="1" outlineLevel="1">
      <c r="A320" s="238">
        <v>2010</v>
      </c>
      <c r="B320" s="41" t="s">
        <v>55</v>
      </c>
      <c r="C320" s="33">
        <v>-3</v>
      </c>
      <c r="D320" s="33">
        <v>-8.7065074257156034</v>
      </c>
      <c r="E320" s="33">
        <v>0.49337552862337503</v>
      </c>
      <c r="F320" s="33">
        <v>0.42032408316103664</v>
      </c>
      <c r="G320" s="33">
        <v>10.9</v>
      </c>
      <c r="H320" s="33">
        <v>11.2</v>
      </c>
      <c r="I320" s="33">
        <v>12.2</v>
      </c>
      <c r="J320" s="33">
        <v>6</v>
      </c>
    </row>
    <row r="321" spans="1:10" hidden="1" outlineLevel="1">
      <c r="A321" s="238">
        <v>2010</v>
      </c>
      <c r="B321" s="41" t="s">
        <v>57</v>
      </c>
      <c r="C321" s="33">
        <v>-2.1</v>
      </c>
      <c r="D321" s="33">
        <v>-7.0201698209071424</v>
      </c>
      <c r="E321" s="33">
        <v>1.9621674389600003</v>
      </c>
      <c r="F321" s="33">
        <v>0.12150085225002495</v>
      </c>
      <c r="G321" s="33">
        <v>10.7</v>
      </c>
      <c r="H321" s="33">
        <v>10</v>
      </c>
      <c r="I321" s="33">
        <v>12.2</v>
      </c>
      <c r="J321" s="33">
        <v>6</v>
      </c>
    </row>
    <row r="322" spans="1:10" hidden="1" outlineLevel="1">
      <c r="A322" s="238">
        <v>2010</v>
      </c>
      <c r="B322" s="41" t="s">
        <v>58</v>
      </c>
      <c r="C322" s="33">
        <v>-2.1</v>
      </c>
      <c r="D322" s="33">
        <v>-5.3967939107610725</v>
      </c>
      <c r="E322" s="33">
        <v>-2.112399536499395</v>
      </c>
      <c r="F322" s="33">
        <v>1.0622030405838048</v>
      </c>
      <c r="G322" s="33">
        <v>10.9</v>
      </c>
      <c r="H322" s="33">
        <v>9.8000000000000007</v>
      </c>
      <c r="I322" s="33">
        <v>12.5</v>
      </c>
      <c r="J322" s="33">
        <v>5.7</v>
      </c>
    </row>
    <row r="323" spans="1:10" hidden="1" outlineLevel="1">
      <c r="A323" s="238">
        <v>2010</v>
      </c>
      <c r="B323" s="41" t="s">
        <v>59</v>
      </c>
      <c r="C323" s="33">
        <v>-1.7</v>
      </c>
      <c r="D323" s="33">
        <v>-4.722686050081685</v>
      </c>
      <c r="E323" s="33">
        <v>-1.3686950103010949</v>
      </c>
      <c r="F323" s="33">
        <v>0.97781814143436041</v>
      </c>
      <c r="G323" s="33">
        <v>11.1</v>
      </c>
      <c r="H323" s="33">
        <v>9.5</v>
      </c>
      <c r="I323" s="33">
        <v>13.2</v>
      </c>
      <c r="J323" s="33">
        <v>4.4000000000000004</v>
      </c>
    </row>
    <row r="324" spans="1:10" hidden="1" outlineLevel="1">
      <c r="A324" s="238">
        <v>2010</v>
      </c>
      <c r="B324" s="41" t="s">
        <v>61</v>
      </c>
      <c r="C324" s="33">
        <v>0.1</v>
      </c>
      <c r="D324" s="33">
        <v>-0.96235044122495195</v>
      </c>
      <c r="E324" s="33">
        <v>-1.5514198310644018</v>
      </c>
      <c r="F324" s="33">
        <v>2.2705803818841188</v>
      </c>
      <c r="G324" s="33">
        <v>11.4</v>
      </c>
      <c r="H324" s="33">
        <v>9</v>
      </c>
      <c r="I324" s="33">
        <v>13.7</v>
      </c>
      <c r="J324" s="33">
        <v>4.5999999999999996</v>
      </c>
    </row>
    <row r="325" spans="1:10" hidden="1" outlineLevel="1">
      <c r="A325" s="238">
        <v>2010</v>
      </c>
      <c r="B325" s="41" t="s">
        <v>62</v>
      </c>
      <c r="C325" s="33">
        <v>1.8</v>
      </c>
      <c r="D325" s="33">
        <v>5.3631620891018033</v>
      </c>
      <c r="E325" s="33">
        <v>-5.7371983328464742</v>
      </c>
      <c r="F325" s="33">
        <v>3.96</v>
      </c>
      <c r="G325" s="33">
        <v>11.8</v>
      </c>
      <c r="H325" s="40">
        <v>8.6</v>
      </c>
      <c r="I325" s="33">
        <v>14.1</v>
      </c>
      <c r="J325" s="33">
        <v>5.0999999999999996</v>
      </c>
    </row>
    <row r="326" spans="1:10" hidden="1" outlineLevel="1">
      <c r="A326" s="404">
        <v>2010</v>
      </c>
      <c r="B326" s="396" t="s">
        <v>63</v>
      </c>
      <c r="C326" s="414">
        <v>1.6</v>
      </c>
      <c r="D326" s="414">
        <v>3.53</v>
      </c>
      <c r="E326" s="414">
        <v>-6.79</v>
      </c>
      <c r="F326" s="414">
        <v>6.12</v>
      </c>
      <c r="G326" s="414">
        <v>12.5</v>
      </c>
      <c r="H326" s="414">
        <v>8.1999999999999993</v>
      </c>
      <c r="I326" s="414">
        <v>14.8</v>
      </c>
      <c r="J326" s="414">
        <v>8.1999999999999993</v>
      </c>
    </row>
    <row r="327" spans="1:10" hidden="1" outlineLevel="1">
      <c r="A327" s="238">
        <v>2011</v>
      </c>
      <c r="B327" s="41" t="s">
        <v>49</v>
      </c>
      <c r="C327" s="408">
        <v>3.1</v>
      </c>
      <c r="D327" s="408">
        <v>4.84</v>
      </c>
      <c r="E327" s="408">
        <v>-5.89</v>
      </c>
      <c r="F327" s="408">
        <v>7.91</v>
      </c>
      <c r="G327" s="408">
        <v>12.6</v>
      </c>
      <c r="H327" s="408">
        <v>1.4</v>
      </c>
      <c r="I327" s="408">
        <v>16.3</v>
      </c>
      <c r="J327" s="408">
        <v>11.3</v>
      </c>
    </row>
    <row r="328" spans="1:10" hidden="1" outlineLevel="1">
      <c r="A328" s="238">
        <v>2011</v>
      </c>
      <c r="B328" s="41" t="s">
        <v>50</v>
      </c>
      <c r="C328" s="86">
        <v>3.7</v>
      </c>
      <c r="D328" s="86">
        <v>3.99</v>
      </c>
      <c r="E328" s="86">
        <v>-5.01</v>
      </c>
      <c r="F328" s="86">
        <v>9.64</v>
      </c>
      <c r="G328" s="86">
        <v>12.7</v>
      </c>
      <c r="H328" s="86">
        <v>1.2</v>
      </c>
      <c r="I328" s="86">
        <v>16.399999999999999</v>
      </c>
      <c r="J328" s="86">
        <v>11.5</v>
      </c>
    </row>
    <row r="329" spans="1:10" hidden="1" outlineLevel="1">
      <c r="A329" s="238">
        <v>2011</v>
      </c>
      <c r="B329" s="41" t="s">
        <v>51</v>
      </c>
      <c r="C329" s="86">
        <v>4.3</v>
      </c>
      <c r="D329" s="86">
        <v>3.2</v>
      </c>
      <c r="E329" s="86">
        <v>-3.05</v>
      </c>
      <c r="F329" s="86">
        <v>10.39</v>
      </c>
      <c r="G329" s="86">
        <v>12.7</v>
      </c>
      <c r="H329" s="86">
        <v>1.4</v>
      </c>
      <c r="I329" s="86">
        <v>16.399999999999999</v>
      </c>
      <c r="J329" s="86">
        <v>10.6</v>
      </c>
    </row>
    <row r="330" spans="1:10" hidden="1" outlineLevel="1">
      <c r="A330" s="238">
        <v>2011</v>
      </c>
      <c r="B330" s="41" t="s">
        <v>53</v>
      </c>
      <c r="C330" s="86">
        <v>7</v>
      </c>
      <c r="D330" s="86">
        <v>9.0299999999999994</v>
      </c>
      <c r="E330" s="86">
        <v>-1.93</v>
      </c>
      <c r="F330" s="86">
        <v>11.48</v>
      </c>
      <c r="G330" s="86">
        <v>12.8</v>
      </c>
      <c r="H330" s="86">
        <v>1.3</v>
      </c>
      <c r="I330" s="86">
        <v>16.600000000000001</v>
      </c>
      <c r="J330" s="86">
        <v>10.8</v>
      </c>
    </row>
    <row r="331" spans="1:10" hidden="1" outlineLevel="1">
      <c r="A331" s="238">
        <v>2011</v>
      </c>
      <c r="B331" s="41" t="s">
        <v>54</v>
      </c>
      <c r="C331" s="86">
        <v>7</v>
      </c>
      <c r="D331" s="86">
        <v>5.93</v>
      </c>
      <c r="E331" s="86">
        <v>0.77</v>
      </c>
      <c r="F331" s="86">
        <v>12.29</v>
      </c>
      <c r="G331" s="86">
        <v>12.9</v>
      </c>
      <c r="H331" s="86">
        <v>4.5</v>
      </c>
      <c r="I331" s="86">
        <v>15.9</v>
      </c>
      <c r="J331" s="86">
        <v>10.3</v>
      </c>
    </row>
    <row r="332" spans="1:10" hidden="1" outlineLevel="1">
      <c r="A332" s="238">
        <v>2011</v>
      </c>
      <c r="B332" s="41" t="s">
        <v>55</v>
      </c>
      <c r="C332" s="86">
        <v>8.6999999999999993</v>
      </c>
      <c r="D332" s="86">
        <v>11.22</v>
      </c>
      <c r="E332" s="86">
        <v>0.56999999999999995</v>
      </c>
      <c r="F332" s="86">
        <v>11.94</v>
      </c>
      <c r="G332" s="86">
        <v>13</v>
      </c>
      <c r="H332" s="86">
        <v>4.5</v>
      </c>
      <c r="I332" s="86">
        <v>15.9</v>
      </c>
      <c r="J332" s="86">
        <v>10.1</v>
      </c>
    </row>
    <row r="333" spans="1:10" hidden="1" outlineLevel="1">
      <c r="A333" s="238">
        <v>2011</v>
      </c>
      <c r="B333" s="41" t="s">
        <v>57</v>
      </c>
      <c r="C333" s="86">
        <v>8.6</v>
      </c>
      <c r="D333" s="86">
        <v>11.94</v>
      </c>
      <c r="E333" s="86">
        <v>-2.98</v>
      </c>
      <c r="F333" s="86">
        <v>13.55</v>
      </c>
      <c r="G333" s="86">
        <v>12.8</v>
      </c>
      <c r="H333" s="86">
        <v>4.5</v>
      </c>
      <c r="I333" s="86">
        <v>15.8</v>
      </c>
      <c r="J333" s="86">
        <v>8.6999999999999993</v>
      </c>
    </row>
    <row r="334" spans="1:10" hidden="1" outlineLevel="1">
      <c r="A334" s="238">
        <v>2011</v>
      </c>
      <c r="B334" s="41" t="s">
        <v>58</v>
      </c>
      <c r="C334" s="86">
        <v>9.1999999999999993</v>
      </c>
      <c r="D334" s="86">
        <v>13.44</v>
      </c>
      <c r="E334" s="86">
        <v>-2.78</v>
      </c>
      <c r="F334" s="86">
        <v>13.28</v>
      </c>
      <c r="G334" s="86">
        <v>12.6</v>
      </c>
      <c r="H334" s="86">
        <v>4.5</v>
      </c>
      <c r="I334" s="86">
        <v>15.8</v>
      </c>
      <c r="J334" s="86">
        <v>7.2</v>
      </c>
    </row>
    <row r="335" spans="1:10" hidden="1" outlineLevel="1">
      <c r="A335" s="238">
        <v>2011</v>
      </c>
      <c r="B335" s="41" t="s">
        <v>59</v>
      </c>
      <c r="C335" s="37">
        <v>8.6999999999999993</v>
      </c>
      <c r="D335" s="33">
        <v>12.25</v>
      </c>
      <c r="E335" s="33">
        <v>-3.38</v>
      </c>
      <c r="F335" s="33">
        <v>13.81</v>
      </c>
      <c r="G335" s="33">
        <v>12.3</v>
      </c>
      <c r="H335" s="40">
        <v>4.8</v>
      </c>
      <c r="I335" s="40">
        <v>15.1</v>
      </c>
      <c r="J335" s="40">
        <v>8.3000000000000007</v>
      </c>
    </row>
    <row r="336" spans="1:10" hidden="1" outlineLevel="1">
      <c r="A336" s="238">
        <v>2011</v>
      </c>
      <c r="B336" s="41" t="s">
        <v>61</v>
      </c>
      <c r="C336" s="33">
        <v>6.3</v>
      </c>
      <c r="D336" s="33">
        <v>5.46</v>
      </c>
      <c r="E336" s="33">
        <v>-2.1800000000000002</v>
      </c>
      <c r="F336" s="33">
        <v>12.71</v>
      </c>
      <c r="G336" s="33">
        <v>12.2</v>
      </c>
      <c r="H336" s="40">
        <v>5.6</v>
      </c>
      <c r="I336" s="40">
        <v>14.7</v>
      </c>
      <c r="J336" s="33">
        <v>8</v>
      </c>
    </row>
    <row r="337" spans="1:10" hidden="1" outlineLevel="1">
      <c r="A337" s="238">
        <v>2011</v>
      </c>
      <c r="B337" s="41" t="s">
        <v>62</v>
      </c>
      <c r="C337" s="86">
        <v>4.9000000000000004</v>
      </c>
      <c r="D337" s="86">
        <v>1.54</v>
      </c>
      <c r="E337" s="86">
        <v>-1.53</v>
      </c>
      <c r="F337" s="86">
        <v>12.43</v>
      </c>
      <c r="G337" s="86">
        <v>11.8</v>
      </c>
      <c r="H337" s="86">
        <v>6</v>
      </c>
      <c r="I337" s="86">
        <v>14.3</v>
      </c>
      <c r="J337" s="86">
        <v>6.4</v>
      </c>
    </row>
    <row r="338" spans="1:10" hidden="1" outlineLevel="1">
      <c r="A338" s="404">
        <v>2011</v>
      </c>
      <c r="B338" s="396" t="s">
        <v>63</v>
      </c>
      <c r="C338" s="247">
        <v>7.6</v>
      </c>
      <c r="D338" s="247">
        <v>10.41</v>
      </c>
      <c r="E338" s="247">
        <v>-1.63</v>
      </c>
      <c r="F338" s="247">
        <v>11.09</v>
      </c>
      <c r="G338" s="247">
        <v>11.1</v>
      </c>
      <c r="H338" s="247">
        <v>6.6</v>
      </c>
      <c r="I338" s="247">
        <v>13.7</v>
      </c>
      <c r="J338" s="247">
        <v>2.7</v>
      </c>
    </row>
    <row r="339" spans="1:10" collapsed="1">
      <c r="A339" s="453">
        <v>2012</v>
      </c>
      <c r="B339" s="439" t="s">
        <v>49</v>
      </c>
      <c r="C339" s="408">
        <v>5.3</v>
      </c>
      <c r="D339" s="408">
        <v>6</v>
      </c>
      <c r="E339" s="408">
        <v>-0.9</v>
      </c>
      <c r="F339" s="408">
        <v>8.5500000000000007</v>
      </c>
      <c r="G339" s="408">
        <v>11.6</v>
      </c>
      <c r="H339" s="408">
        <v>14.2</v>
      </c>
      <c r="I339" s="408">
        <v>12.5</v>
      </c>
      <c r="J339" s="408">
        <v>1</v>
      </c>
    </row>
    <row r="340" spans="1:10">
      <c r="A340" s="238">
        <v>2012</v>
      </c>
      <c r="B340" s="41" t="s">
        <v>50</v>
      </c>
      <c r="C340" s="86">
        <v>4.8</v>
      </c>
      <c r="D340" s="86">
        <v>6.77</v>
      </c>
      <c r="E340" s="86">
        <v>-2.1800000000000002</v>
      </c>
      <c r="F340" s="86">
        <v>7.44</v>
      </c>
      <c r="G340" s="86">
        <v>11.5</v>
      </c>
      <c r="H340" s="86">
        <v>14.3</v>
      </c>
      <c r="I340" s="86">
        <v>12.4</v>
      </c>
      <c r="J340" s="86">
        <v>0.3</v>
      </c>
    </row>
    <row r="341" spans="1:10">
      <c r="A341" s="238">
        <v>2012</v>
      </c>
      <c r="B341" s="41" t="s">
        <v>51</v>
      </c>
      <c r="C341" s="86">
        <v>4.7</v>
      </c>
      <c r="D341" s="86">
        <v>9.44</v>
      </c>
      <c r="E341" s="86">
        <v>-4.62</v>
      </c>
      <c r="F341" s="86">
        <v>6.43</v>
      </c>
      <c r="G341" s="86">
        <v>11.1</v>
      </c>
      <c r="H341" s="86">
        <v>13.4</v>
      </c>
      <c r="I341" s="86">
        <v>12.2</v>
      </c>
      <c r="J341" s="86">
        <v>-0.5</v>
      </c>
    </row>
    <row r="342" spans="1:10">
      <c r="A342" s="238">
        <v>2012</v>
      </c>
      <c r="B342" s="41" t="s">
        <v>53</v>
      </c>
      <c r="C342" s="86">
        <v>4</v>
      </c>
      <c r="D342" s="86">
        <v>10.02</v>
      </c>
      <c r="E342" s="86">
        <v>-5.85</v>
      </c>
      <c r="F342" s="86">
        <v>4.74</v>
      </c>
      <c r="G342" s="86">
        <v>10.8</v>
      </c>
      <c r="H342" s="86">
        <v>12.7</v>
      </c>
      <c r="I342" s="86">
        <v>12.1</v>
      </c>
      <c r="J342" s="86">
        <v>-1.2</v>
      </c>
    </row>
    <row r="343" spans="1:10">
      <c r="A343" s="238">
        <v>2012</v>
      </c>
      <c r="B343" s="41" t="s">
        <v>54</v>
      </c>
      <c r="C343" s="86">
        <v>3.4</v>
      </c>
      <c r="D343" s="86">
        <v>7.96</v>
      </c>
      <c r="E343" s="86">
        <v>-3.37</v>
      </c>
      <c r="F343" s="86">
        <v>3.67</v>
      </c>
      <c r="G343" s="86">
        <v>10.4</v>
      </c>
      <c r="H343" s="86">
        <v>12.9</v>
      </c>
      <c r="I343" s="86">
        <v>11.5</v>
      </c>
      <c r="J343" s="86">
        <v>-1.4</v>
      </c>
    </row>
    <row r="344" spans="1:10">
      <c r="A344" s="238">
        <v>2012</v>
      </c>
      <c r="B344" s="41" t="s">
        <v>55</v>
      </c>
      <c r="C344" s="86">
        <v>0.2</v>
      </c>
      <c r="D344" s="86">
        <v>2.1</v>
      </c>
      <c r="E344" s="86">
        <v>-4.1399999999999997</v>
      </c>
      <c r="F344" s="86">
        <v>1.22</v>
      </c>
      <c r="G344" s="86">
        <v>9.9</v>
      </c>
      <c r="H344" s="86">
        <v>12.4</v>
      </c>
      <c r="I344" s="86">
        <v>11.1</v>
      </c>
      <c r="J344" s="86">
        <v>-2.4</v>
      </c>
    </row>
    <row r="345" spans="1:10">
      <c r="A345" s="238">
        <v>2012</v>
      </c>
      <c r="B345" s="41" t="s">
        <v>57</v>
      </c>
      <c r="C345" s="86">
        <v>0.8</v>
      </c>
      <c r="D345" s="86">
        <v>4.84</v>
      </c>
      <c r="E345" s="86">
        <v>-3.8</v>
      </c>
      <c r="F345" s="86">
        <v>0.06</v>
      </c>
      <c r="G345" s="86">
        <v>10.1</v>
      </c>
      <c r="H345" s="86">
        <v>13.3</v>
      </c>
      <c r="I345" s="86">
        <v>11.1</v>
      </c>
      <c r="J345" s="86">
        <v>-3</v>
      </c>
    </row>
    <row r="346" spans="1:10">
      <c r="A346" s="238">
        <v>2012</v>
      </c>
      <c r="B346" s="41" t="s">
        <v>58</v>
      </c>
      <c r="C346" s="86">
        <v>-2.2000000000000002</v>
      </c>
      <c r="D346" s="86">
        <v>-1.62</v>
      </c>
      <c r="E346" s="86">
        <v>-4.55</v>
      </c>
      <c r="F346" s="86">
        <v>-1.29</v>
      </c>
      <c r="G346" s="86">
        <v>9.9</v>
      </c>
      <c r="H346" s="86">
        <v>13.8</v>
      </c>
      <c r="I346" s="86">
        <v>10.6</v>
      </c>
      <c r="J346" s="86">
        <v>-2.2999999999999998</v>
      </c>
    </row>
    <row r="347" spans="1:10">
      <c r="A347" s="238">
        <v>2012</v>
      </c>
      <c r="B347" s="41" t="s">
        <v>59</v>
      </c>
      <c r="C347" s="86">
        <v>-1.7</v>
      </c>
      <c r="D347" s="86">
        <v>-0.63</v>
      </c>
      <c r="E347" s="86">
        <v>-5.93</v>
      </c>
      <c r="F347" s="86">
        <v>-0.21</v>
      </c>
      <c r="G347" s="86">
        <v>9.8000000000000007</v>
      </c>
      <c r="H347" s="86">
        <v>13.7</v>
      </c>
      <c r="I347" s="86">
        <v>10.9</v>
      </c>
      <c r="J347" s="86">
        <v>-4.5999999999999996</v>
      </c>
    </row>
    <row r="348" spans="1:10">
      <c r="A348" s="238">
        <v>2012</v>
      </c>
      <c r="B348" s="41" t="s">
        <v>61</v>
      </c>
      <c r="C348" s="33">
        <v>-1.7</v>
      </c>
      <c r="D348" s="33">
        <v>0.9</v>
      </c>
      <c r="E348" s="33">
        <v>-6.28</v>
      </c>
      <c r="F348" s="33">
        <v>-1.21</v>
      </c>
      <c r="G348" s="33">
        <v>10.1</v>
      </c>
      <c r="H348" s="40">
        <v>13.4</v>
      </c>
      <c r="I348" s="40">
        <v>11.2</v>
      </c>
      <c r="J348" s="40">
        <v>-3.6</v>
      </c>
    </row>
    <row r="349" spans="1:10">
      <c r="A349" s="238">
        <v>2012</v>
      </c>
      <c r="B349" s="41" t="s">
        <v>62</v>
      </c>
      <c r="C349" s="33">
        <v>-0.8</v>
      </c>
      <c r="D349" s="33">
        <v>4.0599999999999996</v>
      </c>
      <c r="E349" s="33">
        <v>-5.28</v>
      </c>
      <c r="F349" s="33">
        <v>-2.4300000000000002</v>
      </c>
      <c r="G349" s="33">
        <v>10.199999999999999</v>
      </c>
      <c r="H349" s="40">
        <v>13.1</v>
      </c>
      <c r="I349" s="40">
        <v>11.4</v>
      </c>
      <c r="J349" s="40">
        <v>-3.5</v>
      </c>
    </row>
    <row r="350" spans="1:10">
      <c r="A350" s="723">
        <v>2012</v>
      </c>
      <c r="B350" s="77" t="s">
        <v>63</v>
      </c>
      <c r="C350" s="140">
        <v>-2.2999999999999998</v>
      </c>
      <c r="D350" s="140">
        <v>1.03</v>
      </c>
      <c r="E350" s="140">
        <v>-5.01</v>
      </c>
      <c r="F350" s="140">
        <v>-3.76</v>
      </c>
      <c r="G350" s="140">
        <v>10.3</v>
      </c>
      <c r="H350" s="140">
        <v>14.6</v>
      </c>
      <c r="I350" s="140">
        <v>11.1</v>
      </c>
      <c r="J350" s="140">
        <v>-4</v>
      </c>
    </row>
    <row r="351" spans="1:10">
      <c r="A351" s="238"/>
      <c r="B351" s="40"/>
      <c r="C351" s="86"/>
      <c r="D351" s="86"/>
      <c r="E351" s="86"/>
      <c r="F351" s="86"/>
      <c r="G351" s="86"/>
      <c r="H351" s="86"/>
      <c r="I351" s="86"/>
      <c r="J351" s="86"/>
    </row>
    <row r="352" spans="1:10">
      <c r="A352" s="72" t="s">
        <v>381</v>
      </c>
    </row>
    <row r="353" spans="1:3">
      <c r="A353" s="1" t="s">
        <v>515</v>
      </c>
    </row>
    <row r="355" spans="1:3">
      <c r="C355" s="332"/>
    </row>
  </sheetData>
  <mergeCells count="5">
    <mergeCell ref="C128:J128"/>
    <mergeCell ref="C248:J248"/>
    <mergeCell ref="C5:F5"/>
    <mergeCell ref="G5:J5"/>
    <mergeCell ref="C8:J8"/>
  </mergeCells>
  <phoneticPr fontId="2" type="noConversion"/>
  <printOptions horizontalCentered="1" verticalCentered="1"/>
  <pageMargins left="0.43307086614173229" right="0.15748031496062992" top="0.19685039370078741" bottom="0.31496062992125984" header="0.6692913385826772" footer="0.51181102362204722"/>
  <pageSetup paperSize="9" scale="7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R315"/>
  <sheetViews>
    <sheetView topLeftCell="A215" workbookViewId="0">
      <selection activeCell="A151" sqref="A151"/>
    </sheetView>
  </sheetViews>
  <sheetFormatPr defaultRowHeight="12.75" outlineLevelRow="1"/>
  <cols>
    <col min="1" max="1" width="12.75" style="1" customWidth="1"/>
    <col min="2" max="2" width="12.5" style="1" customWidth="1"/>
    <col min="3" max="3" width="10.5" style="1" customWidth="1"/>
    <col min="4" max="4" width="13.875" style="1" customWidth="1"/>
    <col min="5" max="5" width="9" style="1"/>
    <col min="6" max="6" width="9.875" style="1" customWidth="1"/>
    <col min="7" max="7" width="9" style="1"/>
    <col min="8" max="8" width="9.75" style="1" customWidth="1"/>
    <col min="9" max="9" width="11.75" style="1" customWidth="1"/>
    <col min="10" max="10" width="9.625" style="1" customWidth="1"/>
    <col min="11" max="12" width="9" style="1"/>
    <col min="13" max="13" width="13.375" style="1" customWidth="1"/>
    <col min="14" max="14" width="12.25" style="1" customWidth="1"/>
    <col min="15" max="16384" width="9" style="1"/>
  </cols>
  <sheetData>
    <row r="1" spans="1:14" ht="15">
      <c r="A1" s="57" t="s">
        <v>305</v>
      </c>
    </row>
    <row r="2" spans="1:14" ht="15.75">
      <c r="A2" s="58" t="s">
        <v>0</v>
      </c>
    </row>
    <row r="3" spans="1:14">
      <c r="A3" s="1" t="s">
        <v>364</v>
      </c>
    </row>
    <row r="5" spans="1:14" ht="18" customHeight="1">
      <c r="A5" s="825"/>
      <c r="B5" s="832" t="s">
        <v>85</v>
      </c>
      <c r="C5" s="833"/>
      <c r="D5" s="833"/>
      <c r="E5" s="833"/>
      <c r="F5" s="834"/>
      <c r="G5" s="832" t="s">
        <v>479</v>
      </c>
      <c r="H5" s="833"/>
      <c r="I5" s="833"/>
      <c r="J5" s="833"/>
      <c r="K5" s="833"/>
      <c r="L5" s="834"/>
      <c r="M5" s="795" t="s">
        <v>523</v>
      </c>
      <c r="N5" s="821"/>
    </row>
    <row r="6" spans="1:14" s="2" customFormat="1">
      <c r="A6" s="825"/>
      <c r="B6" s="798" t="s">
        <v>1</v>
      </c>
      <c r="C6" s="824" t="s">
        <v>360</v>
      </c>
      <c r="D6" s="497"/>
      <c r="E6" s="798" t="s">
        <v>3</v>
      </c>
      <c r="F6" s="798" t="s">
        <v>4</v>
      </c>
      <c r="G6" s="798" t="s">
        <v>2</v>
      </c>
      <c r="H6" s="835" t="s">
        <v>5</v>
      </c>
      <c r="I6" s="798" t="s">
        <v>6</v>
      </c>
      <c r="J6" s="798" t="s">
        <v>7</v>
      </c>
      <c r="K6" s="798" t="s">
        <v>8</v>
      </c>
      <c r="L6" s="798" t="s">
        <v>4</v>
      </c>
      <c r="M6" s="798" t="s">
        <v>9</v>
      </c>
      <c r="N6" s="823" t="s">
        <v>10</v>
      </c>
    </row>
    <row r="7" spans="1:14" s="2" customFormat="1" ht="63.75">
      <c r="A7" s="826"/>
      <c r="B7" s="789"/>
      <c r="C7" s="789"/>
      <c r="D7" s="459" t="s">
        <v>361</v>
      </c>
      <c r="E7" s="789"/>
      <c r="F7" s="789"/>
      <c r="G7" s="789"/>
      <c r="H7" s="787"/>
      <c r="I7" s="789"/>
      <c r="J7" s="789"/>
      <c r="K7" s="789"/>
      <c r="L7" s="789"/>
      <c r="M7" s="822"/>
      <c r="N7" s="821"/>
    </row>
    <row r="8" spans="1:14" s="2" customFormat="1" hidden="1" outlineLevel="1">
      <c r="A8" s="51">
        <v>2005</v>
      </c>
      <c r="B8" s="252">
        <v>100</v>
      </c>
      <c r="C8" s="253">
        <f>+E8+F8</f>
        <v>100</v>
      </c>
      <c r="D8" s="253">
        <f>+B8-K8-I8</f>
        <v>74.665999999999997</v>
      </c>
      <c r="E8" s="593">
        <f>+H8+I8+J8+K8</f>
        <v>66.843999999999994</v>
      </c>
      <c r="F8" s="593">
        <f>+L8</f>
        <v>33.155999999999999</v>
      </c>
      <c r="G8" s="253">
        <f>SUM(H8:L8)</f>
        <v>100</v>
      </c>
      <c r="H8" s="593">
        <v>17.503999999999998</v>
      </c>
      <c r="I8" s="593">
        <v>7.8040000000000003</v>
      </c>
      <c r="J8" s="593">
        <v>24.006</v>
      </c>
      <c r="K8" s="593">
        <v>17.53</v>
      </c>
      <c r="L8" s="593">
        <v>33.155999999999999</v>
      </c>
      <c r="M8" s="594" t="s">
        <v>83</v>
      </c>
      <c r="N8" s="594" t="s">
        <v>83</v>
      </c>
    </row>
    <row r="9" spans="1:14" s="2" customFormat="1" hidden="1" outlineLevel="1">
      <c r="A9" s="51">
        <v>2006</v>
      </c>
      <c r="B9" s="17">
        <v>100</v>
      </c>
      <c r="C9" s="14">
        <f>+E9+F9</f>
        <v>100</v>
      </c>
      <c r="D9" s="14">
        <f>+B9-K9-I9</f>
        <v>73.302999999999997</v>
      </c>
      <c r="E9" s="586">
        <f>+H9+I9+J9+K9</f>
        <v>66.069000000000003</v>
      </c>
      <c r="F9" s="586">
        <f>+L9</f>
        <v>33.930999999999997</v>
      </c>
      <c r="G9" s="14">
        <f>SUM(H9:L9)</f>
        <v>100</v>
      </c>
      <c r="H9" s="586">
        <v>15.095000000000001</v>
      </c>
      <c r="I9" s="586">
        <v>7.6790000000000003</v>
      </c>
      <c r="J9" s="586">
        <v>24.277000000000001</v>
      </c>
      <c r="K9" s="586">
        <v>19.018000000000001</v>
      </c>
      <c r="L9" s="586">
        <v>33.930999999999997</v>
      </c>
      <c r="M9" s="596" t="s">
        <v>83</v>
      </c>
      <c r="N9" s="596" t="s">
        <v>83</v>
      </c>
    </row>
    <row r="10" spans="1:14" s="2" customFormat="1" hidden="1" outlineLevel="1">
      <c r="A10" s="51">
        <v>2007</v>
      </c>
      <c r="B10" s="17">
        <v>100</v>
      </c>
      <c r="C10" s="14">
        <f>+E10+F10</f>
        <v>100</v>
      </c>
      <c r="D10" s="14">
        <f>+B10-K10-I10</f>
        <v>74.185999999999993</v>
      </c>
      <c r="E10" s="586">
        <f>+H10+I10+J10+K10</f>
        <v>65.941000000000003</v>
      </c>
      <c r="F10" s="586">
        <f>+L10</f>
        <v>34.058999999999997</v>
      </c>
      <c r="G10" s="14">
        <f>SUM(H10:L10)</f>
        <v>100</v>
      </c>
      <c r="H10" s="586">
        <v>14.971</v>
      </c>
      <c r="I10" s="586">
        <v>7.4260000000000002</v>
      </c>
      <c r="J10" s="586">
        <v>25.155999999999999</v>
      </c>
      <c r="K10" s="586">
        <v>18.387999999999998</v>
      </c>
      <c r="L10" s="586">
        <v>34.058999999999997</v>
      </c>
      <c r="M10" s="596" t="s">
        <v>83</v>
      </c>
      <c r="N10" s="596" t="s">
        <v>83</v>
      </c>
    </row>
    <row r="11" spans="1:14" hidden="1" outlineLevel="1">
      <c r="A11" s="51">
        <v>2008</v>
      </c>
      <c r="B11" s="597">
        <v>100</v>
      </c>
      <c r="C11" s="53">
        <f>+E11+F11</f>
        <v>100</v>
      </c>
      <c r="D11" s="53">
        <f>+B11-K11-I11</f>
        <v>75.641999999999996</v>
      </c>
      <c r="E11" s="586">
        <f>+H11+I11+J11+K11</f>
        <v>66.668000000000006</v>
      </c>
      <c r="F11" s="586">
        <f>+L11</f>
        <v>33.332000000000001</v>
      </c>
      <c r="G11" s="53">
        <f>SUM(H11:L11)</f>
        <v>100</v>
      </c>
      <c r="H11" s="53">
        <v>15.894</v>
      </c>
      <c r="I11" s="53">
        <v>7.4620000000000006</v>
      </c>
      <c r="J11" s="53">
        <v>26.416000000000004</v>
      </c>
      <c r="K11" s="53">
        <v>16.896000000000001</v>
      </c>
      <c r="L11" s="53">
        <v>33.332000000000001</v>
      </c>
      <c r="M11" s="53">
        <v>76.099999999999994</v>
      </c>
      <c r="N11" s="53">
        <v>23.9</v>
      </c>
    </row>
    <row r="12" spans="1:14" s="242" customFormat="1" hidden="1" outlineLevel="1" collapsed="1">
      <c r="A12" s="452">
        <v>2009</v>
      </c>
      <c r="B12" s="597">
        <v>100</v>
      </c>
      <c r="C12" s="53">
        <v>100</v>
      </c>
      <c r="D12" s="53">
        <v>76.254999999999995</v>
      </c>
      <c r="E12" s="586">
        <v>67.721999999999994</v>
      </c>
      <c r="F12" s="586">
        <v>32.28</v>
      </c>
      <c r="G12" s="53">
        <v>100</v>
      </c>
      <c r="H12" s="53">
        <v>16.23</v>
      </c>
      <c r="I12" s="53">
        <v>7.47</v>
      </c>
      <c r="J12" s="53">
        <v>27.74</v>
      </c>
      <c r="K12" s="53">
        <v>16.28</v>
      </c>
      <c r="L12" s="53">
        <v>32.28</v>
      </c>
      <c r="M12" s="53">
        <v>76.099999999999994</v>
      </c>
      <c r="N12" s="53">
        <v>23.9</v>
      </c>
    </row>
    <row r="13" spans="1:14" s="242" customFormat="1" hidden="1" outlineLevel="1" collapsed="1">
      <c r="A13" s="452">
        <v>2010</v>
      </c>
      <c r="B13" s="597">
        <v>100</v>
      </c>
      <c r="C13" s="53">
        <v>100</v>
      </c>
      <c r="D13" s="53">
        <v>76.45</v>
      </c>
      <c r="E13" s="586">
        <v>68.527000000000001</v>
      </c>
      <c r="F13" s="586">
        <v>31.472999999999999</v>
      </c>
      <c r="G13" s="53">
        <v>100</v>
      </c>
      <c r="H13" s="53">
        <v>15.285</v>
      </c>
      <c r="I13" s="53">
        <v>7.8680000000000003</v>
      </c>
      <c r="J13" s="53">
        <v>29.693000000000001</v>
      </c>
      <c r="K13" s="53">
        <v>15.682</v>
      </c>
      <c r="L13" s="586">
        <v>31.472999999999999</v>
      </c>
      <c r="M13" s="53">
        <v>76.382000000000005</v>
      </c>
      <c r="N13" s="53">
        <v>23.617999999999999</v>
      </c>
    </row>
    <row r="14" spans="1:14" s="242" customFormat="1" hidden="1" outlineLevel="1">
      <c r="A14" s="452">
        <v>2011</v>
      </c>
      <c r="B14" s="595">
        <v>100</v>
      </c>
      <c r="C14" s="55">
        <v>100</v>
      </c>
      <c r="D14" s="55">
        <v>76.3</v>
      </c>
      <c r="E14" s="591">
        <v>69.22</v>
      </c>
      <c r="F14" s="591">
        <v>30.78</v>
      </c>
      <c r="G14" s="55">
        <v>100</v>
      </c>
      <c r="H14" s="55">
        <v>15.6</v>
      </c>
      <c r="I14" s="55">
        <v>8.3000000000000007</v>
      </c>
      <c r="J14" s="55">
        <v>29.92</v>
      </c>
      <c r="K14" s="55">
        <v>15.4</v>
      </c>
      <c r="L14" s="591">
        <v>30.78</v>
      </c>
      <c r="M14" s="55">
        <v>75.471000000000004</v>
      </c>
      <c r="N14" s="55">
        <v>24.529</v>
      </c>
    </row>
    <row r="15" spans="1:14" s="242" customFormat="1" ht="14.25" collapsed="1">
      <c r="A15" s="188" t="s">
        <v>250</v>
      </c>
      <c r="B15" s="90">
        <v>100</v>
      </c>
      <c r="C15" s="602">
        <v>100</v>
      </c>
      <c r="D15" s="602">
        <v>73.89</v>
      </c>
      <c r="E15" s="603">
        <v>70.462000000000003</v>
      </c>
      <c r="F15" s="603">
        <v>29.538</v>
      </c>
      <c r="G15" s="602">
        <v>100</v>
      </c>
      <c r="H15" s="602">
        <v>16.334</v>
      </c>
      <c r="I15" s="602">
        <v>7.2030000000000003</v>
      </c>
      <c r="J15" s="602">
        <v>28.018999999999998</v>
      </c>
      <c r="K15" s="602">
        <v>18.907</v>
      </c>
      <c r="L15" s="603">
        <v>29.538</v>
      </c>
      <c r="M15" s="602">
        <v>75.165000000000006</v>
      </c>
      <c r="N15" s="91">
        <v>24.835000000000001</v>
      </c>
    </row>
    <row r="16" spans="1:14">
      <c r="A16" s="8"/>
      <c r="B16" s="11">
        <v>1</v>
      </c>
      <c r="C16" s="9">
        <v>2</v>
      </c>
      <c r="D16" s="9">
        <v>3</v>
      </c>
      <c r="E16" s="9">
        <v>4</v>
      </c>
      <c r="F16" s="9">
        <v>5</v>
      </c>
      <c r="G16" s="9">
        <v>6</v>
      </c>
      <c r="H16" s="9">
        <v>7</v>
      </c>
      <c r="I16" s="9">
        <v>8</v>
      </c>
      <c r="J16" s="9">
        <v>9</v>
      </c>
      <c r="K16" s="9">
        <v>10</v>
      </c>
      <c r="L16" s="9">
        <v>11</v>
      </c>
      <c r="M16" s="9">
        <v>12</v>
      </c>
      <c r="N16" s="12">
        <v>13</v>
      </c>
    </row>
    <row r="17" spans="1:14" hidden="1" outlineLevel="1">
      <c r="A17" s="4">
        <v>1996</v>
      </c>
      <c r="B17" s="598" t="s">
        <v>83</v>
      </c>
      <c r="C17" s="600" t="s">
        <v>83</v>
      </c>
      <c r="D17" s="600" t="s">
        <v>83</v>
      </c>
      <c r="E17" s="600" t="s">
        <v>83</v>
      </c>
      <c r="F17" s="599" t="s">
        <v>83</v>
      </c>
      <c r="G17" s="53" t="s">
        <v>83</v>
      </c>
      <c r="H17" s="53" t="s">
        <v>83</v>
      </c>
      <c r="I17" s="53" t="s">
        <v>83</v>
      </c>
      <c r="J17" s="53" t="s">
        <v>83</v>
      </c>
      <c r="K17" s="53" t="s">
        <v>83</v>
      </c>
      <c r="L17" s="592" t="s">
        <v>83</v>
      </c>
      <c r="M17" s="53" t="s">
        <v>83</v>
      </c>
      <c r="N17" s="53" t="s">
        <v>83</v>
      </c>
    </row>
    <row r="18" spans="1:14" hidden="1" outlineLevel="1">
      <c r="A18" s="4">
        <v>1997</v>
      </c>
      <c r="B18" s="27">
        <v>56.93</v>
      </c>
      <c r="C18" s="14">
        <v>5.99</v>
      </c>
      <c r="D18" s="14">
        <v>6.26</v>
      </c>
      <c r="E18" s="14">
        <v>5.68</v>
      </c>
      <c r="F18" s="14">
        <v>7.22</v>
      </c>
      <c r="G18" s="53" t="s">
        <v>83</v>
      </c>
      <c r="H18" s="53" t="s">
        <v>83</v>
      </c>
      <c r="I18" s="53" t="s">
        <v>83</v>
      </c>
      <c r="J18" s="53" t="s">
        <v>83</v>
      </c>
      <c r="K18" s="53" t="s">
        <v>83</v>
      </c>
      <c r="L18" s="53" t="s">
        <v>83</v>
      </c>
      <c r="M18" s="53" t="s">
        <v>83</v>
      </c>
      <c r="N18" s="53" t="s">
        <v>83</v>
      </c>
    </row>
    <row r="19" spans="1:14" hidden="1" outlineLevel="1">
      <c r="A19" s="4">
        <v>1998</v>
      </c>
      <c r="B19" s="27">
        <v>60.74</v>
      </c>
      <c r="C19" s="14">
        <v>6.69</v>
      </c>
      <c r="D19" s="14">
        <v>7.38</v>
      </c>
      <c r="E19" s="14">
        <v>6.1</v>
      </c>
      <c r="F19" s="14">
        <v>8.7799999999999994</v>
      </c>
      <c r="G19" s="53" t="s">
        <v>83</v>
      </c>
      <c r="H19" s="53" t="s">
        <v>83</v>
      </c>
      <c r="I19" s="53" t="s">
        <v>83</v>
      </c>
      <c r="J19" s="53" t="s">
        <v>83</v>
      </c>
      <c r="K19" s="53" t="s">
        <v>83</v>
      </c>
      <c r="L19" s="53" t="s">
        <v>83</v>
      </c>
      <c r="M19" s="53" t="s">
        <v>83</v>
      </c>
      <c r="N19" s="53" t="s">
        <v>83</v>
      </c>
    </row>
    <row r="20" spans="1:14" hidden="1" outlineLevel="1">
      <c r="A20" s="4">
        <v>1999</v>
      </c>
      <c r="B20" s="27">
        <v>67.09</v>
      </c>
      <c r="C20" s="14">
        <v>10.4</v>
      </c>
      <c r="D20" s="14">
        <v>7.93</v>
      </c>
      <c r="E20" s="14">
        <v>10.29</v>
      </c>
      <c r="F20" s="14">
        <v>10.98</v>
      </c>
      <c r="G20" s="53" t="s">
        <v>83</v>
      </c>
      <c r="H20" s="53" t="s">
        <v>83</v>
      </c>
      <c r="I20" s="53" t="s">
        <v>83</v>
      </c>
      <c r="J20" s="53" t="s">
        <v>83</v>
      </c>
      <c r="K20" s="53" t="s">
        <v>83</v>
      </c>
      <c r="L20" s="53" t="s">
        <v>83</v>
      </c>
      <c r="M20" s="53" t="s">
        <v>83</v>
      </c>
      <c r="N20" s="53" t="s">
        <v>83</v>
      </c>
    </row>
    <row r="21" spans="1:14" hidden="1" outlineLevel="1">
      <c r="A21" s="4">
        <v>2000</v>
      </c>
      <c r="B21" s="27">
        <v>75.27</v>
      </c>
      <c r="C21" s="14">
        <v>12.2</v>
      </c>
      <c r="D21" s="14">
        <v>7.98</v>
      </c>
      <c r="E21" s="14">
        <v>11.88</v>
      </c>
      <c r="F21" s="14">
        <v>13.25</v>
      </c>
      <c r="G21" s="53" t="s">
        <v>83</v>
      </c>
      <c r="H21" s="53" t="s">
        <v>83</v>
      </c>
      <c r="I21" s="53" t="s">
        <v>83</v>
      </c>
      <c r="J21" s="53" t="s">
        <v>83</v>
      </c>
      <c r="K21" s="53" t="s">
        <v>83</v>
      </c>
      <c r="L21" s="53" t="s">
        <v>83</v>
      </c>
      <c r="M21" s="53" t="s">
        <v>83</v>
      </c>
      <c r="N21" s="53" t="s">
        <v>83</v>
      </c>
    </row>
    <row r="22" spans="1:14" hidden="1" outlineLevel="1">
      <c r="A22" s="4">
        <v>2001</v>
      </c>
      <c r="B22" s="27">
        <v>80.66</v>
      </c>
      <c r="C22" s="14">
        <v>7.16</v>
      </c>
      <c r="D22" s="14">
        <v>6.02</v>
      </c>
      <c r="E22" s="14">
        <v>5.32</v>
      </c>
      <c r="F22" s="14">
        <v>12.51</v>
      </c>
      <c r="G22" s="53" t="s">
        <v>83</v>
      </c>
      <c r="H22" s="53" t="s">
        <v>83</v>
      </c>
      <c r="I22" s="53" t="s">
        <v>83</v>
      </c>
      <c r="J22" s="53" t="s">
        <v>83</v>
      </c>
      <c r="K22" s="53" t="s">
        <v>83</v>
      </c>
      <c r="L22" s="53" t="s">
        <v>83</v>
      </c>
      <c r="M22" s="53" t="s">
        <v>83</v>
      </c>
      <c r="N22" s="53" t="s">
        <v>83</v>
      </c>
    </row>
    <row r="23" spans="1:14" hidden="1" outlineLevel="1">
      <c r="A23" s="4">
        <v>2002</v>
      </c>
      <c r="B23" s="27">
        <v>83.48</v>
      </c>
      <c r="C23" s="14">
        <v>3.5</v>
      </c>
      <c r="D23" s="14">
        <v>4.4800000000000004</v>
      </c>
      <c r="E23" s="14">
        <v>2.3199999999999998</v>
      </c>
      <c r="F23" s="14">
        <v>6.65</v>
      </c>
      <c r="G23" s="53" t="s">
        <v>83</v>
      </c>
      <c r="H23" s="53" t="s">
        <v>83</v>
      </c>
      <c r="I23" s="53" t="s">
        <v>83</v>
      </c>
      <c r="J23" s="53" t="s">
        <v>83</v>
      </c>
      <c r="K23" s="53" t="s">
        <v>83</v>
      </c>
      <c r="L23" s="53" t="s">
        <v>83</v>
      </c>
      <c r="M23" s="14">
        <v>3.3590354452266271</v>
      </c>
      <c r="N23" s="14">
        <v>4.0999999999999996</v>
      </c>
    </row>
    <row r="24" spans="1:14" hidden="1" outlineLevel="1">
      <c r="A24" s="4">
        <v>2003</v>
      </c>
      <c r="B24" s="27">
        <v>90.52</v>
      </c>
      <c r="C24" s="14">
        <v>8.43</v>
      </c>
      <c r="D24" s="14">
        <v>7.42</v>
      </c>
      <c r="E24" s="14">
        <v>7.6</v>
      </c>
      <c r="F24" s="14">
        <v>10.4</v>
      </c>
      <c r="G24" s="53" t="s">
        <v>83</v>
      </c>
      <c r="H24" s="53" t="s">
        <v>83</v>
      </c>
      <c r="I24" s="53" t="s">
        <v>83</v>
      </c>
      <c r="J24" s="53" t="s">
        <v>83</v>
      </c>
      <c r="K24" s="53" t="s">
        <v>83</v>
      </c>
      <c r="L24" s="53" t="s">
        <v>83</v>
      </c>
      <c r="M24" s="14">
        <v>5</v>
      </c>
      <c r="N24" s="14">
        <v>21.9</v>
      </c>
    </row>
    <row r="25" spans="1:14" hidden="1" outlineLevel="1">
      <c r="A25" s="4">
        <v>2004</v>
      </c>
      <c r="B25" s="27">
        <v>97.28</v>
      </c>
      <c r="C25" s="14">
        <v>7.47</v>
      </c>
      <c r="D25" s="14">
        <v>6.52</v>
      </c>
      <c r="E25" s="14">
        <v>6.43</v>
      </c>
      <c r="F25" s="14">
        <v>10</v>
      </c>
      <c r="G25" s="53" t="s">
        <v>83</v>
      </c>
      <c r="H25" s="53" t="s">
        <v>83</v>
      </c>
      <c r="I25" s="53" t="s">
        <v>83</v>
      </c>
      <c r="J25" s="53" t="s">
        <v>83</v>
      </c>
      <c r="K25" s="53" t="s">
        <v>83</v>
      </c>
      <c r="L25" s="53" t="s">
        <v>83</v>
      </c>
      <c r="M25" s="14">
        <v>4.8</v>
      </c>
      <c r="N25" s="14">
        <v>16.5</v>
      </c>
    </row>
    <row r="26" spans="1:14" hidden="1" outlineLevel="1" collapsed="1">
      <c r="A26" s="4">
        <v>2005</v>
      </c>
      <c r="B26" s="17">
        <v>100</v>
      </c>
      <c r="C26" s="14">
        <v>2.8</v>
      </c>
      <c r="D26" s="14">
        <v>1.67</v>
      </c>
      <c r="E26" s="14">
        <v>1.66</v>
      </c>
      <c r="F26" s="14">
        <v>5.34</v>
      </c>
      <c r="G26" s="53" t="s">
        <v>83</v>
      </c>
      <c r="H26" s="53" t="s">
        <v>83</v>
      </c>
      <c r="I26" s="53" t="s">
        <v>83</v>
      </c>
      <c r="J26" s="53" t="s">
        <v>83</v>
      </c>
      <c r="K26" s="53" t="s">
        <v>83</v>
      </c>
      <c r="L26" s="53" t="s">
        <v>83</v>
      </c>
      <c r="M26" s="14">
        <v>0.8</v>
      </c>
      <c r="N26" s="19">
        <v>9.1</v>
      </c>
    </row>
    <row r="27" spans="1:14" hidden="1" outlineLevel="1" collapsed="1">
      <c r="A27" s="4">
        <v>2006</v>
      </c>
      <c r="B27" s="17">
        <v>104.26</v>
      </c>
      <c r="C27" s="14">
        <v>4.26</v>
      </c>
      <c r="D27" s="14">
        <v>2.09</v>
      </c>
      <c r="E27" s="14">
        <v>4.63</v>
      </c>
      <c r="F27" s="14">
        <v>3.54</v>
      </c>
      <c r="G27" s="53" t="s">
        <v>83</v>
      </c>
      <c r="H27" s="53" t="s">
        <v>83</v>
      </c>
      <c r="I27" s="53" t="s">
        <v>83</v>
      </c>
      <c r="J27" s="53" t="s">
        <v>83</v>
      </c>
      <c r="K27" s="53" t="s">
        <v>83</v>
      </c>
      <c r="L27" s="53" t="s">
        <v>83</v>
      </c>
      <c r="M27" s="14">
        <v>1.6</v>
      </c>
      <c r="N27" s="19">
        <v>12</v>
      </c>
    </row>
    <row r="28" spans="1:14" hidden="1" outlineLevel="1" collapsed="1">
      <c r="A28" s="4">
        <v>2007</v>
      </c>
      <c r="B28" s="17">
        <v>106.23</v>
      </c>
      <c r="C28" s="14">
        <v>1.89</v>
      </c>
      <c r="D28" s="14">
        <v>1.92</v>
      </c>
      <c r="E28" s="14">
        <v>1.36</v>
      </c>
      <c r="F28" s="14">
        <v>2.91</v>
      </c>
      <c r="G28" s="53" t="s">
        <v>83</v>
      </c>
      <c r="H28" s="53" t="s">
        <v>83</v>
      </c>
      <c r="I28" s="53" t="s">
        <v>83</v>
      </c>
      <c r="J28" s="53" t="s">
        <v>83</v>
      </c>
      <c r="K28" s="53" t="s">
        <v>83</v>
      </c>
      <c r="L28" s="53" t="s">
        <v>83</v>
      </c>
      <c r="M28" s="19">
        <v>1.8</v>
      </c>
      <c r="N28" s="19">
        <v>2.1</v>
      </c>
    </row>
    <row r="29" spans="1:14" hidden="1" collapsed="1">
      <c r="A29" s="4">
        <v>2008</v>
      </c>
      <c r="B29" s="17">
        <v>110.41</v>
      </c>
      <c r="C29" s="14">
        <v>3.93</v>
      </c>
      <c r="D29" s="14">
        <v>3.91</v>
      </c>
      <c r="E29" s="14">
        <v>3.51</v>
      </c>
      <c r="F29" s="14">
        <v>4.7699999999999996</v>
      </c>
      <c r="G29" s="53" t="s">
        <v>83</v>
      </c>
      <c r="H29" s="53" t="s">
        <v>83</v>
      </c>
      <c r="I29" s="53" t="s">
        <v>83</v>
      </c>
      <c r="J29" s="53" t="s">
        <v>83</v>
      </c>
      <c r="K29" s="53" t="s">
        <v>83</v>
      </c>
      <c r="L29" s="53" t="s">
        <v>83</v>
      </c>
      <c r="M29" s="14">
        <v>3.4681026665440062</v>
      </c>
      <c r="N29" s="14">
        <v>5.3</v>
      </c>
    </row>
    <row r="30" spans="1:14">
      <c r="A30" s="4">
        <v>2009</v>
      </c>
      <c r="B30" s="17">
        <v>111.43</v>
      </c>
      <c r="C30" s="14">
        <v>0.9</v>
      </c>
      <c r="D30" s="14">
        <v>1.6</v>
      </c>
      <c r="E30" s="14">
        <v>-0.8</v>
      </c>
      <c r="F30" s="14">
        <v>4.4000000000000004</v>
      </c>
      <c r="G30" s="53" t="s">
        <v>83</v>
      </c>
      <c r="H30" s="53" t="s">
        <v>83</v>
      </c>
      <c r="I30" s="53" t="s">
        <v>83</v>
      </c>
      <c r="J30" s="53" t="s">
        <v>83</v>
      </c>
      <c r="K30" s="53" t="s">
        <v>83</v>
      </c>
      <c r="L30" s="53" t="s">
        <v>83</v>
      </c>
      <c r="M30" s="14">
        <v>-0.5</v>
      </c>
      <c r="N30" s="14">
        <v>5.0999999999999996</v>
      </c>
    </row>
    <row r="31" spans="1:14">
      <c r="A31" s="4">
        <v>2010</v>
      </c>
      <c r="B31" s="17">
        <v>112.21083333333335</v>
      </c>
      <c r="C31" s="14">
        <v>0.69697354940512923</v>
      </c>
      <c r="D31" s="14">
        <v>0.7463705456696772</v>
      </c>
      <c r="E31" s="14">
        <v>0.11167800019885021</v>
      </c>
      <c r="F31" s="14">
        <v>1.9242040857171219</v>
      </c>
      <c r="G31" s="53" t="s">
        <v>83</v>
      </c>
      <c r="H31" s="53" t="s">
        <v>83</v>
      </c>
      <c r="I31" s="53" t="s">
        <v>83</v>
      </c>
      <c r="J31" s="53" t="s">
        <v>83</v>
      </c>
      <c r="K31" s="53" t="s">
        <v>83</v>
      </c>
      <c r="L31" s="53" t="s">
        <v>83</v>
      </c>
      <c r="M31" s="14">
        <v>0.93770773863057855</v>
      </c>
      <c r="N31" s="14">
        <v>-0.20534826934850514</v>
      </c>
    </row>
    <row r="32" spans="1:14">
      <c r="A32" s="4">
        <v>2011</v>
      </c>
      <c r="B32" s="17">
        <v>116.78750000000001</v>
      </c>
      <c r="C32" s="14">
        <v>4.0786317423302734</v>
      </c>
      <c r="D32" s="14">
        <v>2.7435214045866019</v>
      </c>
      <c r="E32" s="14">
        <v>4.3253692341781402</v>
      </c>
      <c r="F32" s="14">
        <v>3.5303028177903428</v>
      </c>
      <c r="G32" s="53" t="s">
        <v>83</v>
      </c>
      <c r="H32" s="53" t="s">
        <v>83</v>
      </c>
      <c r="I32" s="53" t="s">
        <v>83</v>
      </c>
      <c r="J32" s="53" t="s">
        <v>83</v>
      </c>
      <c r="K32" s="53" t="s">
        <v>83</v>
      </c>
      <c r="L32" s="53" t="s">
        <v>83</v>
      </c>
      <c r="M32" s="14">
        <v>3.2472261823591566</v>
      </c>
      <c r="N32" s="14">
        <v>6.9177246496290508</v>
      </c>
    </row>
    <row r="33" spans="1:14">
      <c r="A33" s="54">
        <v>2012</v>
      </c>
      <c r="B33" s="92">
        <v>121.15833333333335</v>
      </c>
      <c r="C33" s="23">
        <v>3.74255235648792</v>
      </c>
      <c r="D33" s="23">
        <v>3.3246376386792349</v>
      </c>
      <c r="E33" s="23">
        <v>3.6626629559103776</v>
      </c>
      <c r="F33" s="23">
        <v>3.8651204378573425</v>
      </c>
      <c r="G33" s="55" t="s">
        <v>83</v>
      </c>
      <c r="H33" s="55" t="s">
        <v>83</v>
      </c>
      <c r="I33" s="55" t="s">
        <v>83</v>
      </c>
      <c r="J33" s="55" t="s">
        <v>83</v>
      </c>
      <c r="K33" s="55" t="s">
        <v>83</v>
      </c>
      <c r="L33" s="55" t="s">
        <v>83</v>
      </c>
      <c r="M33" s="23">
        <v>2.9222168023713948</v>
      </c>
      <c r="N33" s="23">
        <v>6.3856298654033594</v>
      </c>
    </row>
    <row r="34" spans="1:14" ht="12.75" hidden="1" customHeight="1" outlineLevel="1">
      <c r="A34" s="4" t="s">
        <v>158</v>
      </c>
      <c r="B34" s="17">
        <v>99.27</v>
      </c>
      <c r="C34" s="14">
        <v>2.8</v>
      </c>
      <c r="D34" s="14">
        <v>2.6</v>
      </c>
      <c r="E34" s="14">
        <v>1.1000000000000001</v>
      </c>
      <c r="F34" s="14">
        <v>6.7</v>
      </c>
      <c r="G34" s="14">
        <v>1.6</v>
      </c>
      <c r="H34" s="14">
        <v>-0.7</v>
      </c>
      <c r="I34" s="14">
        <v>3.6</v>
      </c>
      <c r="J34" s="14">
        <v>0.3</v>
      </c>
      <c r="K34" s="14">
        <v>3.5</v>
      </c>
      <c r="L34" s="14">
        <v>2.4</v>
      </c>
      <c r="M34" s="19">
        <v>1</v>
      </c>
      <c r="N34" s="19">
        <v>8.4</v>
      </c>
    </row>
    <row r="35" spans="1:14" ht="12.75" hidden="1" customHeight="1" outlineLevel="1">
      <c r="A35" s="4" t="s">
        <v>159</v>
      </c>
      <c r="B35" s="17">
        <v>99.72</v>
      </c>
      <c r="C35" s="14">
        <v>2.6</v>
      </c>
      <c r="D35" s="14">
        <v>1.8</v>
      </c>
      <c r="E35" s="14">
        <v>1.2</v>
      </c>
      <c r="F35" s="14">
        <v>5.6</v>
      </c>
      <c r="G35" s="14">
        <v>0.5</v>
      </c>
      <c r="H35" s="14">
        <v>-0.9</v>
      </c>
      <c r="I35" s="14">
        <v>2.8</v>
      </c>
      <c r="J35" s="14">
        <v>-0.7</v>
      </c>
      <c r="K35" s="14">
        <v>1.8</v>
      </c>
      <c r="L35" s="14">
        <v>0.7</v>
      </c>
      <c r="M35" s="19">
        <v>0.9</v>
      </c>
      <c r="N35" s="19">
        <v>8</v>
      </c>
    </row>
    <row r="36" spans="1:14" ht="12.75" hidden="1" customHeight="1" outlineLevel="1">
      <c r="A36" s="4" t="s">
        <v>160</v>
      </c>
      <c r="B36" s="17">
        <v>99.74</v>
      </c>
      <c r="C36" s="14">
        <v>2.2000000000000002</v>
      </c>
      <c r="D36" s="14">
        <v>1.2</v>
      </c>
      <c r="E36" s="14">
        <v>1</v>
      </c>
      <c r="F36" s="14">
        <v>4.9000000000000004</v>
      </c>
      <c r="G36" s="14">
        <v>0</v>
      </c>
      <c r="H36" s="14">
        <v>-0.5</v>
      </c>
      <c r="I36" s="14">
        <v>-2.6</v>
      </c>
      <c r="J36" s="14">
        <v>-0.5</v>
      </c>
      <c r="K36" s="14">
        <v>1.7</v>
      </c>
      <c r="L36" s="14">
        <v>0.4</v>
      </c>
      <c r="M36" s="19">
        <v>0.5</v>
      </c>
      <c r="N36" s="19">
        <v>7.4</v>
      </c>
    </row>
    <row r="37" spans="1:14" ht="12.75" hidden="1" customHeight="1" outlineLevel="1">
      <c r="A37" s="4" t="s">
        <v>161</v>
      </c>
      <c r="B37" s="17">
        <v>101.26</v>
      </c>
      <c r="C37" s="14">
        <v>3.7</v>
      </c>
      <c r="D37" s="14">
        <v>1.2</v>
      </c>
      <c r="E37" s="14">
        <v>3.3</v>
      </c>
      <c r="F37" s="14">
        <v>4.3</v>
      </c>
      <c r="G37" s="14">
        <v>1.5</v>
      </c>
      <c r="H37" s="14">
        <v>0.3</v>
      </c>
      <c r="I37" s="14">
        <v>-1.9</v>
      </c>
      <c r="J37" s="14">
        <v>0.2</v>
      </c>
      <c r="K37" s="14">
        <v>7.2</v>
      </c>
      <c r="L37" s="14">
        <v>0.8</v>
      </c>
      <c r="M37" s="19">
        <v>0.9</v>
      </c>
      <c r="N37" s="19">
        <v>12.4</v>
      </c>
    </row>
    <row r="38" spans="1:14" ht="12.75" hidden="1" customHeight="1" outlineLevel="1">
      <c r="A38" s="4" t="s">
        <v>162</v>
      </c>
      <c r="B38" s="17">
        <v>103.45</v>
      </c>
      <c r="C38" s="14">
        <v>4.2</v>
      </c>
      <c r="D38" s="14">
        <v>1.5</v>
      </c>
      <c r="E38" s="14">
        <v>4.5</v>
      </c>
      <c r="F38" s="14">
        <v>3.7</v>
      </c>
      <c r="G38" s="14">
        <v>2.2000000000000002</v>
      </c>
      <c r="H38" s="14">
        <v>0.8</v>
      </c>
      <c r="I38" s="14">
        <v>4</v>
      </c>
      <c r="J38" s="14">
        <v>0.8</v>
      </c>
      <c r="K38" s="14">
        <v>4.9000000000000004</v>
      </c>
      <c r="L38" s="14">
        <v>1.8</v>
      </c>
      <c r="M38" s="19">
        <v>1.3</v>
      </c>
      <c r="N38" s="19">
        <v>13</v>
      </c>
    </row>
    <row r="39" spans="1:14" ht="12.75" hidden="1" customHeight="1" outlineLevel="1">
      <c r="A39" s="4" t="s">
        <v>163</v>
      </c>
      <c r="B39" s="17">
        <v>104.29</v>
      </c>
      <c r="C39" s="14">
        <v>4.5999999999999996</v>
      </c>
      <c r="D39" s="14">
        <v>1.9</v>
      </c>
      <c r="E39" s="14">
        <v>5.0999999999999996</v>
      </c>
      <c r="F39" s="14">
        <v>3.5</v>
      </c>
      <c r="G39" s="14">
        <v>0.8</v>
      </c>
      <c r="H39" s="14">
        <v>0</v>
      </c>
      <c r="I39" s="14">
        <v>5.4</v>
      </c>
      <c r="J39" s="14">
        <v>-0.1</v>
      </c>
      <c r="K39" s="14">
        <v>1.1000000000000001</v>
      </c>
      <c r="L39" s="14">
        <v>0.5</v>
      </c>
      <c r="M39" s="19">
        <v>1.8</v>
      </c>
      <c r="N39" s="19">
        <v>12.9</v>
      </c>
    </row>
    <row r="40" spans="1:14" ht="12.75" hidden="1" customHeight="1" outlineLevel="1">
      <c r="A40" s="4" t="s">
        <v>164</v>
      </c>
      <c r="B40" s="17">
        <v>104.54</v>
      </c>
      <c r="C40" s="14">
        <v>4.8</v>
      </c>
      <c r="D40" s="14">
        <v>2.6</v>
      </c>
      <c r="E40" s="14">
        <v>5.3</v>
      </c>
      <c r="F40" s="14">
        <v>3.9</v>
      </c>
      <c r="G40" s="14">
        <v>0.2</v>
      </c>
      <c r="H40" s="14">
        <v>0.7</v>
      </c>
      <c r="I40" s="14">
        <v>-3</v>
      </c>
      <c r="J40" s="14">
        <v>0.2</v>
      </c>
      <c r="K40" s="14">
        <v>0.3</v>
      </c>
      <c r="L40" s="14">
        <v>0.8</v>
      </c>
      <c r="M40" s="19">
        <v>2</v>
      </c>
      <c r="N40" s="19">
        <v>13.3</v>
      </c>
    </row>
    <row r="41" spans="1:14" ht="12.75" hidden="1" customHeight="1" outlineLevel="1">
      <c r="A41" s="4" t="s">
        <v>165</v>
      </c>
      <c r="B41" s="17">
        <v>104.78</v>
      </c>
      <c r="C41" s="14">
        <v>3.5</v>
      </c>
      <c r="D41" s="14">
        <v>2.5</v>
      </c>
      <c r="E41" s="14">
        <v>3.7</v>
      </c>
      <c r="F41" s="14">
        <v>3.1</v>
      </c>
      <c r="G41" s="14">
        <v>0.2</v>
      </c>
      <c r="H41" s="14">
        <v>1.6</v>
      </c>
      <c r="I41" s="14">
        <v>-1.2</v>
      </c>
      <c r="J41" s="14">
        <v>0.1</v>
      </c>
      <c r="K41" s="14">
        <v>0.3</v>
      </c>
      <c r="L41" s="14">
        <v>0</v>
      </c>
      <c r="M41" s="19">
        <v>1.5</v>
      </c>
      <c r="N41" s="19">
        <v>9</v>
      </c>
    </row>
    <row r="42" spans="1:14" ht="12.75" hidden="1" customHeight="1" outlineLevel="1">
      <c r="A42" s="4" t="s">
        <v>166</v>
      </c>
      <c r="B42" s="17">
        <v>105.62</v>
      </c>
      <c r="C42" s="14">
        <v>2.1</v>
      </c>
      <c r="D42" s="14">
        <v>1.9</v>
      </c>
      <c r="E42" s="14">
        <v>1.8</v>
      </c>
      <c r="F42" s="14">
        <v>2.7</v>
      </c>
      <c r="G42" s="14">
        <v>0.8</v>
      </c>
      <c r="H42" s="14">
        <v>1.3</v>
      </c>
      <c r="I42" s="14">
        <v>4.5</v>
      </c>
      <c r="J42" s="14">
        <v>-0.7</v>
      </c>
      <c r="K42" s="14">
        <v>-0.2</v>
      </c>
      <c r="L42" s="14">
        <v>1.4</v>
      </c>
      <c r="M42" s="19">
        <v>1.7</v>
      </c>
      <c r="N42" s="19">
        <v>3</v>
      </c>
    </row>
    <row r="43" spans="1:14" ht="12.75" hidden="1" customHeight="1" outlineLevel="1">
      <c r="A43" s="4" t="s">
        <v>167</v>
      </c>
      <c r="B43" s="17">
        <v>106.03</v>
      </c>
      <c r="C43" s="14">
        <v>1.7</v>
      </c>
      <c r="D43" s="14">
        <v>1.7</v>
      </c>
      <c r="E43" s="14">
        <v>1.2</v>
      </c>
      <c r="F43" s="14">
        <v>2.6</v>
      </c>
      <c r="G43" s="14">
        <v>0.4</v>
      </c>
      <c r="H43" s="14">
        <v>0.7</v>
      </c>
      <c r="I43" s="14">
        <v>2.1</v>
      </c>
      <c r="J43" s="14">
        <v>-0.6</v>
      </c>
      <c r="K43" s="14">
        <v>0.8</v>
      </c>
      <c r="L43" s="14">
        <v>0.4</v>
      </c>
      <c r="M43" s="19">
        <v>1.4</v>
      </c>
      <c r="N43" s="19">
        <v>2.4</v>
      </c>
    </row>
    <row r="44" spans="1:14" ht="12.75" hidden="1" customHeight="1" outlineLevel="1">
      <c r="A44" s="4" t="s">
        <v>168</v>
      </c>
      <c r="B44" s="17">
        <v>106</v>
      </c>
      <c r="C44" s="14">
        <v>1.4</v>
      </c>
      <c r="D44" s="14">
        <v>1.6</v>
      </c>
      <c r="E44" s="14">
        <v>0.7</v>
      </c>
      <c r="F44" s="14">
        <v>2.7</v>
      </c>
      <c r="G44" s="14">
        <v>0</v>
      </c>
      <c r="H44" s="14">
        <v>0.5</v>
      </c>
      <c r="I44" s="14">
        <v>-4.8</v>
      </c>
      <c r="J44" s="14">
        <v>-0.4</v>
      </c>
      <c r="K44" s="14">
        <v>0.3</v>
      </c>
      <c r="L44" s="14">
        <v>0.9</v>
      </c>
      <c r="M44" s="19">
        <v>1.1000000000000001</v>
      </c>
      <c r="N44" s="19">
        <v>2</v>
      </c>
    </row>
    <row r="45" spans="1:14" ht="12.75" hidden="1" customHeight="1" outlineLevel="1" collapsed="1">
      <c r="A45" s="4" t="s">
        <v>26</v>
      </c>
      <c r="B45" s="17">
        <v>107.29</v>
      </c>
      <c r="C45" s="14">
        <v>2.4</v>
      </c>
      <c r="D45" s="14">
        <v>2.5</v>
      </c>
      <c r="E45" s="14">
        <v>1.8</v>
      </c>
      <c r="F45" s="14">
        <v>3.6</v>
      </c>
      <c r="G45" s="14">
        <v>1.2</v>
      </c>
      <c r="H45" s="14">
        <v>3.9</v>
      </c>
      <c r="I45" s="14">
        <v>2</v>
      </c>
      <c r="J45" s="14">
        <v>0.4</v>
      </c>
      <c r="K45" s="14">
        <v>0.5</v>
      </c>
      <c r="L45" s="14">
        <v>0.9</v>
      </c>
      <c r="M45" s="19">
        <v>2.9</v>
      </c>
      <c r="N45" s="19">
        <v>1.1000000000000001</v>
      </c>
    </row>
    <row r="46" spans="1:14" ht="12.75" hidden="1" customHeight="1" outlineLevel="1" collapsed="1">
      <c r="A46" s="4" t="s">
        <v>27</v>
      </c>
      <c r="B46" s="17">
        <v>109.2</v>
      </c>
      <c r="C46" s="14">
        <v>3.4</v>
      </c>
      <c r="D46" s="14">
        <v>3.5</v>
      </c>
      <c r="E46" s="14">
        <v>3.1</v>
      </c>
      <c r="F46" s="14">
        <v>4</v>
      </c>
      <c r="G46" s="14">
        <v>1.8</v>
      </c>
      <c r="H46" s="14">
        <v>3.2</v>
      </c>
      <c r="I46" s="14">
        <v>2.9</v>
      </c>
      <c r="J46" s="14">
        <v>0.4</v>
      </c>
      <c r="K46" s="14">
        <v>2.1</v>
      </c>
      <c r="L46" s="14">
        <v>1.8</v>
      </c>
      <c r="M46" s="19">
        <v>3.4</v>
      </c>
      <c r="N46" s="19">
        <v>3.5</v>
      </c>
    </row>
    <row r="47" spans="1:14" ht="12.75" hidden="1" customHeight="1" outlineLevel="1" collapsed="1">
      <c r="A47" s="4" t="s">
        <v>28</v>
      </c>
      <c r="B47" s="17">
        <v>110.26</v>
      </c>
      <c r="C47" s="14">
        <v>4</v>
      </c>
      <c r="D47" s="14">
        <v>4</v>
      </c>
      <c r="E47" s="14">
        <v>3.8</v>
      </c>
      <c r="F47" s="14">
        <v>4.4000000000000004</v>
      </c>
      <c r="G47" s="14">
        <v>1</v>
      </c>
      <c r="H47" s="14">
        <v>1.1000000000000001</v>
      </c>
      <c r="I47" s="14">
        <v>4.2</v>
      </c>
      <c r="J47" s="14">
        <v>0</v>
      </c>
      <c r="K47" s="14">
        <v>1.1000000000000001</v>
      </c>
      <c r="L47" s="14">
        <v>0.8</v>
      </c>
      <c r="M47" s="19">
        <v>3.8</v>
      </c>
      <c r="N47" s="19">
        <v>4.5999999999999996</v>
      </c>
    </row>
    <row r="48" spans="1:14" ht="12.75" hidden="1" customHeight="1" outlineLevel="1" collapsed="1">
      <c r="A48" s="4" t="s">
        <v>29</v>
      </c>
      <c r="B48" s="17">
        <v>110.74</v>
      </c>
      <c r="C48" s="14">
        <v>4.5</v>
      </c>
      <c r="D48" s="14">
        <v>4.2</v>
      </c>
      <c r="E48" s="14">
        <v>4.2</v>
      </c>
      <c r="F48" s="14">
        <v>5</v>
      </c>
      <c r="G48" s="14">
        <v>0.4</v>
      </c>
      <c r="H48" s="14">
        <v>0.1</v>
      </c>
      <c r="I48" s="14">
        <v>-3.4</v>
      </c>
      <c r="J48" s="14">
        <v>0</v>
      </c>
      <c r="K48" s="14">
        <v>1.3</v>
      </c>
      <c r="L48" s="14">
        <v>1.4</v>
      </c>
      <c r="M48" s="19">
        <v>4.2</v>
      </c>
      <c r="N48" s="19">
        <v>5.3</v>
      </c>
    </row>
    <row r="49" spans="1:14" hidden="1" outlineLevel="1" collapsed="1">
      <c r="A49" s="4" t="s">
        <v>30</v>
      </c>
      <c r="B49" s="17">
        <v>111.45</v>
      </c>
      <c r="C49" s="14">
        <v>3.9</v>
      </c>
      <c r="D49" s="14">
        <v>3.9</v>
      </c>
      <c r="E49" s="14">
        <v>3</v>
      </c>
      <c r="F49" s="14">
        <v>5.7</v>
      </c>
      <c r="G49" s="14">
        <v>0.6</v>
      </c>
      <c r="H49" s="14">
        <v>1.7</v>
      </c>
      <c r="I49" s="14">
        <v>-3.1</v>
      </c>
      <c r="J49" s="14">
        <v>0</v>
      </c>
      <c r="K49" s="14">
        <v>0.5</v>
      </c>
      <c r="L49" s="14">
        <v>1.6</v>
      </c>
      <c r="M49" s="14">
        <v>2.6</v>
      </c>
      <c r="N49" s="14">
        <v>7.7</v>
      </c>
    </row>
    <row r="50" spans="1:14" hidden="1" outlineLevel="1" collapsed="1">
      <c r="A50" s="4" t="s">
        <v>31</v>
      </c>
      <c r="B50" s="17">
        <v>111.71</v>
      </c>
      <c r="C50" s="14">
        <v>2.2999999999999998</v>
      </c>
      <c r="D50" s="14">
        <v>2.9</v>
      </c>
      <c r="E50" s="14">
        <v>0.8</v>
      </c>
      <c r="F50" s="14">
        <v>5.4</v>
      </c>
      <c r="G50" s="14">
        <v>0.2</v>
      </c>
      <c r="H50" s="14">
        <v>0.7</v>
      </c>
      <c r="I50" s="14">
        <v>1.3</v>
      </c>
      <c r="J50" s="14">
        <v>-0.5</v>
      </c>
      <c r="K50" s="14">
        <v>-2</v>
      </c>
      <c r="L50" s="14">
        <v>1.5</v>
      </c>
      <c r="M50" s="14">
        <v>1</v>
      </c>
      <c r="N50" s="14">
        <v>6.3</v>
      </c>
    </row>
    <row r="51" spans="1:14" hidden="1" outlineLevel="1" collapsed="1">
      <c r="A51" s="4" t="s">
        <v>32</v>
      </c>
      <c r="B51" s="17">
        <v>111.43</v>
      </c>
      <c r="C51" s="14">
        <v>1.1000000000000001</v>
      </c>
      <c r="D51" s="14">
        <v>1.8</v>
      </c>
      <c r="E51" s="14">
        <v>-0.9</v>
      </c>
      <c r="F51" s="14">
        <v>5</v>
      </c>
      <c r="G51" s="14">
        <v>-0.3</v>
      </c>
      <c r="H51" s="14">
        <v>-2.1</v>
      </c>
      <c r="I51" s="14">
        <v>0.3</v>
      </c>
      <c r="J51" s="14">
        <v>-0.7</v>
      </c>
      <c r="K51" s="14">
        <v>0.6</v>
      </c>
      <c r="L51" s="14">
        <v>0.4</v>
      </c>
      <c r="M51" s="14">
        <v>-0.5</v>
      </c>
      <c r="N51" s="14">
        <v>5.8</v>
      </c>
    </row>
    <row r="52" spans="1:14" hidden="1" outlineLevel="1">
      <c r="A52" s="4" t="s">
        <v>33</v>
      </c>
      <c r="B52" s="17">
        <v>111.16</v>
      </c>
      <c r="C52" s="14">
        <v>0.4</v>
      </c>
      <c r="D52" s="14">
        <v>1.2</v>
      </c>
      <c r="E52" s="14">
        <v>-1.5</v>
      </c>
      <c r="F52" s="14">
        <v>4.3</v>
      </c>
      <c r="G52" s="14">
        <v>-0.2</v>
      </c>
      <c r="H52" s="14">
        <v>-0.6</v>
      </c>
      <c r="I52" s="14">
        <v>-5</v>
      </c>
      <c r="J52" s="14">
        <v>-0.5</v>
      </c>
      <c r="K52" s="14">
        <v>0.9</v>
      </c>
      <c r="L52" s="14">
        <v>0.7</v>
      </c>
      <c r="M52" s="14">
        <v>-1.3</v>
      </c>
      <c r="N52" s="14">
        <v>5.4</v>
      </c>
    </row>
    <row r="53" spans="1:14" hidden="1" outlineLevel="1">
      <c r="A53" s="4" t="s">
        <v>34</v>
      </c>
      <c r="B53" s="17">
        <v>111.43</v>
      </c>
      <c r="C53" s="14">
        <v>0</v>
      </c>
      <c r="D53" s="14">
        <v>0.6</v>
      </c>
      <c r="E53" s="14">
        <v>-1.5</v>
      </c>
      <c r="F53" s="14">
        <v>3</v>
      </c>
      <c r="G53" s="14">
        <v>0.2</v>
      </c>
      <c r="H53" s="14">
        <v>1.5</v>
      </c>
      <c r="I53" s="14">
        <v>-2.1</v>
      </c>
      <c r="J53" s="14">
        <v>-0.1</v>
      </c>
      <c r="K53" s="14">
        <v>0.3</v>
      </c>
      <c r="L53" s="14">
        <v>0.4</v>
      </c>
      <c r="M53" s="14">
        <v>1.8304402208755732E-2</v>
      </c>
      <c r="N53" s="14">
        <v>3</v>
      </c>
    </row>
    <row r="54" spans="1:14" s="6" customFormat="1" hidden="1" outlineLevel="1" collapsed="1">
      <c r="A54" s="4" t="s">
        <v>35</v>
      </c>
      <c r="B54" s="17">
        <v>111.69</v>
      </c>
      <c r="C54" s="14">
        <v>0</v>
      </c>
      <c r="D54" s="14">
        <v>0.3</v>
      </c>
      <c r="E54" s="14">
        <v>-1</v>
      </c>
      <c r="F54" s="14">
        <v>2</v>
      </c>
      <c r="G54" s="14">
        <v>0.2</v>
      </c>
      <c r="H54" s="14">
        <v>1.6</v>
      </c>
      <c r="I54" s="14">
        <v>5.3</v>
      </c>
      <c r="J54" s="14">
        <v>-0.4</v>
      </c>
      <c r="K54" s="14">
        <v>-3.1</v>
      </c>
      <c r="L54" s="14">
        <v>0.5</v>
      </c>
      <c r="M54" s="14">
        <v>0.17877162682179915</v>
      </c>
      <c r="N54" s="14">
        <v>0.2</v>
      </c>
    </row>
    <row r="55" spans="1:14" s="6" customFormat="1" hidden="1" outlineLevel="1">
      <c r="A55" s="4" t="s">
        <v>36</v>
      </c>
      <c r="B55" s="17">
        <v>112.23</v>
      </c>
      <c r="C55" s="14">
        <v>0.7</v>
      </c>
      <c r="D55" s="14">
        <v>0.8</v>
      </c>
      <c r="E55" s="14">
        <v>0.16282482643998719</v>
      </c>
      <c r="F55" s="14">
        <v>2</v>
      </c>
      <c r="G55" s="14">
        <v>0.5</v>
      </c>
      <c r="H55" s="14">
        <v>0.2</v>
      </c>
      <c r="I55" s="14">
        <v>3.9</v>
      </c>
      <c r="J55" s="14">
        <v>-0.6</v>
      </c>
      <c r="K55" s="14">
        <v>1.1000000000000001</v>
      </c>
      <c r="L55" s="14">
        <v>0.4</v>
      </c>
      <c r="M55" s="14">
        <v>0.9</v>
      </c>
      <c r="N55" s="14">
        <v>0</v>
      </c>
    </row>
    <row r="56" spans="1:14" s="6" customFormat="1" hidden="1" outlineLevel="1" collapsed="1">
      <c r="A56" s="4" t="s">
        <v>37</v>
      </c>
      <c r="B56" s="17">
        <v>112.31</v>
      </c>
      <c r="C56" s="14">
        <v>1</v>
      </c>
      <c r="D56" s="14">
        <v>1</v>
      </c>
      <c r="E56" s="14">
        <v>0.73946019203192748</v>
      </c>
      <c r="F56" s="14">
        <v>1.9</v>
      </c>
      <c r="G56" s="14">
        <v>0.1</v>
      </c>
      <c r="H56" s="14">
        <v>0</v>
      </c>
      <c r="I56" s="14">
        <v>-0.5</v>
      </c>
      <c r="J56" s="14">
        <v>-0.3</v>
      </c>
      <c r="K56" s="14">
        <v>0.1</v>
      </c>
      <c r="L56" s="14">
        <v>0.5</v>
      </c>
      <c r="M56" s="14">
        <v>1.4</v>
      </c>
      <c r="N56" s="14">
        <v>-0.3</v>
      </c>
    </row>
    <row r="57" spans="1:14" ht="12.75" hidden="1" customHeight="1" outlineLevel="1" collapsed="1">
      <c r="A57" s="470" t="s">
        <v>38</v>
      </c>
      <c r="B57" s="415">
        <v>112.6</v>
      </c>
      <c r="C57" s="416">
        <v>1.1000000000000001</v>
      </c>
      <c r="D57" s="416">
        <v>0.9</v>
      </c>
      <c r="E57" s="416">
        <v>0.91787456829995051</v>
      </c>
      <c r="F57" s="416">
        <v>1.8</v>
      </c>
      <c r="G57" s="416">
        <v>0.3</v>
      </c>
      <c r="H57" s="416">
        <v>1</v>
      </c>
      <c r="I57" s="416">
        <v>-0.7</v>
      </c>
      <c r="J57" s="416">
        <v>0.1</v>
      </c>
      <c r="K57" s="416">
        <v>0.4</v>
      </c>
      <c r="L57" s="416">
        <v>0.3</v>
      </c>
      <c r="M57" s="416">
        <v>1.6</v>
      </c>
      <c r="N57" s="416">
        <v>-0.6</v>
      </c>
    </row>
    <row r="58" spans="1:14" ht="12.75" hidden="1" customHeight="1" outlineLevel="1">
      <c r="A58" s="4" t="s">
        <v>667</v>
      </c>
      <c r="B58" s="17">
        <v>115.61</v>
      </c>
      <c r="C58" s="14">
        <v>3.5</v>
      </c>
      <c r="D58" s="14">
        <v>1.7</v>
      </c>
      <c r="E58" s="14">
        <v>4</v>
      </c>
      <c r="F58" s="14">
        <v>2.9</v>
      </c>
      <c r="G58" s="14">
        <v>3</v>
      </c>
      <c r="H58" s="14">
        <v>3.4</v>
      </c>
      <c r="I58" s="14">
        <v>6.3</v>
      </c>
      <c r="J58" s="14">
        <v>-0.2</v>
      </c>
      <c r="K58" s="14">
        <v>8.8000000000000007</v>
      </c>
      <c r="L58" s="14">
        <v>2.2000000000000002</v>
      </c>
      <c r="M58" s="14">
        <v>2.8</v>
      </c>
      <c r="N58" s="14">
        <v>5.8</v>
      </c>
    </row>
    <row r="59" spans="1:14" ht="12.75" hidden="1" customHeight="1" outlineLevel="1" collapsed="1">
      <c r="A59" s="4" t="s">
        <v>670</v>
      </c>
      <c r="B59" s="17">
        <v>116.8</v>
      </c>
      <c r="C59" s="14">
        <v>4.0999999999999996</v>
      </c>
      <c r="D59" s="14">
        <v>2.6</v>
      </c>
      <c r="E59" s="14">
        <v>4.4000000000000004</v>
      </c>
      <c r="F59" s="14">
        <v>3.2</v>
      </c>
      <c r="G59" s="14">
        <v>1</v>
      </c>
      <c r="H59" s="14">
        <v>2.1</v>
      </c>
      <c r="I59" s="14">
        <v>2.5</v>
      </c>
      <c r="J59" s="14">
        <v>0.4</v>
      </c>
      <c r="K59" s="14">
        <v>0.9</v>
      </c>
      <c r="L59" s="14">
        <v>0.8</v>
      </c>
      <c r="M59" s="14">
        <v>3.6</v>
      </c>
      <c r="N59" s="14">
        <v>5.8</v>
      </c>
    </row>
    <row r="60" spans="1:14" ht="12.75" hidden="1" customHeight="1">
      <c r="A60" s="4" t="s">
        <v>671</v>
      </c>
      <c r="B60" s="17">
        <v>116.9</v>
      </c>
      <c r="C60" s="14">
        <v>4.0999999999999996</v>
      </c>
      <c r="D60" s="14">
        <v>3.1</v>
      </c>
      <c r="E60" s="14">
        <v>4.4000000000000004</v>
      </c>
      <c r="F60" s="14">
        <v>3.4</v>
      </c>
      <c r="G60" s="14">
        <v>0.1</v>
      </c>
      <c r="H60" s="14">
        <v>1.3</v>
      </c>
      <c r="I60" s="14">
        <v>-6.4</v>
      </c>
      <c r="J60" s="14">
        <v>0.1</v>
      </c>
      <c r="K60" s="14">
        <v>1.1000000000000001</v>
      </c>
      <c r="L60" s="14">
        <v>0.7</v>
      </c>
      <c r="M60" s="14">
        <v>3.2</v>
      </c>
      <c r="N60" s="14">
        <v>7</v>
      </c>
    </row>
    <row r="61" spans="1:14" ht="12.75" hidden="1" customHeight="1">
      <c r="A61" s="470" t="s">
        <v>672</v>
      </c>
      <c r="B61" s="415">
        <v>117.85</v>
      </c>
      <c r="C61" s="416">
        <v>4.7</v>
      </c>
      <c r="D61" s="416">
        <v>3.6</v>
      </c>
      <c r="E61" s="416">
        <v>4.7</v>
      </c>
      <c r="F61" s="416">
        <v>4.5999999999999996</v>
      </c>
      <c r="G61" s="416">
        <v>0.8</v>
      </c>
      <c r="H61" s="416">
        <v>0.7</v>
      </c>
      <c r="I61" s="416">
        <v>-1</v>
      </c>
      <c r="J61" s="416">
        <v>0.5</v>
      </c>
      <c r="K61" s="416">
        <v>1.3</v>
      </c>
      <c r="L61" s="416">
        <v>1.4</v>
      </c>
      <c r="M61" s="416">
        <v>3.4</v>
      </c>
      <c r="N61" s="416">
        <v>9</v>
      </c>
    </row>
    <row r="62" spans="1:14" ht="12.75" customHeight="1">
      <c r="A62" s="4" t="s">
        <v>741</v>
      </c>
      <c r="B62" s="17">
        <v>120.21</v>
      </c>
      <c r="C62" s="14">
        <v>4</v>
      </c>
      <c r="D62" s="14">
        <v>3.6481793347847429</v>
      </c>
      <c r="E62" s="14">
        <v>3.8468186775580335</v>
      </c>
      <c r="F62" s="14">
        <v>4.2195440391937495</v>
      </c>
      <c r="G62" s="14">
        <v>2.0040227595919902</v>
      </c>
      <c r="H62" s="14">
        <v>2.2002293948760752</v>
      </c>
      <c r="I62" s="14">
        <v>3.7495151685058374</v>
      </c>
      <c r="J62" s="14">
        <v>0.56448549913274348</v>
      </c>
      <c r="K62" s="14">
        <v>4.4733300746009519</v>
      </c>
      <c r="L62" s="14">
        <v>1.2333904027596247</v>
      </c>
      <c r="M62" s="14">
        <v>2.7</v>
      </c>
      <c r="N62" s="14">
        <v>8</v>
      </c>
    </row>
    <row r="63" spans="1:14" ht="12.75" customHeight="1">
      <c r="A63" s="4" t="s">
        <v>742</v>
      </c>
      <c r="B63" s="17">
        <v>121.01333333333334</v>
      </c>
      <c r="C63" s="14">
        <v>3.6043491909477581</v>
      </c>
      <c r="D63" s="14">
        <v>3.4634834764200946</v>
      </c>
      <c r="E63" s="14">
        <v>3.457042665108105</v>
      </c>
      <c r="F63" s="14">
        <v>3.8649053520359615</v>
      </c>
      <c r="G63" s="14">
        <v>0.67106649658921924</v>
      </c>
      <c r="H63" s="14">
        <v>0.70482097547221656</v>
      </c>
      <c r="I63" s="14">
        <v>3.9307167434536439</v>
      </c>
      <c r="J63" s="14">
        <v>1.0284863657893197</v>
      </c>
      <c r="K63" s="14">
        <v>-0.73314485600653256</v>
      </c>
      <c r="L63" s="14">
        <v>0.43721028234303105</v>
      </c>
      <c r="M63" s="14">
        <v>2.4762246545846125</v>
      </c>
      <c r="N63" s="14">
        <v>7.339724385859796</v>
      </c>
    </row>
    <row r="64" spans="1:14" ht="12.75" customHeight="1">
      <c r="A64" s="4" t="s">
        <v>739</v>
      </c>
      <c r="B64" s="17">
        <v>121.32666666666667</v>
      </c>
      <c r="C64" s="14">
        <v>3.7867122897063012</v>
      </c>
      <c r="D64" s="14">
        <v>3.1941319150179623</v>
      </c>
      <c r="E64" s="14">
        <v>3.6453605832577125</v>
      </c>
      <c r="F64" s="14">
        <v>4.0783210731285067</v>
      </c>
      <c r="G64" s="14">
        <v>0.25892463640371943</v>
      </c>
      <c r="H64" s="14">
        <v>-0.12216227221824738</v>
      </c>
      <c r="I64" s="14">
        <v>0.15992368553953895</v>
      </c>
      <c r="J64" s="14">
        <v>2.6789900207617734E-2</v>
      </c>
      <c r="K64" s="14">
        <v>-5.3099053871392243E-2</v>
      </c>
      <c r="L64" s="14">
        <v>0.91781612209575769</v>
      </c>
      <c r="M64" s="14">
        <v>3.0807535397168238</v>
      </c>
      <c r="N64" s="14">
        <v>6.0782188946901954</v>
      </c>
    </row>
    <row r="65" spans="1:14" ht="12.75" customHeight="1">
      <c r="A65" s="54" t="s">
        <v>740</v>
      </c>
      <c r="B65" s="92">
        <v>122.08666666666666</v>
      </c>
      <c r="C65" s="23">
        <v>3.6008259553644564</v>
      </c>
      <c r="D65" s="23">
        <v>3.0035335689045866</v>
      </c>
      <c r="E65" s="23">
        <v>3.7074790307548966</v>
      </c>
      <c r="F65" s="23">
        <v>3.3142247700306768</v>
      </c>
      <c r="G65" s="23">
        <v>0.62640804439804754</v>
      </c>
      <c r="H65" s="23">
        <v>0.88166343899702326</v>
      </c>
      <c r="I65" s="23">
        <v>1.3865934620017555</v>
      </c>
      <c r="J65" s="23">
        <v>0.63943756277200237</v>
      </c>
      <c r="K65" s="23">
        <v>-2.1733880705141928E-2</v>
      </c>
      <c r="L65" s="23">
        <v>0.68599937636419384</v>
      </c>
      <c r="M65" s="23">
        <v>3.4061370223191574</v>
      </c>
      <c r="N65" s="23">
        <v>4.1901731038140611</v>
      </c>
    </row>
    <row r="66" spans="1:14" hidden="1" outlineLevel="1">
      <c r="A66" s="4" t="s">
        <v>251</v>
      </c>
      <c r="B66" s="17">
        <v>99.2</v>
      </c>
      <c r="C66" s="14">
        <v>3.2</v>
      </c>
      <c r="D66" s="14">
        <v>3.3</v>
      </c>
      <c r="E66" s="14">
        <v>1.3</v>
      </c>
      <c r="F66" s="14">
        <v>7.9</v>
      </c>
      <c r="G66" s="14">
        <v>1.7</v>
      </c>
      <c r="H66" s="14">
        <v>0.2</v>
      </c>
      <c r="I66" s="14">
        <v>3.4</v>
      </c>
      <c r="J66" s="14">
        <v>0.6</v>
      </c>
      <c r="K66" s="14">
        <v>3.7</v>
      </c>
      <c r="L66" s="14">
        <v>1.8</v>
      </c>
      <c r="M66" s="19">
        <v>1.4</v>
      </c>
      <c r="N66" s="19">
        <v>9.3000000000000007</v>
      </c>
    </row>
    <row r="67" spans="1:14" hidden="1" outlineLevel="1">
      <c r="A67" s="4" t="s">
        <v>252</v>
      </c>
      <c r="B67" s="17">
        <v>99.31</v>
      </c>
      <c r="C67" s="14">
        <v>2.7</v>
      </c>
      <c r="D67" s="14">
        <v>2.4</v>
      </c>
      <c r="E67" s="14">
        <v>1.2</v>
      </c>
      <c r="F67" s="14">
        <v>6.2</v>
      </c>
      <c r="G67" s="14">
        <v>0.1</v>
      </c>
      <c r="H67" s="14">
        <v>-0.7</v>
      </c>
      <c r="I67" s="14">
        <v>0.4</v>
      </c>
      <c r="J67" s="14">
        <v>-0.1</v>
      </c>
      <c r="K67" s="14">
        <v>0.7</v>
      </c>
      <c r="L67" s="14">
        <v>0.3</v>
      </c>
      <c r="M67" s="19">
        <v>1</v>
      </c>
      <c r="N67" s="19">
        <v>8</v>
      </c>
    </row>
    <row r="68" spans="1:14" hidden="1" outlineLevel="1">
      <c r="A68" s="4" t="s">
        <v>253</v>
      </c>
      <c r="B68" s="17">
        <v>99.31</v>
      </c>
      <c r="C68" s="14">
        <v>2.4</v>
      </c>
      <c r="D68" s="14">
        <v>2</v>
      </c>
      <c r="E68" s="14">
        <v>0.8</v>
      </c>
      <c r="F68" s="14">
        <v>6</v>
      </c>
      <c r="G68" s="14">
        <v>0</v>
      </c>
      <c r="H68" s="14">
        <v>-0.6</v>
      </c>
      <c r="I68" s="14">
        <v>0.3</v>
      </c>
      <c r="J68" s="14">
        <v>-0.5</v>
      </c>
      <c r="K68" s="14">
        <v>0.2</v>
      </c>
      <c r="L68" s="14">
        <v>0.3</v>
      </c>
      <c r="M68" s="19">
        <v>0.6</v>
      </c>
      <c r="N68" s="19">
        <v>8</v>
      </c>
    </row>
    <row r="69" spans="1:14" hidden="1" outlineLevel="1">
      <c r="A69" s="4" t="s">
        <v>254</v>
      </c>
      <c r="B69" s="17">
        <v>99.53</v>
      </c>
      <c r="C69" s="14">
        <v>2.7</v>
      </c>
      <c r="D69" s="14">
        <v>2</v>
      </c>
      <c r="E69" s="14">
        <v>1.2</v>
      </c>
      <c r="F69" s="14">
        <v>5.8</v>
      </c>
      <c r="G69" s="14">
        <v>0.2</v>
      </c>
      <c r="H69" s="14">
        <v>-0.1</v>
      </c>
      <c r="I69" s="14">
        <v>0</v>
      </c>
      <c r="J69" s="14">
        <v>-0.1</v>
      </c>
      <c r="K69" s="14">
        <v>1.2</v>
      </c>
      <c r="L69" s="14">
        <v>0.2</v>
      </c>
      <c r="M69" s="19">
        <v>0.9</v>
      </c>
      <c r="N69" s="19">
        <v>8.1999999999999993</v>
      </c>
    </row>
    <row r="70" spans="1:14" hidden="1" outlineLevel="1">
      <c r="A70" s="4" t="s">
        <v>255</v>
      </c>
      <c r="B70" s="17">
        <v>99.63</v>
      </c>
      <c r="C70" s="14">
        <v>2.4</v>
      </c>
      <c r="D70" s="14">
        <v>1.7</v>
      </c>
      <c r="E70" s="14">
        <v>1.1000000000000001</v>
      </c>
      <c r="F70" s="14">
        <v>5.5</v>
      </c>
      <c r="G70" s="14">
        <v>0.1</v>
      </c>
      <c r="H70" s="14">
        <v>-0.2</v>
      </c>
      <c r="I70" s="14">
        <v>2.2000000000000002</v>
      </c>
      <c r="J70" s="14">
        <v>-0.4</v>
      </c>
      <c r="K70" s="14">
        <v>0.1</v>
      </c>
      <c r="L70" s="14">
        <v>0.1</v>
      </c>
      <c r="M70" s="19">
        <v>0.7</v>
      </c>
      <c r="N70" s="19">
        <v>7.9</v>
      </c>
    </row>
    <row r="71" spans="1:14" hidden="1" outlineLevel="1">
      <c r="A71" s="4" t="s">
        <v>256</v>
      </c>
      <c r="B71" s="17">
        <v>100.01</v>
      </c>
      <c r="C71" s="14">
        <v>2.6</v>
      </c>
      <c r="D71" s="14">
        <v>1.7</v>
      </c>
      <c r="E71" s="14">
        <v>1.4</v>
      </c>
      <c r="F71" s="14">
        <v>5.4</v>
      </c>
      <c r="G71" s="14">
        <v>0.4</v>
      </c>
      <c r="H71" s="14">
        <v>-0.1</v>
      </c>
      <c r="I71" s="14">
        <v>3.1</v>
      </c>
      <c r="J71" s="14">
        <v>0</v>
      </c>
      <c r="K71" s="14">
        <v>0.4</v>
      </c>
      <c r="L71" s="14">
        <v>0.3</v>
      </c>
      <c r="M71" s="19">
        <v>1</v>
      </c>
      <c r="N71" s="19">
        <v>7.9</v>
      </c>
    </row>
    <row r="72" spans="1:14" hidden="1" outlineLevel="1">
      <c r="A72" s="4" t="s">
        <v>257</v>
      </c>
      <c r="B72" s="17">
        <v>99.69</v>
      </c>
      <c r="C72" s="14">
        <v>2.1</v>
      </c>
      <c r="D72" s="14">
        <v>1.2</v>
      </c>
      <c r="E72" s="14">
        <v>0.8</v>
      </c>
      <c r="F72" s="14">
        <v>5.0999999999999996</v>
      </c>
      <c r="G72" s="14">
        <v>-0.3</v>
      </c>
      <c r="H72" s="14">
        <v>-0.4</v>
      </c>
      <c r="I72" s="14">
        <v>-2.7</v>
      </c>
      <c r="J72" s="14">
        <v>-0.4</v>
      </c>
      <c r="K72" s="14">
        <v>0.4</v>
      </c>
      <c r="L72" s="14">
        <v>0</v>
      </c>
      <c r="M72" s="19">
        <v>0.4</v>
      </c>
      <c r="N72" s="19">
        <v>7.5</v>
      </c>
    </row>
    <row r="73" spans="1:14" hidden="1" outlineLevel="1">
      <c r="A73" s="4" t="s">
        <v>258</v>
      </c>
      <c r="B73" s="17">
        <v>99.63</v>
      </c>
      <c r="C73" s="14">
        <v>2.1</v>
      </c>
      <c r="D73" s="14">
        <v>1.3</v>
      </c>
      <c r="E73" s="14">
        <v>0.8</v>
      </c>
      <c r="F73" s="14">
        <v>5.0999999999999996</v>
      </c>
      <c r="G73" s="14">
        <v>-0.1</v>
      </c>
      <c r="H73" s="14">
        <v>0</v>
      </c>
      <c r="I73" s="14">
        <v>-3.3</v>
      </c>
      <c r="J73" s="14">
        <v>-0.1</v>
      </c>
      <c r="K73" s="14">
        <v>0.7</v>
      </c>
      <c r="L73" s="14">
        <v>0.2</v>
      </c>
      <c r="M73" s="19">
        <v>0.5</v>
      </c>
      <c r="N73" s="19">
        <v>7.3</v>
      </c>
    </row>
    <row r="74" spans="1:14" hidden="1" outlineLevel="1">
      <c r="A74" s="4" t="s">
        <v>259</v>
      </c>
      <c r="B74" s="17">
        <v>99.9</v>
      </c>
      <c r="C74" s="14">
        <v>2.2999999999999998</v>
      </c>
      <c r="D74" s="14">
        <v>1</v>
      </c>
      <c r="E74" s="14">
        <v>1.3</v>
      </c>
      <c r="F74" s="14">
        <v>4.4000000000000004</v>
      </c>
      <c r="G74" s="14">
        <v>0.3</v>
      </c>
      <c r="H74" s="14">
        <v>0</v>
      </c>
      <c r="I74" s="14">
        <v>-1.2</v>
      </c>
      <c r="J74" s="14">
        <v>-0.1</v>
      </c>
      <c r="K74" s="14">
        <v>1.7</v>
      </c>
      <c r="L74" s="14">
        <v>0.3</v>
      </c>
      <c r="M74" s="19">
        <v>0.6</v>
      </c>
      <c r="N74" s="19">
        <v>7.5</v>
      </c>
    </row>
    <row r="75" spans="1:14" hidden="1" outlineLevel="1">
      <c r="A75" s="4" t="s">
        <v>260</v>
      </c>
      <c r="B75" s="17">
        <v>101.24</v>
      </c>
      <c r="C75" s="14">
        <v>3.5</v>
      </c>
      <c r="D75" s="14">
        <v>1.1000000000000001</v>
      </c>
      <c r="E75" s="14">
        <v>3</v>
      </c>
      <c r="F75" s="14">
        <v>4.5</v>
      </c>
      <c r="G75" s="14">
        <v>1.3</v>
      </c>
      <c r="H75" s="14">
        <v>0.4</v>
      </c>
      <c r="I75" s="14">
        <v>-0.9</v>
      </c>
      <c r="J75" s="14">
        <v>0.3</v>
      </c>
      <c r="K75" s="14">
        <v>6.1</v>
      </c>
      <c r="L75" s="14">
        <v>0.5</v>
      </c>
      <c r="M75" s="19">
        <v>0.7</v>
      </c>
      <c r="N75" s="19">
        <v>12.2</v>
      </c>
    </row>
    <row r="76" spans="1:14" hidden="1" outlineLevel="1">
      <c r="A76" s="4" t="s">
        <v>261</v>
      </c>
      <c r="B76" s="17">
        <v>101.24</v>
      </c>
      <c r="C76" s="14">
        <v>3.6</v>
      </c>
      <c r="D76" s="14">
        <v>1.3</v>
      </c>
      <c r="E76" s="14">
        <v>3.3</v>
      </c>
      <c r="F76" s="14">
        <v>4.4000000000000004</v>
      </c>
      <c r="G76" s="14">
        <v>0</v>
      </c>
      <c r="H76" s="14">
        <v>0</v>
      </c>
      <c r="I76" s="14">
        <v>0.9</v>
      </c>
      <c r="J76" s="14">
        <v>0.1</v>
      </c>
      <c r="K76" s="14">
        <v>-0.5</v>
      </c>
      <c r="L76" s="14">
        <v>0</v>
      </c>
      <c r="M76" s="19">
        <v>0.9</v>
      </c>
      <c r="N76" s="19">
        <v>12.4</v>
      </c>
    </row>
    <row r="77" spans="1:14" hidden="1" outlineLevel="1">
      <c r="A77" s="4" t="s">
        <v>262</v>
      </c>
      <c r="B77" s="17">
        <v>101.3</v>
      </c>
      <c r="C77" s="14">
        <v>3.9</v>
      </c>
      <c r="D77" s="14">
        <v>1.2</v>
      </c>
      <c r="E77" s="14">
        <v>3.7</v>
      </c>
      <c r="F77" s="14">
        <v>4.0999999999999996</v>
      </c>
      <c r="G77" s="14">
        <v>0.1</v>
      </c>
      <c r="H77" s="14">
        <v>-0.2</v>
      </c>
      <c r="I77" s="14">
        <v>0.8</v>
      </c>
      <c r="J77" s="14">
        <v>-0.1</v>
      </c>
      <c r="K77" s="14">
        <v>0</v>
      </c>
      <c r="L77" s="14">
        <v>0.1</v>
      </c>
      <c r="M77" s="19">
        <v>1</v>
      </c>
      <c r="N77" s="19">
        <v>12.7</v>
      </c>
    </row>
    <row r="78" spans="1:14" hidden="1" outlineLevel="1">
      <c r="A78" s="4" t="s">
        <v>263</v>
      </c>
      <c r="B78" s="17">
        <v>103.23</v>
      </c>
      <c r="C78" s="14">
        <v>4.0999999999999996</v>
      </c>
      <c r="D78" s="14">
        <v>1.4</v>
      </c>
      <c r="E78" s="14">
        <v>4.2</v>
      </c>
      <c r="F78" s="14">
        <v>3.8</v>
      </c>
      <c r="G78" s="14">
        <v>1.9</v>
      </c>
      <c r="H78" s="14">
        <v>0.8</v>
      </c>
      <c r="I78" s="14">
        <v>1.9</v>
      </c>
      <c r="J78" s="14">
        <v>1.1000000000000001</v>
      </c>
      <c r="K78" s="14">
        <v>4.5</v>
      </c>
      <c r="L78" s="14">
        <v>1.5</v>
      </c>
      <c r="M78" s="19">
        <v>1.1000000000000001</v>
      </c>
      <c r="N78" s="19">
        <v>13.1</v>
      </c>
    </row>
    <row r="79" spans="1:14" hidden="1" outlineLevel="1">
      <c r="A79" s="4" t="s">
        <v>264</v>
      </c>
      <c r="B79" s="17">
        <v>103.56</v>
      </c>
      <c r="C79" s="14">
        <v>4.3</v>
      </c>
      <c r="D79" s="14">
        <v>1.5</v>
      </c>
      <c r="E79" s="14">
        <v>4.5999999999999996</v>
      </c>
      <c r="F79" s="14">
        <v>3.7</v>
      </c>
      <c r="G79" s="14">
        <v>0.3</v>
      </c>
      <c r="H79" s="14">
        <v>0.2</v>
      </c>
      <c r="I79" s="14">
        <v>1.2</v>
      </c>
      <c r="J79" s="14">
        <v>-0.2</v>
      </c>
      <c r="K79" s="14">
        <v>0.9</v>
      </c>
      <c r="L79" s="14">
        <v>0.2</v>
      </c>
      <c r="M79" s="19">
        <v>1.3</v>
      </c>
      <c r="N79" s="19">
        <v>13.1</v>
      </c>
    </row>
    <row r="80" spans="1:14" hidden="1" outlineLevel="1">
      <c r="A80" s="4" t="s">
        <v>265</v>
      </c>
      <c r="B80" s="17">
        <v>103.57</v>
      </c>
      <c r="C80" s="14">
        <v>4.3</v>
      </c>
      <c r="D80" s="14">
        <v>1.6</v>
      </c>
      <c r="E80" s="14">
        <v>4.7</v>
      </c>
      <c r="F80" s="14">
        <v>3.5</v>
      </c>
      <c r="G80" s="14">
        <v>0</v>
      </c>
      <c r="H80" s="14">
        <v>0</v>
      </c>
      <c r="I80" s="14">
        <v>1</v>
      </c>
      <c r="J80" s="14">
        <v>-0.4</v>
      </c>
      <c r="K80" s="14">
        <v>-0.1</v>
      </c>
      <c r="L80" s="14">
        <v>0.2</v>
      </c>
      <c r="M80" s="19">
        <v>1.4</v>
      </c>
      <c r="N80" s="19">
        <v>12.9</v>
      </c>
    </row>
    <row r="81" spans="1:14" hidden="1" outlineLevel="1">
      <c r="A81" s="4" t="s">
        <v>266</v>
      </c>
      <c r="B81" s="17">
        <v>103.9</v>
      </c>
      <c r="C81" s="14">
        <v>4.4000000000000004</v>
      </c>
      <c r="D81" s="14">
        <v>1.7</v>
      </c>
      <c r="E81" s="14">
        <v>4.9000000000000004</v>
      </c>
      <c r="F81" s="14">
        <v>3.5</v>
      </c>
      <c r="G81" s="14">
        <v>0.3</v>
      </c>
      <c r="H81" s="14">
        <v>-0.1</v>
      </c>
      <c r="I81" s="14">
        <v>1.4</v>
      </c>
      <c r="J81" s="14">
        <v>0.4</v>
      </c>
      <c r="K81" s="14">
        <v>0.4</v>
      </c>
      <c r="L81" s="14">
        <v>0.2</v>
      </c>
      <c r="M81" s="19">
        <v>1.6</v>
      </c>
      <c r="N81" s="19">
        <v>12.9</v>
      </c>
    </row>
    <row r="82" spans="1:14" hidden="1" outlineLevel="1">
      <c r="A82" s="4" t="s">
        <v>267</v>
      </c>
      <c r="B82" s="17">
        <v>104.41</v>
      </c>
      <c r="C82" s="14">
        <v>4.8</v>
      </c>
      <c r="D82" s="14">
        <v>1.9</v>
      </c>
      <c r="E82" s="14">
        <v>5.4</v>
      </c>
      <c r="F82" s="14">
        <v>3.5</v>
      </c>
      <c r="G82" s="14">
        <v>0.5</v>
      </c>
      <c r="H82" s="14">
        <v>0.3</v>
      </c>
      <c r="I82" s="14">
        <v>3.7</v>
      </c>
      <c r="J82" s="14">
        <v>-0.1</v>
      </c>
      <c r="K82" s="14">
        <v>0.7</v>
      </c>
      <c r="L82" s="14">
        <v>0.2</v>
      </c>
      <c r="M82" s="19">
        <v>2.1</v>
      </c>
      <c r="N82" s="19">
        <v>12.9</v>
      </c>
    </row>
    <row r="83" spans="1:14" hidden="1" outlineLevel="1">
      <c r="A83" s="4" t="s">
        <v>268</v>
      </c>
      <c r="B83" s="17">
        <v>104.55</v>
      </c>
      <c r="C83" s="14">
        <v>4.5</v>
      </c>
      <c r="D83" s="14">
        <v>1.9</v>
      </c>
      <c r="E83" s="14">
        <v>5.0999999999999996</v>
      </c>
      <c r="F83" s="14">
        <v>3.4</v>
      </c>
      <c r="G83" s="14">
        <v>0.1</v>
      </c>
      <c r="H83" s="14">
        <v>-0.1</v>
      </c>
      <c r="I83" s="14">
        <v>1.2</v>
      </c>
      <c r="J83" s="14">
        <v>0</v>
      </c>
      <c r="K83" s="14">
        <v>-0.1</v>
      </c>
      <c r="L83" s="14">
        <v>0.2</v>
      </c>
      <c r="M83" s="19">
        <v>1.8</v>
      </c>
      <c r="N83" s="19">
        <v>12.9</v>
      </c>
    </row>
    <row r="84" spans="1:14" hidden="1" outlineLevel="1">
      <c r="A84" s="4" t="s">
        <v>269</v>
      </c>
      <c r="B84" s="17">
        <v>104.68</v>
      </c>
      <c r="C84" s="14">
        <v>5</v>
      </c>
      <c r="D84" s="14">
        <v>2.5</v>
      </c>
      <c r="E84" s="14">
        <v>5.4</v>
      </c>
      <c r="F84" s="14">
        <v>4.0999999999999996</v>
      </c>
      <c r="G84" s="14">
        <v>0.1</v>
      </c>
      <c r="H84" s="14">
        <v>-0.1</v>
      </c>
      <c r="I84" s="14">
        <v>-2.5</v>
      </c>
      <c r="J84" s="14">
        <v>0.3</v>
      </c>
      <c r="K84" s="14">
        <v>0.4</v>
      </c>
      <c r="L84" s="14">
        <v>0.6</v>
      </c>
      <c r="M84" s="19">
        <v>2.1</v>
      </c>
      <c r="N84" s="19">
        <v>13.5</v>
      </c>
    </row>
    <row r="85" spans="1:14" hidden="1" outlineLevel="1">
      <c r="A85" s="4" t="s">
        <v>270</v>
      </c>
      <c r="B85" s="17">
        <v>104.57</v>
      </c>
      <c r="C85" s="14">
        <v>5</v>
      </c>
      <c r="D85" s="14">
        <v>2.6</v>
      </c>
      <c r="E85" s="14">
        <v>5.4</v>
      </c>
      <c r="F85" s="14">
        <v>4.0999999999999996</v>
      </c>
      <c r="G85" s="14">
        <v>-0.1</v>
      </c>
      <c r="H85" s="14">
        <v>0.7</v>
      </c>
      <c r="I85" s="14">
        <v>-3.5</v>
      </c>
      <c r="J85" s="14">
        <v>0</v>
      </c>
      <c r="K85" s="14">
        <v>0.1</v>
      </c>
      <c r="L85" s="14">
        <v>0.2</v>
      </c>
      <c r="M85" s="19">
        <v>2.1</v>
      </c>
      <c r="N85" s="19">
        <v>13.5</v>
      </c>
    </row>
    <row r="86" spans="1:14" hidden="1" outlineLevel="1">
      <c r="A86" s="4" t="s">
        <v>271</v>
      </c>
      <c r="B86" s="17">
        <v>104.36</v>
      </c>
      <c r="C86" s="14">
        <v>4.5</v>
      </c>
      <c r="D86" s="14">
        <v>2.6</v>
      </c>
      <c r="E86" s="14">
        <v>4.9000000000000004</v>
      </c>
      <c r="F86" s="14">
        <v>3.5</v>
      </c>
      <c r="G86" s="14">
        <v>-0.2</v>
      </c>
      <c r="H86" s="14">
        <v>0.9</v>
      </c>
      <c r="I86" s="14">
        <v>-0.4</v>
      </c>
      <c r="J86" s="14">
        <v>-0.2</v>
      </c>
      <c r="K86" s="14">
        <v>-0.9</v>
      </c>
      <c r="L86" s="14">
        <v>-0.3</v>
      </c>
      <c r="M86" s="19">
        <v>1.6</v>
      </c>
      <c r="N86" s="19">
        <v>12.9</v>
      </c>
    </row>
    <row r="87" spans="1:14" hidden="1" outlineLevel="1">
      <c r="A87" s="4" t="s">
        <v>272</v>
      </c>
      <c r="B87" s="17">
        <v>104.38</v>
      </c>
      <c r="C87" s="14">
        <v>3.1</v>
      </c>
      <c r="D87" s="14">
        <v>2.2999999999999998</v>
      </c>
      <c r="E87" s="14">
        <v>3.1</v>
      </c>
      <c r="F87" s="14">
        <v>3.1</v>
      </c>
      <c r="G87" s="14">
        <v>0</v>
      </c>
      <c r="H87" s="14">
        <v>0.3</v>
      </c>
      <c r="I87" s="14">
        <v>-0.8</v>
      </c>
      <c r="J87" s="14">
        <v>0.2</v>
      </c>
      <c r="K87" s="14">
        <v>-0.2</v>
      </c>
      <c r="L87" s="14">
        <v>0.1</v>
      </c>
      <c r="M87" s="19">
        <v>1.3</v>
      </c>
      <c r="N87" s="19">
        <v>8.1999999999999993</v>
      </c>
    </row>
    <row r="88" spans="1:14" hidden="1" outlineLevel="1">
      <c r="A88" s="4" t="s">
        <v>273</v>
      </c>
      <c r="B88" s="17">
        <v>104.94</v>
      </c>
      <c r="C88" s="14">
        <v>3.7</v>
      </c>
      <c r="D88" s="14">
        <v>2.5</v>
      </c>
      <c r="E88" s="14">
        <v>3.9</v>
      </c>
      <c r="F88" s="14">
        <v>3.1</v>
      </c>
      <c r="G88" s="14">
        <v>0.5</v>
      </c>
      <c r="H88" s="14">
        <v>0.7</v>
      </c>
      <c r="I88" s="14">
        <v>1.2</v>
      </c>
      <c r="J88" s="14">
        <v>0</v>
      </c>
      <c r="K88" s="14">
        <v>1.7</v>
      </c>
      <c r="L88" s="14">
        <v>0</v>
      </c>
      <c r="M88" s="19">
        <v>1.6</v>
      </c>
      <c r="N88" s="19">
        <v>9.4</v>
      </c>
    </row>
    <row r="89" spans="1:14" hidden="1" outlineLevel="1">
      <c r="A89" s="4" t="s">
        <v>274</v>
      </c>
      <c r="B89" s="17">
        <v>105.01</v>
      </c>
      <c r="C89" s="14">
        <v>3.7</v>
      </c>
      <c r="D89" s="14">
        <v>2.5</v>
      </c>
      <c r="E89" s="14">
        <v>4</v>
      </c>
      <c r="F89" s="14">
        <v>3.1</v>
      </c>
      <c r="G89" s="14">
        <v>0.1</v>
      </c>
      <c r="H89" s="14">
        <v>-0.1</v>
      </c>
      <c r="I89" s="14">
        <v>0.9</v>
      </c>
      <c r="J89" s="14">
        <v>0</v>
      </c>
      <c r="K89" s="14">
        <v>-0.1</v>
      </c>
      <c r="L89" s="14">
        <v>0.1</v>
      </c>
      <c r="M89" s="19">
        <v>1.7</v>
      </c>
      <c r="N89" s="19">
        <v>9.1999999999999993</v>
      </c>
    </row>
    <row r="90" spans="1:14" hidden="1" outlineLevel="1">
      <c r="A90" s="4" t="s">
        <v>275</v>
      </c>
      <c r="B90" s="17">
        <v>105.53</v>
      </c>
      <c r="C90" s="14">
        <v>2.2000000000000002</v>
      </c>
      <c r="D90" s="14">
        <v>1.8</v>
      </c>
      <c r="E90" s="14">
        <v>2</v>
      </c>
      <c r="F90" s="14">
        <v>2.7</v>
      </c>
      <c r="G90" s="14">
        <v>0.5</v>
      </c>
      <c r="H90" s="14">
        <v>0.9</v>
      </c>
      <c r="I90" s="14">
        <v>3.2</v>
      </c>
      <c r="J90" s="14">
        <v>-0.4</v>
      </c>
      <c r="K90" s="14">
        <v>-0.8</v>
      </c>
      <c r="L90" s="14">
        <v>1.1000000000000001</v>
      </c>
      <c r="M90" s="19">
        <v>1.8</v>
      </c>
      <c r="N90" s="19">
        <v>3.3</v>
      </c>
    </row>
    <row r="91" spans="1:14" hidden="1" outlineLevel="1">
      <c r="A91" s="4" t="s">
        <v>276</v>
      </c>
      <c r="B91" s="17">
        <v>105.63</v>
      </c>
      <c r="C91" s="14">
        <v>2</v>
      </c>
      <c r="D91" s="14">
        <v>1.8</v>
      </c>
      <c r="E91" s="14">
        <v>1.6</v>
      </c>
      <c r="F91" s="14">
        <v>2.7</v>
      </c>
      <c r="G91" s="14">
        <v>0.1</v>
      </c>
      <c r="H91" s="14">
        <v>0.2</v>
      </c>
      <c r="I91" s="14">
        <v>0.7</v>
      </c>
      <c r="J91" s="14">
        <v>-0.2</v>
      </c>
      <c r="K91" s="14">
        <v>-0.1</v>
      </c>
      <c r="L91" s="14">
        <v>0.2</v>
      </c>
      <c r="M91" s="19">
        <v>1.6</v>
      </c>
      <c r="N91" s="19">
        <v>2.9</v>
      </c>
    </row>
    <row r="92" spans="1:14" hidden="1" outlineLevel="1">
      <c r="A92" s="4" t="s">
        <v>277</v>
      </c>
      <c r="B92" s="17">
        <v>105.7</v>
      </c>
      <c r="C92" s="14">
        <v>2.1</v>
      </c>
      <c r="D92" s="14">
        <v>1.9</v>
      </c>
      <c r="E92" s="14">
        <v>1.7</v>
      </c>
      <c r="F92" s="14">
        <v>2.8</v>
      </c>
      <c r="G92" s="14">
        <v>0.1</v>
      </c>
      <c r="H92" s="14">
        <v>0.2</v>
      </c>
      <c r="I92" s="14">
        <v>-0.5</v>
      </c>
      <c r="J92" s="14">
        <v>-0.4</v>
      </c>
      <c r="K92" s="14">
        <v>0.5</v>
      </c>
      <c r="L92" s="14">
        <v>0.2</v>
      </c>
      <c r="M92" s="19">
        <v>1.7</v>
      </c>
      <c r="N92" s="19">
        <v>3</v>
      </c>
    </row>
    <row r="93" spans="1:14" hidden="1" outlineLevel="1">
      <c r="A93" s="4" t="s">
        <v>278</v>
      </c>
      <c r="B93" s="17">
        <v>105.99</v>
      </c>
      <c r="C93" s="14">
        <v>2</v>
      </c>
      <c r="D93" s="14">
        <v>1.8</v>
      </c>
      <c r="E93" s="14">
        <v>1.7</v>
      </c>
      <c r="F93" s="14">
        <v>2.6</v>
      </c>
      <c r="G93" s="14">
        <v>0.3</v>
      </c>
      <c r="H93" s="14">
        <v>0.1</v>
      </c>
      <c r="I93" s="14">
        <v>2.2000000000000002</v>
      </c>
      <c r="J93" s="14">
        <v>0.1</v>
      </c>
      <c r="K93" s="14">
        <v>0.4</v>
      </c>
      <c r="L93" s="14">
        <v>0</v>
      </c>
      <c r="M93" s="19">
        <v>1.7</v>
      </c>
      <c r="N93" s="19">
        <v>2.7</v>
      </c>
    </row>
    <row r="94" spans="1:14" hidden="1" outlineLevel="1">
      <c r="A94" s="4" t="s">
        <v>279</v>
      </c>
      <c r="B94" s="17">
        <v>106.01</v>
      </c>
      <c r="C94" s="14">
        <v>1.5</v>
      </c>
      <c r="D94" s="14">
        <v>1.7</v>
      </c>
      <c r="E94" s="14">
        <v>1</v>
      </c>
      <c r="F94" s="14">
        <v>2.5</v>
      </c>
      <c r="G94" s="14">
        <v>0</v>
      </c>
      <c r="H94" s="14">
        <v>0.5</v>
      </c>
      <c r="I94" s="14">
        <v>0.4</v>
      </c>
      <c r="J94" s="14">
        <v>-0.6</v>
      </c>
      <c r="K94" s="14">
        <v>0.2</v>
      </c>
      <c r="L94" s="14">
        <v>0.1</v>
      </c>
      <c r="M94" s="19">
        <v>1.2</v>
      </c>
      <c r="N94" s="19">
        <v>2.2000000000000002</v>
      </c>
    </row>
    <row r="95" spans="1:14" hidden="1" outlineLevel="1">
      <c r="A95" s="4" t="s">
        <v>280</v>
      </c>
      <c r="B95" s="17">
        <v>106.08</v>
      </c>
      <c r="C95" s="14">
        <v>1.5</v>
      </c>
      <c r="D95" s="14">
        <v>1.7</v>
      </c>
      <c r="E95" s="14">
        <v>0.9</v>
      </c>
      <c r="F95" s="14">
        <v>2.6</v>
      </c>
      <c r="G95" s="14">
        <v>0.1</v>
      </c>
      <c r="H95" s="14">
        <v>0</v>
      </c>
      <c r="I95" s="14">
        <v>-0.9</v>
      </c>
      <c r="J95" s="14">
        <v>0.1</v>
      </c>
      <c r="K95" s="14">
        <v>0.2</v>
      </c>
      <c r="L95" s="14">
        <v>0.2</v>
      </c>
      <c r="M95" s="19">
        <v>1.1000000000000001</v>
      </c>
      <c r="N95" s="19">
        <v>2.2999999999999998</v>
      </c>
    </row>
    <row r="96" spans="1:14" hidden="1" outlineLevel="1">
      <c r="A96" s="4" t="s">
        <v>281</v>
      </c>
      <c r="B96" s="17">
        <v>105.96</v>
      </c>
      <c r="C96" s="14">
        <v>1.2</v>
      </c>
      <c r="D96" s="14">
        <v>1.5</v>
      </c>
      <c r="E96" s="14">
        <v>0.6</v>
      </c>
      <c r="F96" s="14">
        <v>2.4</v>
      </c>
      <c r="G96" s="14">
        <v>-0.1</v>
      </c>
      <c r="H96" s="14">
        <v>0</v>
      </c>
      <c r="I96" s="14">
        <v>-2.9</v>
      </c>
      <c r="J96" s="14">
        <v>-0.2</v>
      </c>
      <c r="K96" s="14">
        <v>0.1</v>
      </c>
      <c r="L96" s="14">
        <v>0.4</v>
      </c>
      <c r="M96" s="19">
        <v>1</v>
      </c>
      <c r="N96" s="19">
        <v>1.8</v>
      </c>
    </row>
    <row r="97" spans="1:14" hidden="1" outlineLevel="1">
      <c r="A97" s="4" t="s">
        <v>282</v>
      </c>
      <c r="B97" s="17">
        <v>105.87</v>
      </c>
      <c r="C97" s="14">
        <v>1.2</v>
      </c>
      <c r="D97" s="14">
        <v>1.4</v>
      </c>
      <c r="E97" s="14">
        <v>0.6</v>
      </c>
      <c r="F97" s="14">
        <v>2.6</v>
      </c>
      <c r="G97" s="14">
        <v>-0.1</v>
      </c>
      <c r="H97" s="14">
        <v>0.2</v>
      </c>
      <c r="I97" s="14">
        <v>-2.5</v>
      </c>
      <c r="J97" s="14">
        <v>-0.1</v>
      </c>
      <c r="K97" s="14">
        <v>0</v>
      </c>
      <c r="L97" s="14">
        <v>0.3</v>
      </c>
      <c r="M97" s="19">
        <v>0.9</v>
      </c>
      <c r="N97" s="19">
        <v>2.1</v>
      </c>
    </row>
    <row r="98" spans="1:14" hidden="1" outlineLevel="1">
      <c r="A98" s="4" t="s">
        <v>283</v>
      </c>
      <c r="B98" s="17">
        <v>106.17</v>
      </c>
      <c r="C98" s="14">
        <v>1.7</v>
      </c>
      <c r="D98" s="14">
        <v>1.8</v>
      </c>
      <c r="E98" s="14">
        <v>1</v>
      </c>
      <c r="F98" s="14">
        <v>3.2</v>
      </c>
      <c r="G98" s="14">
        <v>0.3</v>
      </c>
      <c r="H98" s="14">
        <v>0.7</v>
      </c>
      <c r="I98" s="14">
        <v>0.3</v>
      </c>
      <c r="J98" s="14">
        <v>0.1</v>
      </c>
      <c r="K98" s="14">
        <v>0.1</v>
      </c>
      <c r="L98" s="14">
        <v>0.3</v>
      </c>
      <c r="M98" s="19">
        <v>1.6</v>
      </c>
      <c r="N98" s="19">
        <v>2.2000000000000002</v>
      </c>
    </row>
    <row r="99" spans="1:14" hidden="1" outlineLevel="1">
      <c r="A99" s="4" t="s">
        <v>284</v>
      </c>
      <c r="B99" s="17">
        <v>106.91</v>
      </c>
      <c r="C99" s="14">
        <v>2.4</v>
      </c>
      <c r="D99" s="14">
        <v>2.2000000000000002</v>
      </c>
      <c r="E99" s="14">
        <v>1.9</v>
      </c>
      <c r="F99" s="14">
        <v>3.4</v>
      </c>
      <c r="G99" s="14">
        <v>0.7</v>
      </c>
      <c r="H99" s="14">
        <v>2</v>
      </c>
      <c r="I99" s="14">
        <v>2.7</v>
      </c>
      <c r="J99" s="14">
        <v>0.3</v>
      </c>
      <c r="K99" s="14">
        <v>0.2</v>
      </c>
      <c r="L99" s="14">
        <v>0.3</v>
      </c>
      <c r="M99" s="19">
        <v>2.6</v>
      </c>
      <c r="N99" s="19">
        <v>2</v>
      </c>
    </row>
    <row r="100" spans="1:14" hidden="1" outlineLevel="1">
      <c r="A100" s="4" t="s">
        <v>285</v>
      </c>
      <c r="B100" s="17">
        <v>107.33</v>
      </c>
      <c r="C100" s="14">
        <v>2.2999999999999998</v>
      </c>
      <c r="D100" s="14">
        <v>2.6</v>
      </c>
      <c r="E100" s="14">
        <v>1.6</v>
      </c>
      <c r="F100" s="14">
        <v>3.7</v>
      </c>
      <c r="G100" s="14">
        <v>0.4</v>
      </c>
      <c r="H100" s="14">
        <v>1.6</v>
      </c>
      <c r="I100" s="14">
        <v>-0.4</v>
      </c>
      <c r="J100" s="14">
        <v>0.1</v>
      </c>
      <c r="K100" s="14">
        <v>0.3</v>
      </c>
      <c r="L100" s="14">
        <v>0.3</v>
      </c>
      <c r="M100" s="19">
        <v>2.9</v>
      </c>
      <c r="N100" s="19">
        <v>0.7</v>
      </c>
    </row>
    <row r="101" spans="1:14" hidden="1" outlineLevel="1">
      <c r="A101" s="4" t="s">
        <v>286</v>
      </c>
      <c r="B101" s="17">
        <v>107.63</v>
      </c>
      <c r="C101" s="14">
        <v>2.5</v>
      </c>
      <c r="D101" s="14">
        <v>2.8</v>
      </c>
      <c r="E101" s="14">
        <v>1.8</v>
      </c>
      <c r="F101" s="14">
        <v>3.8</v>
      </c>
      <c r="G101" s="14">
        <v>0.3</v>
      </c>
      <c r="H101" s="14">
        <v>0.7</v>
      </c>
      <c r="I101" s="14">
        <v>0.3</v>
      </c>
      <c r="J101" s="14">
        <v>0.1</v>
      </c>
      <c r="K101" s="14">
        <v>0.3</v>
      </c>
      <c r="L101" s="14">
        <v>0.1</v>
      </c>
      <c r="M101" s="19">
        <v>3.2</v>
      </c>
      <c r="N101" s="19">
        <v>0.6</v>
      </c>
    </row>
    <row r="102" spans="1:14" hidden="1" outlineLevel="1">
      <c r="A102" s="4" t="s">
        <v>287</v>
      </c>
      <c r="B102" s="17">
        <v>108.88</v>
      </c>
      <c r="C102" s="14">
        <v>3.2</v>
      </c>
      <c r="D102" s="14">
        <v>3.2</v>
      </c>
      <c r="E102" s="14">
        <v>2.9</v>
      </c>
      <c r="F102" s="14">
        <v>3.7</v>
      </c>
      <c r="G102" s="14">
        <v>1.2</v>
      </c>
      <c r="H102" s="14">
        <v>1.8</v>
      </c>
      <c r="I102" s="14">
        <v>2.2999999999999998</v>
      </c>
      <c r="J102" s="14">
        <v>0.3</v>
      </c>
      <c r="K102" s="14">
        <v>1.6</v>
      </c>
      <c r="L102" s="14">
        <v>1.1000000000000001</v>
      </c>
      <c r="M102" s="19">
        <v>3.2</v>
      </c>
      <c r="N102" s="19">
        <v>3.3</v>
      </c>
    </row>
    <row r="103" spans="1:14" hidden="1" outlineLevel="1">
      <c r="A103" s="4" t="s">
        <v>288</v>
      </c>
      <c r="B103" s="17">
        <v>109.2</v>
      </c>
      <c r="C103" s="14">
        <v>3.4</v>
      </c>
      <c r="D103" s="14">
        <v>3.5</v>
      </c>
      <c r="E103" s="14">
        <v>3</v>
      </c>
      <c r="F103" s="14">
        <v>4</v>
      </c>
      <c r="G103" s="14">
        <v>0.3</v>
      </c>
      <c r="H103" s="14">
        <v>0.5</v>
      </c>
      <c r="I103" s="14">
        <v>0.6</v>
      </c>
      <c r="J103" s="14">
        <v>0</v>
      </c>
      <c r="K103" s="14">
        <v>0</v>
      </c>
      <c r="L103" s="14">
        <v>0.5</v>
      </c>
      <c r="M103" s="19">
        <v>3.4</v>
      </c>
      <c r="N103" s="19">
        <v>3.5</v>
      </c>
    </row>
    <row r="104" spans="1:14" hidden="1" outlineLevel="1">
      <c r="A104" s="4" t="s">
        <v>289</v>
      </c>
      <c r="B104" s="17">
        <v>109.53</v>
      </c>
      <c r="C104" s="14">
        <v>3.6</v>
      </c>
      <c r="D104" s="14">
        <v>3.7</v>
      </c>
      <c r="E104" s="14">
        <v>3.3</v>
      </c>
      <c r="F104" s="14">
        <v>4.2</v>
      </c>
      <c r="G104" s="14">
        <v>0.3</v>
      </c>
      <c r="H104" s="14">
        <v>0.2</v>
      </c>
      <c r="I104" s="14">
        <v>0.4</v>
      </c>
      <c r="J104" s="14">
        <v>0.1</v>
      </c>
      <c r="K104" s="14">
        <v>0.6</v>
      </c>
      <c r="L104" s="14">
        <v>0.4</v>
      </c>
      <c r="M104" s="19">
        <v>3.6</v>
      </c>
      <c r="N104" s="19">
        <v>3.9</v>
      </c>
    </row>
    <row r="105" spans="1:14" hidden="1" outlineLevel="1">
      <c r="A105" s="4" t="s">
        <v>290</v>
      </c>
      <c r="B105" s="17">
        <v>109.86</v>
      </c>
      <c r="C105" s="14">
        <v>3.7</v>
      </c>
      <c r="D105" s="14">
        <v>3.9</v>
      </c>
      <c r="E105" s="14">
        <v>3.3</v>
      </c>
      <c r="F105" s="14">
        <v>4.3</v>
      </c>
      <c r="G105" s="14">
        <v>0.3</v>
      </c>
      <c r="H105" s="14">
        <v>0.7</v>
      </c>
      <c r="I105" s="14">
        <v>1.5</v>
      </c>
      <c r="J105" s="14">
        <v>0</v>
      </c>
      <c r="K105" s="14">
        <v>0.1</v>
      </c>
      <c r="L105" s="14">
        <v>0.2</v>
      </c>
      <c r="M105" s="19">
        <v>3.5</v>
      </c>
      <c r="N105" s="19">
        <v>4.0999999999999996</v>
      </c>
    </row>
    <row r="106" spans="1:14" hidden="1" outlineLevel="1">
      <c r="A106" s="4" t="s">
        <v>291</v>
      </c>
      <c r="B106" s="17">
        <v>110.27</v>
      </c>
      <c r="C106" s="14">
        <v>4</v>
      </c>
      <c r="D106" s="14">
        <v>4</v>
      </c>
      <c r="E106" s="14">
        <v>3.8</v>
      </c>
      <c r="F106" s="14">
        <v>4.4000000000000004</v>
      </c>
      <c r="G106" s="14">
        <v>0.4</v>
      </c>
      <c r="H106" s="14">
        <v>0.2</v>
      </c>
      <c r="I106" s="14">
        <v>2.2999999999999998</v>
      </c>
      <c r="J106" s="14">
        <v>0</v>
      </c>
      <c r="K106" s="14">
        <v>0.7</v>
      </c>
      <c r="L106" s="14">
        <v>0.2</v>
      </c>
      <c r="M106" s="19">
        <v>3.8</v>
      </c>
      <c r="N106" s="19">
        <v>4.8</v>
      </c>
    </row>
    <row r="107" spans="1:14" hidden="1" outlineLevel="1">
      <c r="A107" s="4" t="s">
        <v>239</v>
      </c>
      <c r="B107" s="17">
        <v>110.66</v>
      </c>
      <c r="C107" s="14">
        <v>4.3</v>
      </c>
      <c r="D107" s="14">
        <v>4</v>
      </c>
      <c r="E107" s="14">
        <v>4.2</v>
      </c>
      <c r="F107" s="14">
        <v>4.5999999999999996</v>
      </c>
      <c r="G107" s="14">
        <v>0.4</v>
      </c>
      <c r="H107" s="14">
        <v>-0.2</v>
      </c>
      <c r="I107" s="14">
        <v>2.1</v>
      </c>
      <c r="J107" s="14">
        <v>0.1</v>
      </c>
      <c r="K107" s="14">
        <v>0.5</v>
      </c>
      <c r="L107" s="14">
        <v>0.4</v>
      </c>
      <c r="M107" s="19">
        <v>4.2</v>
      </c>
      <c r="N107" s="19">
        <v>4.8</v>
      </c>
    </row>
    <row r="108" spans="1:14" hidden="1" outlineLevel="1">
      <c r="A108" s="4" t="s">
        <v>240</v>
      </c>
      <c r="B108" s="17">
        <v>110.65</v>
      </c>
      <c r="C108" s="14">
        <v>4.4000000000000004</v>
      </c>
      <c r="D108" s="14">
        <v>4.2</v>
      </c>
      <c r="E108" s="14">
        <v>4.3</v>
      </c>
      <c r="F108" s="14">
        <v>4.5999999999999996</v>
      </c>
      <c r="G108" s="14">
        <v>0</v>
      </c>
      <c r="H108" s="14">
        <v>0</v>
      </c>
      <c r="I108" s="14">
        <v>-2.9</v>
      </c>
      <c r="J108" s="14">
        <v>0</v>
      </c>
      <c r="K108" s="14">
        <v>0.3</v>
      </c>
      <c r="L108" s="14">
        <v>0.5</v>
      </c>
      <c r="M108" s="19">
        <v>4.3</v>
      </c>
      <c r="N108" s="19">
        <v>4.8</v>
      </c>
    </row>
    <row r="109" spans="1:14" hidden="1" outlineLevel="1">
      <c r="A109" s="4" t="s">
        <v>334</v>
      </c>
      <c r="B109" s="17">
        <v>110.57</v>
      </c>
      <c r="C109" s="14">
        <v>4.4000000000000004</v>
      </c>
      <c r="D109" s="14">
        <v>4.2</v>
      </c>
      <c r="E109" s="14">
        <v>4.3</v>
      </c>
      <c r="F109" s="14">
        <v>4.8</v>
      </c>
      <c r="G109" s="14">
        <v>-0.1</v>
      </c>
      <c r="H109" s="14">
        <v>0.1</v>
      </c>
      <c r="I109" s="14">
        <v>-2.8</v>
      </c>
      <c r="J109" s="14">
        <v>-0.1</v>
      </c>
      <c r="K109" s="14">
        <v>0</v>
      </c>
      <c r="L109" s="14">
        <v>0.4</v>
      </c>
      <c r="M109" s="19">
        <v>4.3</v>
      </c>
      <c r="N109" s="19">
        <v>4.8</v>
      </c>
    </row>
    <row r="110" spans="1:14" hidden="1" outlineLevel="1">
      <c r="A110" s="4" t="s">
        <v>335</v>
      </c>
      <c r="B110" s="17">
        <v>111</v>
      </c>
      <c r="C110" s="14">
        <v>4.5</v>
      </c>
      <c r="D110" s="14">
        <v>4.3</v>
      </c>
      <c r="E110" s="14">
        <v>4.0999999999999996</v>
      </c>
      <c r="F110" s="14">
        <v>5.5</v>
      </c>
      <c r="G110" s="14">
        <v>0.4</v>
      </c>
      <c r="H110" s="14">
        <v>0.1</v>
      </c>
      <c r="I110" s="14">
        <v>-2.1</v>
      </c>
      <c r="J110" s="14">
        <v>-0.2</v>
      </c>
      <c r="K110" s="14">
        <v>1.4</v>
      </c>
      <c r="L110" s="14">
        <v>1</v>
      </c>
      <c r="M110" s="19">
        <v>4</v>
      </c>
      <c r="N110" s="19">
        <v>6.3</v>
      </c>
    </row>
    <row r="111" spans="1:14" hidden="1" outlineLevel="1">
      <c r="A111" s="4" t="s">
        <v>336</v>
      </c>
      <c r="B111" s="17">
        <v>111.38</v>
      </c>
      <c r="C111" s="14">
        <v>4.2</v>
      </c>
      <c r="D111" s="14">
        <v>4.0999999999999996</v>
      </c>
      <c r="E111" s="14">
        <v>3.4</v>
      </c>
      <c r="F111" s="14">
        <v>5.7</v>
      </c>
      <c r="G111" s="14">
        <v>0.3</v>
      </c>
      <c r="H111" s="14">
        <v>0.8</v>
      </c>
      <c r="I111" s="14">
        <v>-0.3</v>
      </c>
      <c r="J111" s="14">
        <v>0.1</v>
      </c>
      <c r="K111" s="14">
        <v>0.3</v>
      </c>
      <c r="L111" s="14">
        <v>0.4</v>
      </c>
      <c r="M111" s="19">
        <v>3.3</v>
      </c>
      <c r="N111" s="19">
        <v>7</v>
      </c>
    </row>
    <row r="112" spans="1:14" hidden="1" outlineLevel="1">
      <c r="A112" s="4" t="s">
        <v>337</v>
      </c>
      <c r="B112" s="17">
        <v>111.52</v>
      </c>
      <c r="C112" s="14">
        <v>3.9</v>
      </c>
      <c r="D112" s="14">
        <v>3.9</v>
      </c>
      <c r="E112" s="14">
        <v>3</v>
      </c>
      <c r="F112" s="14">
        <v>5.7</v>
      </c>
      <c r="G112" s="14">
        <v>0.1</v>
      </c>
      <c r="H112" s="14">
        <v>1</v>
      </c>
      <c r="I112" s="14">
        <v>-0.6</v>
      </c>
      <c r="J112" s="14">
        <v>0</v>
      </c>
      <c r="K112" s="14">
        <v>-0.6</v>
      </c>
      <c r="L112" s="14">
        <v>0.4</v>
      </c>
      <c r="M112" s="19">
        <v>2.6</v>
      </c>
      <c r="N112" s="19">
        <v>8</v>
      </c>
    </row>
    <row r="113" spans="1:17" hidden="1" outlineLevel="1" collapsed="1">
      <c r="A113" s="4" t="s">
        <v>338</v>
      </c>
      <c r="B113" s="17">
        <v>111.44</v>
      </c>
      <c r="C113" s="14">
        <v>3.5</v>
      </c>
      <c r="D113" s="14">
        <v>3.8</v>
      </c>
      <c r="E113" s="14">
        <v>2.5</v>
      </c>
      <c r="F113" s="14">
        <v>5.7</v>
      </c>
      <c r="G113" s="14">
        <v>-0.1</v>
      </c>
      <c r="H113" s="14">
        <v>0.4</v>
      </c>
      <c r="I113" s="14">
        <v>0</v>
      </c>
      <c r="J113" s="14">
        <v>0</v>
      </c>
      <c r="K113" s="14">
        <v>-1</v>
      </c>
      <c r="L113" s="14">
        <v>0.2</v>
      </c>
      <c r="M113" s="19">
        <v>2</v>
      </c>
      <c r="N113" s="19">
        <v>8.3000000000000007</v>
      </c>
    </row>
    <row r="114" spans="1:17" hidden="1" outlineLevel="1" collapsed="1">
      <c r="A114" s="4" t="s">
        <v>339</v>
      </c>
      <c r="B114" s="17">
        <v>111.83</v>
      </c>
      <c r="C114" s="14">
        <v>2.7</v>
      </c>
      <c r="D114" s="14">
        <v>3.4</v>
      </c>
      <c r="E114" s="14">
        <v>1.3</v>
      </c>
      <c r="F114" s="14">
        <v>5.7</v>
      </c>
      <c r="G114" s="14">
        <v>0.3</v>
      </c>
      <c r="H114" s="14">
        <v>0.7</v>
      </c>
      <c r="I114" s="14">
        <v>1.4</v>
      </c>
      <c r="J114" s="14">
        <v>-0.1</v>
      </c>
      <c r="K114" s="14">
        <v>-1.1000000000000001</v>
      </c>
      <c r="L114" s="14">
        <v>1.1000000000000001</v>
      </c>
      <c r="M114" s="19">
        <v>1.4</v>
      </c>
      <c r="N114" s="19">
        <v>6.6</v>
      </c>
    </row>
    <row r="115" spans="1:17" hidden="1" outlineLevel="1" collapsed="1">
      <c r="A115" s="4" t="s">
        <v>425</v>
      </c>
      <c r="B115" s="19">
        <v>111.81</v>
      </c>
      <c r="C115" s="1">
        <v>2.4</v>
      </c>
      <c r="D115" s="19">
        <v>3</v>
      </c>
      <c r="E115" s="1">
        <v>0.9</v>
      </c>
      <c r="F115" s="1">
        <v>5.5</v>
      </c>
      <c r="G115" s="19">
        <v>0</v>
      </c>
      <c r="H115" s="19">
        <v>-0.3</v>
      </c>
      <c r="I115" s="19">
        <v>0.3</v>
      </c>
      <c r="J115" s="19">
        <v>-0.4</v>
      </c>
      <c r="K115" s="19">
        <v>0</v>
      </c>
      <c r="L115" s="14">
        <v>0.3</v>
      </c>
      <c r="M115" s="19">
        <v>1.1000000000000001</v>
      </c>
      <c r="N115" s="19">
        <v>6.4</v>
      </c>
    </row>
    <row r="116" spans="1:17" hidden="1" outlineLevel="1" collapsed="1">
      <c r="A116" s="4" t="s">
        <v>426</v>
      </c>
      <c r="B116" s="1">
        <v>111.5</v>
      </c>
      <c r="C116" s="1">
        <v>1.8</v>
      </c>
      <c r="D116" s="1">
        <v>2.4</v>
      </c>
      <c r="E116" s="1">
        <v>0.2</v>
      </c>
      <c r="F116" s="1">
        <v>5.2</v>
      </c>
      <c r="G116" s="1">
        <v>-0.3</v>
      </c>
      <c r="H116" s="19">
        <v>-1</v>
      </c>
      <c r="I116" s="1">
        <v>-0.2</v>
      </c>
      <c r="J116" s="1">
        <v>-0.5</v>
      </c>
      <c r="K116" s="19">
        <v>0</v>
      </c>
      <c r="L116" s="6">
        <v>0.1</v>
      </c>
      <c r="M116" s="281">
        <v>0.4</v>
      </c>
      <c r="N116" s="19">
        <v>6</v>
      </c>
    </row>
    <row r="117" spans="1:17" hidden="1" outlineLevel="1" collapsed="1">
      <c r="A117" s="4" t="s">
        <v>427</v>
      </c>
      <c r="B117" s="19">
        <v>111.38</v>
      </c>
      <c r="C117" s="19">
        <v>1.4</v>
      </c>
      <c r="D117" s="19">
        <v>2.1</v>
      </c>
      <c r="E117" s="19">
        <v>-0.4</v>
      </c>
      <c r="F117" s="19">
        <v>5.2</v>
      </c>
      <c r="G117" s="19">
        <v>-0.1</v>
      </c>
      <c r="H117" s="19">
        <v>-1</v>
      </c>
      <c r="I117" s="19">
        <v>-0.5</v>
      </c>
      <c r="J117" s="19">
        <v>0</v>
      </c>
      <c r="K117" s="19">
        <v>0.2</v>
      </c>
      <c r="L117" s="14">
        <v>0.2</v>
      </c>
      <c r="M117" s="281">
        <v>-0.1</v>
      </c>
      <c r="N117" s="19">
        <v>6</v>
      </c>
    </row>
    <row r="118" spans="1:17" hidden="1" outlineLevel="1" collapsed="1">
      <c r="A118" s="4" t="s">
        <v>14</v>
      </c>
      <c r="B118" s="19">
        <v>111.45</v>
      </c>
      <c r="C118" s="19">
        <v>1.1000000000000001</v>
      </c>
      <c r="D118" s="19">
        <v>1.8</v>
      </c>
      <c r="E118" s="19">
        <v>-0.8</v>
      </c>
      <c r="F118" s="19">
        <v>5</v>
      </c>
      <c r="G118" s="19">
        <v>0.1</v>
      </c>
      <c r="H118" s="19">
        <v>-0.2</v>
      </c>
      <c r="I118" s="19">
        <v>1.5</v>
      </c>
      <c r="J118" s="19">
        <v>-0.3</v>
      </c>
      <c r="K118" s="19">
        <v>0.3</v>
      </c>
      <c r="L118" s="14">
        <v>0</v>
      </c>
      <c r="M118" s="281">
        <v>-0.5</v>
      </c>
      <c r="N118" s="19">
        <v>5.8</v>
      </c>
    </row>
    <row r="119" spans="1:17" hidden="1" outlineLevel="1" collapsed="1">
      <c r="A119" s="4" t="s">
        <v>15</v>
      </c>
      <c r="B119" s="19">
        <v>111.46</v>
      </c>
      <c r="C119" s="19">
        <v>0.7</v>
      </c>
      <c r="D119" s="19">
        <v>1.6</v>
      </c>
      <c r="E119" s="19">
        <v>-1.3</v>
      </c>
      <c r="F119" s="19">
        <v>4.9000000000000004</v>
      </c>
      <c r="G119" s="19">
        <v>0</v>
      </c>
      <c r="H119" s="19">
        <v>-0.6</v>
      </c>
      <c r="I119" s="19">
        <v>-0.4</v>
      </c>
      <c r="J119" s="19">
        <v>-0.2</v>
      </c>
      <c r="K119" s="19">
        <v>0.7</v>
      </c>
      <c r="L119" s="14">
        <v>0.2</v>
      </c>
      <c r="M119" s="281">
        <v>-0.9</v>
      </c>
      <c r="N119" s="19">
        <v>5.7</v>
      </c>
    </row>
    <row r="120" spans="1:17" hidden="1" outlineLevel="1" collapsed="1">
      <c r="A120" s="4" t="s">
        <v>16</v>
      </c>
      <c r="B120" s="19">
        <v>111.33</v>
      </c>
      <c r="C120" s="19">
        <v>0.6</v>
      </c>
      <c r="D120" s="19">
        <v>1.5</v>
      </c>
      <c r="E120" s="19">
        <v>-1.4</v>
      </c>
      <c r="F120" s="19">
        <v>4.8</v>
      </c>
      <c r="G120" s="19">
        <v>-0.1</v>
      </c>
      <c r="H120" s="19">
        <v>0</v>
      </c>
      <c r="I120" s="19">
        <v>-3.4</v>
      </c>
      <c r="J120" s="19">
        <v>-0.1</v>
      </c>
      <c r="K120" s="19">
        <v>0.3</v>
      </c>
      <c r="L120" s="14">
        <v>0.4</v>
      </c>
      <c r="M120" s="281">
        <v>-1.2</v>
      </c>
      <c r="N120" s="19">
        <v>6.1</v>
      </c>
    </row>
    <row r="121" spans="1:17" hidden="1" outlineLevel="1" collapsed="1">
      <c r="A121" s="4" t="s">
        <v>428</v>
      </c>
      <c r="B121" s="19">
        <v>111.11</v>
      </c>
      <c r="C121" s="19">
        <v>0.5</v>
      </c>
      <c r="D121" s="19">
        <v>1.2</v>
      </c>
      <c r="E121" s="19">
        <v>-1.4</v>
      </c>
      <c r="F121" s="19">
        <v>4.4000000000000004</v>
      </c>
      <c r="G121" s="19">
        <v>-0.2</v>
      </c>
      <c r="H121" s="19">
        <v>-0.2</v>
      </c>
      <c r="I121" s="19">
        <v>-2.5</v>
      </c>
      <c r="J121" s="19">
        <v>-0.2</v>
      </c>
      <c r="K121" s="19">
        <v>0.1</v>
      </c>
      <c r="L121" s="14">
        <v>0.1</v>
      </c>
      <c r="M121" s="281">
        <v>-1.3</v>
      </c>
      <c r="N121" s="19">
        <v>5.8</v>
      </c>
    </row>
    <row r="122" spans="1:17" hidden="1" outlineLevel="1" collapsed="1">
      <c r="A122" s="4" t="s">
        <v>429</v>
      </c>
      <c r="B122" s="19">
        <v>111.05</v>
      </c>
      <c r="C122" s="19">
        <v>0</v>
      </c>
      <c r="D122" s="19">
        <v>0.8</v>
      </c>
      <c r="E122" s="19">
        <v>-1.6</v>
      </c>
      <c r="F122" s="19">
        <v>3.6</v>
      </c>
      <c r="G122" s="19">
        <v>-0.1</v>
      </c>
      <c r="H122" s="19">
        <v>0</v>
      </c>
      <c r="I122" s="19">
        <v>-0.3</v>
      </c>
      <c r="J122" s="19">
        <v>-0.3</v>
      </c>
      <c r="K122" s="19">
        <v>0</v>
      </c>
      <c r="L122" s="14">
        <v>0.2</v>
      </c>
      <c r="M122" s="281">
        <v>-1.4</v>
      </c>
      <c r="N122" s="19">
        <v>4.2</v>
      </c>
    </row>
    <row r="123" spans="1:17" hidden="1" outlineLevel="1" collapsed="1">
      <c r="A123" s="4" t="s">
        <v>430</v>
      </c>
      <c r="B123" s="19">
        <v>111.24</v>
      </c>
      <c r="C123" s="19">
        <v>-0.1</v>
      </c>
      <c r="D123" s="19">
        <v>0.7</v>
      </c>
      <c r="E123" s="19">
        <v>-1.8</v>
      </c>
      <c r="F123" s="19">
        <v>3.3</v>
      </c>
      <c r="G123" s="19">
        <v>0.2</v>
      </c>
      <c r="H123" s="19">
        <v>0.7</v>
      </c>
      <c r="I123" s="19">
        <v>-1.3</v>
      </c>
      <c r="J123" s="19">
        <v>0.3</v>
      </c>
      <c r="K123" s="19">
        <v>0</v>
      </c>
      <c r="L123" s="14">
        <v>0.2</v>
      </c>
      <c r="M123" s="281">
        <v>-1.4</v>
      </c>
      <c r="N123" s="19">
        <v>3.7</v>
      </c>
    </row>
    <row r="124" spans="1:17" hidden="1" outlineLevel="1" collapsed="1">
      <c r="A124" s="4" t="s">
        <v>431</v>
      </c>
      <c r="B124" s="19">
        <v>111.56</v>
      </c>
      <c r="C124" s="19">
        <v>0</v>
      </c>
      <c r="D124" s="19">
        <v>0.6</v>
      </c>
      <c r="E124" s="19">
        <v>-1.4</v>
      </c>
      <c r="F124" s="19">
        <v>3</v>
      </c>
      <c r="G124" s="19">
        <v>0.3</v>
      </c>
      <c r="H124" s="19">
        <v>1.4</v>
      </c>
      <c r="I124" s="19">
        <v>0.5</v>
      </c>
      <c r="J124" s="19">
        <v>-0.1</v>
      </c>
      <c r="K124" s="19">
        <v>0.4</v>
      </c>
      <c r="L124" s="14">
        <v>0</v>
      </c>
      <c r="M124" s="281">
        <v>-0.9</v>
      </c>
      <c r="N124" s="19">
        <v>2.8</v>
      </c>
      <c r="P124" s="19"/>
    </row>
    <row r="125" spans="1:17" hidden="1" outlineLevel="1" collapsed="1">
      <c r="A125" s="4" t="s">
        <v>432</v>
      </c>
      <c r="B125" s="19">
        <v>111.49</v>
      </c>
      <c r="C125" s="19">
        <v>0</v>
      </c>
      <c r="D125" s="19">
        <v>0.4</v>
      </c>
      <c r="E125" s="19">
        <v>-1.3</v>
      </c>
      <c r="F125" s="19">
        <v>2.8</v>
      </c>
      <c r="G125" s="19">
        <v>-0.1</v>
      </c>
      <c r="H125" s="19">
        <v>-0.2</v>
      </c>
      <c r="I125" s="19">
        <v>-0.1</v>
      </c>
      <c r="J125" s="19">
        <v>-0.1</v>
      </c>
      <c r="K125" s="19">
        <v>0.1</v>
      </c>
      <c r="L125" s="14">
        <v>0</v>
      </c>
      <c r="M125" s="281">
        <v>-0.8</v>
      </c>
      <c r="N125" s="19">
        <v>2.6</v>
      </c>
      <c r="P125" s="19"/>
    </row>
    <row r="126" spans="1:17" hidden="1" outlineLevel="1" collapsed="1">
      <c r="A126" s="338" t="s">
        <v>433</v>
      </c>
      <c r="B126" s="281">
        <v>111.63</v>
      </c>
      <c r="C126" s="281">
        <v>-0.2</v>
      </c>
      <c r="D126" s="281">
        <v>0.2</v>
      </c>
      <c r="E126" s="281">
        <v>-1.2</v>
      </c>
      <c r="F126" s="281">
        <v>2</v>
      </c>
      <c r="G126" s="281">
        <v>0.1</v>
      </c>
      <c r="H126" s="281">
        <v>1.2</v>
      </c>
      <c r="I126" s="281">
        <v>3.9</v>
      </c>
      <c r="J126" s="281">
        <v>0</v>
      </c>
      <c r="K126" s="281">
        <v>-2.9</v>
      </c>
      <c r="L126" s="42">
        <v>0.3</v>
      </c>
      <c r="M126" s="281">
        <v>-0.4</v>
      </c>
      <c r="N126" s="281">
        <v>0.2</v>
      </c>
      <c r="P126" s="19"/>
    </row>
    <row r="127" spans="1:17" hidden="1" outlineLevel="1" collapsed="1">
      <c r="A127" s="338" t="s">
        <v>434</v>
      </c>
      <c r="B127" s="281">
        <v>111.64</v>
      </c>
      <c r="C127" s="281">
        <v>-0.2</v>
      </c>
      <c r="D127" s="281">
        <v>0.3</v>
      </c>
      <c r="E127" s="281">
        <v>-1.2</v>
      </c>
      <c r="F127" s="281">
        <v>2</v>
      </c>
      <c r="G127" s="281">
        <v>0</v>
      </c>
      <c r="H127" s="281">
        <v>0.3</v>
      </c>
      <c r="I127" s="281">
        <v>1.1000000000000001</v>
      </c>
      <c r="J127" s="281">
        <v>-0.3</v>
      </c>
      <c r="K127" s="281">
        <v>-0.8</v>
      </c>
      <c r="L127" s="42">
        <v>0.3</v>
      </c>
      <c r="M127" s="281">
        <v>-0.3</v>
      </c>
      <c r="N127" s="281">
        <v>0.2</v>
      </c>
      <c r="P127" s="19"/>
      <c r="Q127" s="19"/>
    </row>
    <row r="128" spans="1:17" hidden="1" outlineLevel="1" collapsed="1">
      <c r="A128" s="338" t="s">
        <v>435</v>
      </c>
      <c r="B128" s="281">
        <v>111.79</v>
      </c>
      <c r="C128" s="281">
        <v>0.3</v>
      </c>
      <c r="D128" s="281">
        <v>0.5</v>
      </c>
      <c r="E128" s="281">
        <v>-0.6</v>
      </c>
      <c r="F128" s="281">
        <v>2</v>
      </c>
      <c r="G128" s="281">
        <v>0.1</v>
      </c>
      <c r="H128" s="281">
        <v>-0.3</v>
      </c>
      <c r="I128" s="281">
        <v>1.5</v>
      </c>
      <c r="J128" s="281">
        <v>-0.3</v>
      </c>
      <c r="K128" s="281">
        <v>0.7</v>
      </c>
      <c r="L128" s="42">
        <v>0.1</v>
      </c>
      <c r="M128" s="281">
        <v>0.2</v>
      </c>
      <c r="N128" s="19">
        <v>0.1</v>
      </c>
      <c r="P128" s="19"/>
      <c r="Q128" s="19"/>
    </row>
    <row r="129" spans="1:17" hidden="1" outlineLevel="1" collapsed="1">
      <c r="A129" s="338" t="s">
        <v>436</v>
      </c>
      <c r="B129" s="281">
        <v>112.19</v>
      </c>
      <c r="C129" s="281">
        <v>0.7</v>
      </c>
      <c r="D129" s="281">
        <v>0.7</v>
      </c>
      <c r="E129" s="281">
        <v>0.1</v>
      </c>
      <c r="F129" s="281">
        <v>2</v>
      </c>
      <c r="G129" s="281">
        <v>0.4</v>
      </c>
      <c r="H129" s="281">
        <v>0.4</v>
      </c>
      <c r="I129" s="281">
        <v>2.2000000000000002</v>
      </c>
      <c r="J129" s="281">
        <v>-0.1</v>
      </c>
      <c r="K129" s="281">
        <v>0.7</v>
      </c>
      <c r="L129" s="42">
        <v>0.1</v>
      </c>
      <c r="M129" s="281">
        <v>0.9</v>
      </c>
      <c r="N129" s="281">
        <v>0</v>
      </c>
      <c r="P129" s="19"/>
      <c r="Q129" s="19"/>
    </row>
    <row r="130" spans="1:17" hidden="1" outlineLevel="1" collapsed="1">
      <c r="A130" s="338" t="s">
        <v>21</v>
      </c>
      <c r="B130" s="281">
        <v>112.26</v>
      </c>
      <c r="C130" s="281">
        <v>0.7</v>
      </c>
      <c r="D130" s="281">
        <v>0.8</v>
      </c>
      <c r="E130" s="281">
        <v>0.1</v>
      </c>
      <c r="F130" s="281">
        <v>2</v>
      </c>
      <c r="G130" s="281">
        <v>0.1</v>
      </c>
      <c r="H130" s="281">
        <v>0</v>
      </c>
      <c r="I130" s="281">
        <v>0.5</v>
      </c>
      <c r="J130" s="281">
        <v>-0.3</v>
      </c>
      <c r="K130" s="281">
        <v>0.4</v>
      </c>
      <c r="L130" s="42">
        <v>0.1</v>
      </c>
      <c r="M130" s="281">
        <v>0.9</v>
      </c>
      <c r="N130" s="281">
        <v>0</v>
      </c>
      <c r="P130" s="19"/>
      <c r="Q130" s="19"/>
    </row>
    <row r="131" spans="1:17" hidden="1" outlineLevel="1">
      <c r="A131" s="338" t="s">
        <v>22</v>
      </c>
      <c r="B131" s="281">
        <v>112.25</v>
      </c>
      <c r="C131" s="281">
        <v>0.7</v>
      </c>
      <c r="D131" s="281">
        <v>0.9</v>
      </c>
      <c r="E131" s="281">
        <v>0.1</v>
      </c>
      <c r="F131" s="281">
        <v>2</v>
      </c>
      <c r="G131" s="281">
        <v>0</v>
      </c>
      <c r="H131" s="281">
        <v>-0.2</v>
      </c>
      <c r="I131" s="281">
        <v>-0.1</v>
      </c>
      <c r="J131" s="281">
        <v>0</v>
      </c>
      <c r="K131" s="281">
        <v>-0.1</v>
      </c>
      <c r="L131" s="42">
        <v>0.2</v>
      </c>
      <c r="M131" s="281">
        <v>0.9</v>
      </c>
      <c r="N131" s="281">
        <v>-0.1</v>
      </c>
      <c r="P131" s="19"/>
      <c r="Q131" s="19"/>
    </row>
    <row r="132" spans="1:17" hidden="1" outlineLevel="1" collapsed="1">
      <c r="A132" s="338" t="s">
        <v>437</v>
      </c>
      <c r="B132" s="1">
        <v>112.4</v>
      </c>
      <c r="C132" s="19">
        <v>1</v>
      </c>
      <c r="D132" s="1">
        <v>0.9</v>
      </c>
      <c r="E132" s="1">
        <v>0.6</v>
      </c>
      <c r="F132" s="1">
        <v>1.8</v>
      </c>
      <c r="G132" s="1">
        <v>0.1</v>
      </c>
      <c r="H132" s="1">
        <v>0.1</v>
      </c>
      <c r="I132" s="1">
        <v>0.6</v>
      </c>
      <c r="J132" s="19">
        <v>0</v>
      </c>
      <c r="K132" s="1">
        <v>0.1</v>
      </c>
      <c r="L132" s="6">
        <v>0.2</v>
      </c>
      <c r="M132" s="1">
        <v>1.4</v>
      </c>
      <c r="N132" s="1">
        <v>-0.4</v>
      </c>
      <c r="P132" s="19"/>
      <c r="Q132" s="19"/>
    </row>
    <row r="133" spans="1:17" hidden="1" outlineLevel="1" collapsed="1">
      <c r="A133" s="338" t="s">
        <v>11</v>
      </c>
      <c r="B133" s="19">
        <v>112.28</v>
      </c>
      <c r="C133" s="19">
        <v>1.1000000000000001</v>
      </c>
      <c r="D133" s="19">
        <v>1</v>
      </c>
      <c r="E133" s="1">
        <v>0.7</v>
      </c>
      <c r="F133" s="1">
        <v>1.9</v>
      </c>
      <c r="G133" s="1">
        <v>-0.1</v>
      </c>
      <c r="H133" s="1">
        <v>0.1</v>
      </c>
      <c r="I133" s="1">
        <v>-1.7</v>
      </c>
      <c r="J133" s="19">
        <v>-0.1</v>
      </c>
      <c r="K133" s="1">
        <v>-0.1</v>
      </c>
      <c r="L133" s="6">
        <v>0.2</v>
      </c>
      <c r="M133" s="1">
        <v>1.4</v>
      </c>
      <c r="N133" s="1">
        <v>-0.3</v>
      </c>
      <c r="P133" s="19"/>
      <c r="Q133" s="19"/>
    </row>
    <row r="134" spans="1:17" hidden="1" outlineLevel="1" collapsed="1">
      <c r="A134" s="338" t="s">
        <v>12</v>
      </c>
      <c r="B134" s="19">
        <v>112.27</v>
      </c>
      <c r="C134" s="19">
        <v>1.1000000000000001</v>
      </c>
      <c r="D134" s="19">
        <v>1.1000000000000001</v>
      </c>
      <c r="E134" s="1">
        <v>0.7</v>
      </c>
      <c r="F134" s="1">
        <v>1.9</v>
      </c>
      <c r="G134" s="19">
        <v>0</v>
      </c>
      <c r="H134" s="1">
        <v>0.1</v>
      </c>
      <c r="I134" s="1">
        <v>-0.3</v>
      </c>
      <c r="J134" s="19">
        <v>-0.2</v>
      </c>
      <c r="K134" s="1">
        <v>-0.1</v>
      </c>
      <c r="L134" s="6">
        <v>0.2</v>
      </c>
      <c r="M134" s="1">
        <v>1.5</v>
      </c>
      <c r="N134" s="1">
        <v>-0.2</v>
      </c>
      <c r="P134" s="19"/>
      <c r="Q134" s="19"/>
    </row>
    <row r="135" spans="1:17" hidden="1" outlineLevel="1" collapsed="1">
      <c r="A135" s="338" t="s">
        <v>23</v>
      </c>
      <c r="B135" s="19">
        <v>112.3</v>
      </c>
      <c r="C135" s="19">
        <v>1</v>
      </c>
      <c r="D135" s="19">
        <v>0.9</v>
      </c>
      <c r="E135" s="1">
        <v>0.6</v>
      </c>
      <c r="F135" s="1">
        <v>1.8</v>
      </c>
      <c r="G135" s="19">
        <v>0</v>
      </c>
      <c r="H135" s="1">
        <v>0.4</v>
      </c>
      <c r="I135" s="1">
        <v>-1.4</v>
      </c>
      <c r="J135" s="19">
        <v>0.2</v>
      </c>
      <c r="K135" s="1">
        <v>0.1</v>
      </c>
      <c r="L135" s="14">
        <v>0.1</v>
      </c>
      <c r="M135" s="1">
        <v>1.4</v>
      </c>
      <c r="N135" s="1">
        <v>-0.6</v>
      </c>
      <c r="P135" s="19"/>
      <c r="Q135" s="19"/>
    </row>
    <row r="136" spans="1:17" hidden="1" outlineLevel="1">
      <c r="A136" s="338" t="s">
        <v>24</v>
      </c>
      <c r="B136" s="19">
        <v>112.62</v>
      </c>
      <c r="C136" s="19">
        <v>1</v>
      </c>
      <c r="D136" s="19">
        <v>0.8</v>
      </c>
      <c r="E136" s="1">
        <v>0.6</v>
      </c>
      <c r="F136" s="1">
        <v>1.7</v>
      </c>
      <c r="G136" s="19">
        <v>0.3</v>
      </c>
      <c r="H136" s="1">
        <v>0.8</v>
      </c>
      <c r="I136" s="1">
        <v>1.3</v>
      </c>
      <c r="J136" s="19">
        <v>0.1</v>
      </c>
      <c r="K136" s="1">
        <v>0.2</v>
      </c>
      <c r="L136" s="14">
        <v>0</v>
      </c>
      <c r="M136" s="1">
        <v>1.5</v>
      </c>
      <c r="N136" s="1">
        <v>-0.7</v>
      </c>
      <c r="P136" s="19"/>
      <c r="Q136" s="19"/>
    </row>
    <row r="137" spans="1:17" hidden="1" outlineLevel="1" collapsed="1">
      <c r="A137" s="476" t="s">
        <v>25</v>
      </c>
      <c r="B137" s="416">
        <v>112.9</v>
      </c>
      <c r="C137" s="416">
        <v>1.3</v>
      </c>
      <c r="D137" s="416">
        <v>0.9</v>
      </c>
      <c r="E137" s="416">
        <v>1</v>
      </c>
      <c r="F137" s="416">
        <v>1.8</v>
      </c>
      <c r="G137" s="416">
        <v>0.2</v>
      </c>
      <c r="H137" s="477">
        <v>-0.2</v>
      </c>
      <c r="I137" s="477">
        <v>1.8</v>
      </c>
      <c r="J137" s="416">
        <v>0</v>
      </c>
      <c r="K137" s="477">
        <v>0.7</v>
      </c>
      <c r="L137" s="416">
        <v>0.1</v>
      </c>
      <c r="M137" s="477">
        <v>1.8</v>
      </c>
      <c r="N137" s="477">
        <v>-0.6</v>
      </c>
      <c r="P137" s="19"/>
      <c r="Q137" s="19"/>
    </row>
    <row r="138" spans="1:17" hidden="1" outlineLevel="1">
      <c r="A138" s="338" t="s">
        <v>662</v>
      </c>
      <c r="B138" s="19">
        <v>115.23</v>
      </c>
      <c r="C138" s="19">
        <v>3.2</v>
      </c>
      <c r="D138" s="19">
        <v>1.5</v>
      </c>
      <c r="E138" s="19">
        <v>3.4</v>
      </c>
      <c r="F138" s="19">
        <v>2.8</v>
      </c>
      <c r="G138" s="19">
        <v>2.1</v>
      </c>
      <c r="H138" s="19">
        <v>2</v>
      </c>
      <c r="I138" s="19">
        <v>2.6</v>
      </c>
      <c r="J138" s="19">
        <v>0.2</v>
      </c>
      <c r="K138" s="19">
        <v>7.3</v>
      </c>
      <c r="L138" s="14">
        <v>1.2</v>
      </c>
      <c r="M138" s="1">
        <v>2.4</v>
      </c>
      <c r="N138" s="19">
        <v>6</v>
      </c>
      <c r="P138" s="19"/>
      <c r="Q138" s="19"/>
    </row>
    <row r="139" spans="1:17" hidden="1" outlineLevel="1" collapsed="1">
      <c r="A139" s="338" t="s">
        <v>666</v>
      </c>
      <c r="B139" s="19">
        <v>115.56</v>
      </c>
      <c r="C139" s="19">
        <v>3.5</v>
      </c>
      <c r="D139" s="19">
        <v>1.5</v>
      </c>
      <c r="E139" s="19">
        <v>3.8</v>
      </c>
      <c r="F139" s="19">
        <v>2.8</v>
      </c>
      <c r="G139" s="19">
        <v>0.3</v>
      </c>
      <c r="H139" s="19">
        <v>0.2</v>
      </c>
      <c r="I139" s="19">
        <v>2.2999999999999998</v>
      </c>
      <c r="J139" s="19">
        <v>-0.3</v>
      </c>
      <c r="K139" s="19">
        <v>0.2</v>
      </c>
      <c r="L139" s="14">
        <v>0.4</v>
      </c>
      <c r="M139" s="1">
        <v>2.8</v>
      </c>
      <c r="N139" s="19">
        <v>5.9</v>
      </c>
      <c r="P139" s="19"/>
      <c r="Q139" s="19"/>
    </row>
    <row r="140" spans="1:17" hidden="1" outlineLevel="1">
      <c r="A140" s="338" t="s">
        <v>669</v>
      </c>
      <c r="B140" s="19">
        <v>116.02</v>
      </c>
      <c r="C140" s="19">
        <v>3.8</v>
      </c>
      <c r="D140" s="19">
        <v>2</v>
      </c>
      <c r="E140" s="19">
        <v>4.0999999999999996</v>
      </c>
      <c r="F140" s="19">
        <v>3</v>
      </c>
      <c r="G140" s="19">
        <v>0.4</v>
      </c>
      <c r="H140" s="19">
        <v>0.9</v>
      </c>
      <c r="I140" s="19">
        <v>0.8</v>
      </c>
      <c r="J140" s="19">
        <v>0</v>
      </c>
      <c r="K140" s="19">
        <v>0.4</v>
      </c>
      <c r="L140" s="14">
        <v>0.3</v>
      </c>
      <c r="M140" s="1">
        <v>3.2</v>
      </c>
      <c r="N140" s="19">
        <v>5.8</v>
      </c>
      <c r="P140" s="19"/>
      <c r="Q140" s="19"/>
    </row>
    <row r="141" spans="1:17" hidden="1" outlineLevel="1">
      <c r="A141" s="338" t="s">
        <v>674</v>
      </c>
      <c r="B141" s="19">
        <v>116.57</v>
      </c>
      <c r="C141" s="19">
        <v>3.9</v>
      </c>
      <c r="D141" s="19">
        <v>2.2999999999999998</v>
      </c>
      <c r="E141" s="19">
        <v>4.2</v>
      </c>
      <c r="F141" s="19">
        <v>3.2</v>
      </c>
      <c r="G141" s="19">
        <v>0.5</v>
      </c>
      <c r="H141" s="19">
        <v>0.6</v>
      </c>
      <c r="I141" s="19">
        <v>1.3</v>
      </c>
      <c r="J141" s="19">
        <v>0.4</v>
      </c>
      <c r="K141" s="19">
        <v>0.4</v>
      </c>
      <c r="L141" s="14">
        <v>0.3</v>
      </c>
      <c r="M141" s="1">
        <v>3.3</v>
      </c>
      <c r="N141" s="19">
        <v>5.8</v>
      </c>
      <c r="P141" s="19"/>
      <c r="Q141" s="19"/>
    </row>
    <row r="142" spans="1:17" hidden="1" outlineLevel="1" collapsed="1">
      <c r="A142" s="338" t="s">
        <v>656</v>
      </c>
      <c r="B142" s="19">
        <v>116.95</v>
      </c>
      <c r="C142" s="19">
        <v>4.2</v>
      </c>
      <c r="D142" s="19">
        <v>2.7</v>
      </c>
      <c r="E142" s="19">
        <v>4.5999999999999996</v>
      </c>
      <c r="F142" s="19">
        <v>3.3</v>
      </c>
      <c r="G142" s="19">
        <v>0.3</v>
      </c>
      <c r="H142" s="19">
        <v>0.8</v>
      </c>
      <c r="I142" s="19">
        <v>0.9</v>
      </c>
      <c r="J142" s="19">
        <v>0.1</v>
      </c>
      <c r="K142" s="19">
        <v>0.2</v>
      </c>
      <c r="L142" s="14">
        <v>0.2</v>
      </c>
      <c r="M142" s="242">
        <v>3.7</v>
      </c>
      <c r="N142" s="19">
        <v>5.9</v>
      </c>
      <c r="P142" s="19"/>
      <c r="Q142" s="19"/>
    </row>
    <row r="143" spans="1:17" hidden="1" outlineLevel="1" collapsed="1">
      <c r="A143" s="338" t="s">
        <v>657</v>
      </c>
      <c r="B143" s="19">
        <v>116.89</v>
      </c>
      <c r="C143" s="1">
        <v>4.0999999999999996</v>
      </c>
      <c r="D143" s="19">
        <v>2.8</v>
      </c>
      <c r="E143" s="1">
        <v>4.5</v>
      </c>
      <c r="F143" s="1">
        <v>3.2</v>
      </c>
      <c r="G143" s="1">
        <v>-0.1</v>
      </c>
      <c r="H143" s="1">
        <v>0.5</v>
      </c>
      <c r="I143" s="19">
        <v>-2</v>
      </c>
      <c r="J143" s="1">
        <v>0.1</v>
      </c>
      <c r="K143" s="1">
        <v>-0.2</v>
      </c>
      <c r="L143" s="6">
        <v>0.2</v>
      </c>
      <c r="M143" s="1">
        <v>3.6</v>
      </c>
      <c r="N143" s="1">
        <v>5.9</v>
      </c>
      <c r="P143" s="19"/>
      <c r="Q143" s="19"/>
    </row>
    <row r="144" spans="1:17" hidden="1" outlineLevel="1">
      <c r="A144" s="338" t="s">
        <v>717</v>
      </c>
      <c r="B144" s="19">
        <v>116.69</v>
      </c>
      <c r="C144" s="1">
        <v>3.8</v>
      </c>
      <c r="D144" s="19">
        <v>3</v>
      </c>
      <c r="E144" s="19">
        <v>4</v>
      </c>
      <c r="F144" s="1">
        <v>3.4</v>
      </c>
      <c r="G144" s="1">
        <v>-0.2</v>
      </c>
      <c r="H144" s="1">
        <v>0.4</v>
      </c>
      <c r="I144" s="19">
        <v>-3.6</v>
      </c>
      <c r="J144" s="19">
        <v>0</v>
      </c>
      <c r="K144" s="1">
        <v>-0.1</v>
      </c>
      <c r="L144" s="6">
        <v>0.3</v>
      </c>
      <c r="M144" s="1">
        <v>3.1</v>
      </c>
      <c r="N144" s="1">
        <v>6.2</v>
      </c>
      <c r="P144" s="19"/>
      <c r="Q144" s="19"/>
    </row>
    <row r="145" spans="1:17" hidden="1" outlineLevel="1" collapsed="1">
      <c r="A145" s="338" t="s">
        <v>723</v>
      </c>
      <c r="B145" s="19">
        <v>116.84</v>
      </c>
      <c r="C145" s="1">
        <v>4.0999999999999996</v>
      </c>
      <c r="D145" s="19">
        <v>3</v>
      </c>
      <c r="E145" s="19">
        <v>4.4000000000000004</v>
      </c>
      <c r="F145" s="1">
        <v>3.2</v>
      </c>
      <c r="G145" s="1">
        <v>0.1</v>
      </c>
      <c r="H145" s="1">
        <v>0.3</v>
      </c>
      <c r="I145" s="19">
        <v>-2.4</v>
      </c>
      <c r="J145" s="19">
        <v>0</v>
      </c>
      <c r="K145" s="1">
        <v>1.7</v>
      </c>
      <c r="L145" s="6">
        <v>0.1</v>
      </c>
      <c r="M145" s="1">
        <v>3.2</v>
      </c>
      <c r="N145" s="19">
        <v>7.2</v>
      </c>
      <c r="P145" s="19"/>
      <c r="Q145" s="19"/>
    </row>
    <row r="146" spans="1:17" hidden="1">
      <c r="A146" s="338" t="s">
        <v>728</v>
      </c>
      <c r="B146" s="19">
        <v>117.17</v>
      </c>
      <c r="C146" s="1">
        <v>4.4000000000000004</v>
      </c>
      <c r="D146" s="19">
        <v>3.3</v>
      </c>
      <c r="E146" s="19">
        <v>4.7</v>
      </c>
      <c r="F146" s="1">
        <v>3.6</v>
      </c>
      <c r="G146" s="1">
        <v>0.3</v>
      </c>
      <c r="H146" s="1">
        <v>0.4</v>
      </c>
      <c r="I146" s="19">
        <v>-1</v>
      </c>
      <c r="J146" s="19">
        <v>0.1</v>
      </c>
      <c r="K146" s="1">
        <v>0.5</v>
      </c>
      <c r="L146" s="6">
        <v>0.6</v>
      </c>
      <c r="M146" s="1">
        <v>3.4</v>
      </c>
      <c r="N146" s="19">
        <v>7.5</v>
      </c>
      <c r="P146" s="19"/>
      <c r="Q146" s="19"/>
    </row>
    <row r="147" spans="1:17" hidden="1">
      <c r="A147" s="338" t="s">
        <v>732</v>
      </c>
      <c r="B147" s="19">
        <v>117.43</v>
      </c>
      <c r="C147" s="1">
        <v>4.5999999999999996</v>
      </c>
      <c r="D147" s="19">
        <v>3.4</v>
      </c>
      <c r="E147" s="19">
        <v>5</v>
      </c>
      <c r="F147" s="1">
        <v>3.6</v>
      </c>
      <c r="G147" s="1">
        <v>0.2</v>
      </c>
      <c r="H147" s="1">
        <v>0.2</v>
      </c>
      <c r="I147" s="19">
        <v>-0.1</v>
      </c>
      <c r="J147" s="19">
        <v>0.4</v>
      </c>
      <c r="K147" s="1">
        <v>0.3</v>
      </c>
      <c r="L147" s="6">
        <v>0.1</v>
      </c>
      <c r="M147" s="242">
        <v>3.6</v>
      </c>
      <c r="N147" s="19">
        <v>7.7</v>
      </c>
      <c r="P147" s="19"/>
      <c r="Q147" s="19"/>
    </row>
    <row r="148" spans="1:17" hidden="1">
      <c r="A148" s="338" t="s">
        <v>734</v>
      </c>
      <c r="B148" s="19">
        <v>118.02</v>
      </c>
      <c r="C148" s="1">
        <v>4.8</v>
      </c>
      <c r="D148" s="19">
        <v>3.7</v>
      </c>
      <c r="E148" s="19">
        <v>4.7</v>
      </c>
      <c r="F148" s="1">
        <v>5.0999999999999996</v>
      </c>
      <c r="G148" s="1">
        <v>0.5</v>
      </c>
      <c r="H148" s="19">
        <v>0</v>
      </c>
      <c r="I148" s="19">
        <v>0.9</v>
      </c>
      <c r="J148" s="19">
        <v>-0.1</v>
      </c>
      <c r="K148" s="1">
        <v>0.1</v>
      </c>
      <c r="L148" s="6">
        <v>1.4</v>
      </c>
      <c r="M148" s="242">
        <v>3.4</v>
      </c>
      <c r="N148" s="19">
        <v>9.6</v>
      </c>
      <c r="P148" s="19"/>
      <c r="Q148" s="19"/>
    </row>
    <row r="149" spans="1:17" hidden="1">
      <c r="A149" s="476" t="s">
        <v>737</v>
      </c>
      <c r="B149" s="416">
        <v>118.08</v>
      </c>
      <c r="C149" s="477">
        <v>4.5999999999999996</v>
      </c>
      <c r="D149" s="416">
        <v>3.8</v>
      </c>
      <c r="E149" s="416">
        <v>4.4000000000000004</v>
      </c>
      <c r="F149" s="416">
        <v>5</v>
      </c>
      <c r="G149" s="477">
        <v>0.1</v>
      </c>
      <c r="H149" s="477">
        <v>0.2</v>
      </c>
      <c r="I149" s="416">
        <v>0</v>
      </c>
      <c r="J149" s="416">
        <v>0.1</v>
      </c>
      <c r="K149" s="416">
        <v>0</v>
      </c>
      <c r="L149" s="416">
        <v>0</v>
      </c>
      <c r="M149" s="566">
        <v>3.1</v>
      </c>
      <c r="N149" s="416">
        <v>9.5</v>
      </c>
      <c r="P149" s="19"/>
      <c r="Q149" s="19"/>
    </row>
    <row r="150" spans="1:17">
      <c r="A150" s="338" t="s">
        <v>754</v>
      </c>
      <c r="B150" s="19">
        <v>119.9</v>
      </c>
      <c r="C150" s="19">
        <v>4.052764037143092</v>
      </c>
      <c r="D150" s="19">
        <v>3.5835264753075364</v>
      </c>
      <c r="E150" s="19">
        <v>3.878313467354559</v>
      </c>
      <c r="F150" s="19">
        <v>4.3463890266071843</v>
      </c>
      <c r="G150" s="19">
        <v>1.5413279132791473</v>
      </c>
      <c r="H150" s="19">
        <v>1.5227629513343715</v>
      </c>
      <c r="I150" s="19">
        <v>1.9822592324402706</v>
      </c>
      <c r="J150" s="19">
        <v>0.54087151750179885</v>
      </c>
      <c r="K150" s="19">
        <v>4.4274350892991237</v>
      </c>
      <c r="L150" s="14">
        <v>0.54140127388535575</v>
      </c>
      <c r="M150" s="242">
        <v>2.7</v>
      </c>
      <c r="N150" s="19">
        <v>8.3952842231733911</v>
      </c>
      <c r="P150" s="19"/>
      <c r="Q150" s="19"/>
    </row>
    <row r="151" spans="1:17">
      <c r="A151" s="338" t="s">
        <v>756</v>
      </c>
      <c r="B151" s="19">
        <v>120.17</v>
      </c>
      <c r="C151" s="19">
        <v>3.9892696434752537</v>
      </c>
      <c r="D151" s="19">
        <v>3.5717466821056405</v>
      </c>
      <c r="E151" s="19">
        <v>3.8509316770186501</v>
      </c>
      <c r="F151" s="19">
        <v>4.2486620008233871</v>
      </c>
      <c r="G151" s="19">
        <v>0.22518765638031368</v>
      </c>
      <c r="H151" s="19">
        <v>-4.6389361373115889E-2</v>
      </c>
      <c r="I151" s="19">
        <v>1.3401970355906769</v>
      </c>
      <c r="J151" s="19">
        <v>-7.1051563134389539E-2</v>
      </c>
      <c r="K151" s="19">
        <v>0.43115837884448638</v>
      </c>
      <c r="L151" s="14">
        <v>0.26132404181184654</v>
      </c>
      <c r="M151" s="242">
        <v>2.6</v>
      </c>
      <c r="N151" s="19">
        <v>8.412126669668325</v>
      </c>
      <c r="P151" s="19"/>
      <c r="Q151" s="19"/>
    </row>
    <row r="152" spans="1:17">
      <c r="A152" s="338" t="s">
        <v>757</v>
      </c>
      <c r="B152" s="19">
        <v>120.55</v>
      </c>
      <c r="C152" s="19">
        <v>3.9044992242716745</v>
      </c>
      <c r="D152" s="19">
        <v>3.7461162893919209</v>
      </c>
      <c r="E152" s="19">
        <v>3.7989221662690937</v>
      </c>
      <c r="F152" s="19">
        <v>4.0541649569142351</v>
      </c>
      <c r="G152" s="19">
        <v>0.31621869018889015</v>
      </c>
      <c r="H152" s="19">
        <v>1.7558787128713078</v>
      </c>
      <c r="I152" s="19">
        <v>1.6727973375372187</v>
      </c>
      <c r="J152" s="19">
        <v>0.16251904520061089</v>
      </c>
      <c r="K152" s="19">
        <v>-0.93016599885517337</v>
      </c>
      <c r="L152" s="14">
        <v>0.14216886501856152</v>
      </c>
      <c r="M152" s="242">
        <v>2.9</v>
      </c>
      <c r="N152" s="19">
        <v>7.2526813170329092</v>
      </c>
      <c r="P152" s="19"/>
      <c r="Q152" s="19"/>
    </row>
    <row r="153" spans="1:17">
      <c r="A153" s="338" t="s">
        <v>758</v>
      </c>
      <c r="B153" s="19">
        <v>120.84</v>
      </c>
      <c r="C153" s="19">
        <v>3.6630350862143075</v>
      </c>
      <c r="D153" s="19">
        <v>3.6434382737884761</v>
      </c>
      <c r="E153" s="19">
        <v>3.5406782639254999</v>
      </c>
      <c r="F153" s="19">
        <v>3.8795220166966828</v>
      </c>
      <c r="G153" s="19">
        <v>0.24056408129406748</v>
      </c>
      <c r="H153" s="19">
        <v>-0.38768529076398295</v>
      </c>
      <c r="I153" s="19">
        <v>0.32733224222585022</v>
      </c>
      <c r="J153" s="19">
        <v>0.88226346212351814</v>
      </c>
      <c r="K153" s="19">
        <v>5.0556117290184943E-2</v>
      </c>
      <c r="L153" s="14">
        <v>0.10253174540576993</v>
      </c>
      <c r="M153" s="242">
        <v>2.5</v>
      </c>
      <c r="N153" s="19">
        <v>7.5176135511917437</v>
      </c>
      <c r="P153" s="19"/>
      <c r="Q153" s="19"/>
    </row>
    <row r="154" spans="1:17">
      <c r="A154" s="338" t="s">
        <v>747</v>
      </c>
      <c r="B154" s="19">
        <v>120.96</v>
      </c>
      <c r="C154" s="19">
        <v>3.4288157332193094</v>
      </c>
      <c r="D154" s="19">
        <v>3.376829483336266</v>
      </c>
      <c r="E154" s="19">
        <v>3.2464123206160167</v>
      </c>
      <c r="F154" s="19">
        <v>3.7424415754208269</v>
      </c>
      <c r="G154" s="19">
        <v>9.9304865938435682E-2</v>
      </c>
      <c r="H154" s="19">
        <v>-9.1575091575094802E-2</v>
      </c>
      <c r="I154" s="19">
        <v>1.6742508800549558</v>
      </c>
      <c r="J154" s="19">
        <v>0.13067953357457895</v>
      </c>
      <c r="K154" s="19">
        <v>-0.295964772973349</v>
      </c>
      <c r="L154" s="14">
        <v>3.1515915537340788E-2</v>
      </c>
      <c r="M154" s="242">
        <v>2.2000000000000002</v>
      </c>
      <c r="N154" s="19">
        <v>7.3150643905360795</v>
      </c>
      <c r="P154" s="19"/>
      <c r="Q154" s="19"/>
    </row>
    <row r="155" spans="1:17">
      <c r="A155" s="338" t="s">
        <v>748</v>
      </c>
      <c r="B155" s="19">
        <v>121.24</v>
      </c>
      <c r="C155" s="19">
        <v>3.7214475147574717</v>
      </c>
      <c r="D155" s="19">
        <v>3.3265862888321749</v>
      </c>
      <c r="E155" s="19">
        <v>3.5845749342681756</v>
      </c>
      <c r="F155" s="19">
        <v>3.9725915653805259</v>
      </c>
      <c r="G155" s="19">
        <v>0.23148148148149517</v>
      </c>
      <c r="H155" s="19">
        <v>3.0553009471461223E-2</v>
      </c>
      <c r="I155" s="19">
        <v>2.6262455666272473</v>
      </c>
      <c r="J155" s="19">
        <v>-8.0313221564097148E-2</v>
      </c>
      <c r="K155" s="19">
        <v>-0.32580364900087488</v>
      </c>
      <c r="L155" s="14">
        <v>0.39382482671707919</v>
      </c>
      <c r="M155" s="242">
        <v>2.7</v>
      </c>
      <c r="N155" s="19">
        <v>7.1867045964964831</v>
      </c>
      <c r="P155" s="19"/>
      <c r="Q155" s="19"/>
    </row>
    <row r="156" spans="1:17">
      <c r="A156" s="338" t="s">
        <v>749</v>
      </c>
      <c r="B156" s="19">
        <v>121.18</v>
      </c>
      <c r="C156" s="19">
        <v>3.8478018681977915</v>
      </c>
      <c r="D156" s="19">
        <v>3.1966277333801685</v>
      </c>
      <c r="E156" s="19">
        <v>3.7740828714700285</v>
      </c>
      <c r="F156" s="19">
        <v>3.9609597397315781</v>
      </c>
      <c r="G156" s="19">
        <v>-4.9488617617939212E-2</v>
      </c>
      <c r="H156" s="19">
        <v>-0.10690287110570296</v>
      </c>
      <c r="I156" s="19">
        <v>-0.95449683205792724</v>
      </c>
      <c r="J156" s="19">
        <v>-4.0188887772544035E-2</v>
      </c>
      <c r="K156" s="19">
        <v>-0.18159366601292959</v>
      </c>
      <c r="L156" s="14">
        <v>0.28244155029028661</v>
      </c>
      <c r="M156" s="64">
        <v>2.932182047130766</v>
      </c>
      <c r="N156" s="19">
        <v>6.8471693891250851</v>
      </c>
      <c r="P156" s="19"/>
      <c r="Q156" s="19"/>
    </row>
    <row r="157" spans="1:17">
      <c r="A157" s="338" t="s">
        <v>762</v>
      </c>
      <c r="B157" s="19">
        <v>121.23</v>
      </c>
      <c r="C157" s="19">
        <v>3.7572749058541604</v>
      </c>
      <c r="D157" s="19">
        <v>3.2558139534883708</v>
      </c>
      <c r="E157" s="19">
        <v>3.5485287659200679</v>
      </c>
      <c r="F157" s="19">
        <v>4.2103551979192133</v>
      </c>
      <c r="G157" s="19">
        <v>4.1260934147558714E-2</v>
      </c>
      <c r="H157" s="19">
        <v>-3.0576364470263684E-2</v>
      </c>
      <c r="I157" s="19">
        <v>-1.8027747777685477</v>
      </c>
      <c r="J157" s="19">
        <v>5.0256307166549163E-2</v>
      </c>
      <c r="K157" s="19">
        <v>0.43661766846166472</v>
      </c>
      <c r="L157" s="14">
        <v>0.30511657017682126</v>
      </c>
      <c r="M157" s="64">
        <v>3.0912040374909964</v>
      </c>
      <c r="N157" s="19">
        <v>5.8953574060427485</v>
      </c>
      <c r="P157" s="19"/>
      <c r="Q157" s="19"/>
    </row>
    <row r="158" spans="1:17">
      <c r="A158" s="338" t="s">
        <v>764</v>
      </c>
      <c r="B158" s="19">
        <v>121.57</v>
      </c>
      <c r="C158" s="19">
        <v>3.7552274472987932</v>
      </c>
      <c r="D158" s="19">
        <v>3.1301914837807061</v>
      </c>
      <c r="E158" s="19">
        <v>3.6137180949039447</v>
      </c>
      <c r="F158" s="19">
        <v>4.063661334625948</v>
      </c>
      <c r="G158" s="19">
        <v>0.28045863235170998</v>
      </c>
      <c r="H158" s="19">
        <v>4.5878574705611186E-2</v>
      </c>
      <c r="I158" s="19">
        <v>0.18612521150591022</v>
      </c>
      <c r="J158" s="19">
        <v>0.13060076351214889</v>
      </c>
      <c r="K158" s="19">
        <v>0.46370091291116466</v>
      </c>
      <c r="L158" s="14">
        <v>0.46798221667576456</v>
      </c>
      <c r="M158" s="64">
        <v>3.2188455313792588</v>
      </c>
      <c r="N158" s="19">
        <v>5.5037792617597319</v>
      </c>
      <c r="P158" s="19"/>
      <c r="Q158" s="19"/>
    </row>
    <row r="159" spans="1:17">
      <c r="A159" s="338" t="s">
        <v>767</v>
      </c>
      <c r="B159" s="19">
        <v>122.06</v>
      </c>
      <c r="C159" s="19">
        <v>3.942774418802685</v>
      </c>
      <c r="D159" s="19">
        <v>3.3144352376798878</v>
      </c>
      <c r="E159" s="19">
        <v>3.795365107127239</v>
      </c>
      <c r="F159" s="19">
        <v>4.2144356531567979</v>
      </c>
      <c r="G159" s="19">
        <v>0.40305996545200173</v>
      </c>
      <c r="H159" s="19">
        <v>0.75664934270864137</v>
      </c>
      <c r="I159" s="19">
        <v>1.4862354332038592</v>
      </c>
      <c r="J159" s="19">
        <v>0.45148991672519401</v>
      </c>
      <c r="K159" s="19">
        <v>-0.13702581854896323</v>
      </c>
      <c r="L159" s="14">
        <v>0.20961105504231625</v>
      </c>
      <c r="M159" s="64">
        <v>3.4720976134936308</v>
      </c>
      <c r="N159" s="19">
        <v>5.4303278688524728</v>
      </c>
      <c r="P159" s="19"/>
      <c r="Q159" s="19"/>
    </row>
    <row r="160" spans="1:17">
      <c r="A160" s="338" t="s">
        <v>768</v>
      </c>
      <c r="B160" s="19">
        <v>122.14</v>
      </c>
      <c r="C160" s="19">
        <v>3.4909337400440563</v>
      </c>
      <c r="D160" s="19">
        <v>2.9669471675197343</v>
      </c>
      <c r="E160" s="19">
        <v>3.7389709094085788</v>
      </c>
      <c r="F160" s="19">
        <v>2.8903575125408025</v>
      </c>
      <c r="G160" s="19">
        <v>6.5541536949041301E-2</v>
      </c>
      <c r="H160" s="19">
        <v>0.43996055526054079</v>
      </c>
      <c r="I160" s="19">
        <v>-5.8245964386756555E-2</v>
      </c>
      <c r="J160" s="19">
        <v>0.15980823012384349</v>
      </c>
      <c r="K160" s="19">
        <v>-0.39719794901424166</v>
      </c>
      <c r="L160" s="14">
        <v>0.10845986984816136</v>
      </c>
      <c r="M160" s="64">
        <v>3.4411685634913454</v>
      </c>
      <c r="N160" s="19">
        <v>3.6030204962243602</v>
      </c>
      <c r="P160" s="19"/>
      <c r="Q160" s="19"/>
    </row>
    <row r="161" spans="1:17">
      <c r="A161" s="338" t="s">
        <v>769</v>
      </c>
      <c r="B161" s="19">
        <v>122.06</v>
      </c>
      <c r="C161" s="19">
        <v>3.3705962059620731</v>
      </c>
      <c r="D161" s="19">
        <v>2.7310560083232218</v>
      </c>
      <c r="E161" s="19">
        <v>3.5882661079099023</v>
      </c>
      <c r="F161" s="19">
        <v>2.8503184713375873</v>
      </c>
      <c r="G161" s="19">
        <v>-6.5498608154584304E-2</v>
      </c>
      <c r="H161" s="19">
        <v>-0.56642247564383297</v>
      </c>
      <c r="I161" s="19">
        <v>1.2821580218133448</v>
      </c>
      <c r="J161" s="19">
        <v>-6.9804547267665384E-2</v>
      </c>
      <c r="K161" s="19">
        <v>-0.21751740139210085</v>
      </c>
      <c r="L161" s="14">
        <v>-3.0954960532412201E-2</v>
      </c>
      <c r="M161" s="64">
        <v>3.3052669294159784</v>
      </c>
      <c r="N161" s="19">
        <v>3.5588467898483032</v>
      </c>
      <c r="P161" s="19"/>
      <c r="Q161" s="19"/>
    </row>
    <row r="162" spans="1:17">
      <c r="A162" s="28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4"/>
      <c r="M162" s="64"/>
      <c r="N162" s="19"/>
      <c r="P162" s="19"/>
      <c r="Q162" s="19"/>
    </row>
    <row r="163" spans="1:17">
      <c r="P163" s="19"/>
      <c r="Q163" s="19"/>
    </row>
    <row r="164" spans="1:17" ht="18" customHeight="1">
      <c r="A164" s="7"/>
      <c r="B164" s="796" t="s">
        <v>3</v>
      </c>
      <c r="C164" s="796"/>
      <c r="D164" s="796"/>
      <c r="E164" s="796"/>
      <c r="F164" s="796"/>
      <c r="G164" s="797"/>
      <c r="H164" s="796" t="s">
        <v>4</v>
      </c>
      <c r="I164" s="796"/>
      <c r="J164" s="796"/>
      <c r="K164" s="796"/>
      <c r="L164" s="796"/>
      <c r="M164" s="796"/>
      <c r="N164" s="6"/>
      <c r="P164" s="19"/>
      <c r="Q164" s="19"/>
    </row>
    <row r="165" spans="1:17" ht="27" customHeight="1">
      <c r="A165" s="7"/>
      <c r="B165" s="829" t="s">
        <v>39</v>
      </c>
      <c r="C165" s="830"/>
      <c r="D165" s="831"/>
      <c r="E165" s="830" t="s">
        <v>40</v>
      </c>
      <c r="F165" s="830"/>
      <c r="G165" s="831"/>
      <c r="H165" s="827" t="s">
        <v>292</v>
      </c>
      <c r="I165" s="828"/>
      <c r="J165" s="798" t="s">
        <v>293</v>
      </c>
      <c r="K165" s="798" t="s">
        <v>294</v>
      </c>
      <c r="L165" s="798" t="s">
        <v>362</v>
      </c>
      <c r="M165" s="827" t="s">
        <v>295</v>
      </c>
      <c r="N165" s="6"/>
      <c r="P165" s="19"/>
      <c r="Q165" s="19"/>
    </row>
    <row r="166" spans="1:17" s="2" customFormat="1" ht="38.25">
      <c r="A166" s="13"/>
      <c r="B166" s="499" t="s">
        <v>85</v>
      </c>
      <c r="C166" s="465" t="s">
        <v>5</v>
      </c>
      <c r="D166" s="465" t="s">
        <v>6</v>
      </c>
      <c r="E166" s="465" t="s">
        <v>2</v>
      </c>
      <c r="F166" s="465" t="s">
        <v>41</v>
      </c>
      <c r="G166" s="465" t="s">
        <v>8</v>
      </c>
      <c r="H166" s="499"/>
      <c r="I166" s="456" t="s">
        <v>363</v>
      </c>
      <c r="J166" s="805"/>
      <c r="K166" s="805"/>
      <c r="L166" s="805"/>
      <c r="M166" s="832"/>
      <c r="P166" s="56"/>
      <c r="Q166" s="56"/>
    </row>
    <row r="167" spans="1:17" s="2" customFormat="1" hidden="1" outlineLevel="1">
      <c r="A167" s="13">
        <v>2005</v>
      </c>
      <c r="B167" s="586">
        <v>25.308</v>
      </c>
      <c r="C167" s="586">
        <v>17.503999999999998</v>
      </c>
      <c r="D167" s="586">
        <v>7.8040000000000003</v>
      </c>
      <c r="E167" s="586">
        <v>41.536000000000001</v>
      </c>
      <c r="F167" s="586">
        <v>24.006</v>
      </c>
      <c r="G167" s="586">
        <v>17.53</v>
      </c>
      <c r="H167" s="590">
        <v>5.1189999999999998</v>
      </c>
      <c r="I167" s="590">
        <v>1.615</v>
      </c>
      <c r="J167" s="590">
        <v>4.5090000000000003</v>
      </c>
      <c r="K167" s="590">
        <v>4.29</v>
      </c>
      <c r="L167" s="590">
        <v>15.521000000000001</v>
      </c>
      <c r="M167" s="56">
        <v>3.7189999999999999</v>
      </c>
    </row>
    <row r="168" spans="1:17" s="2" customFormat="1" hidden="1" outlineLevel="1">
      <c r="A168" s="13">
        <v>2006</v>
      </c>
      <c r="B168" s="586">
        <v>22.774000000000001</v>
      </c>
      <c r="C168" s="586">
        <v>15.095000000000001</v>
      </c>
      <c r="D168" s="586">
        <v>7.6790000000000003</v>
      </c>
      <c r="E168" s="586">
        <v>43.295000000000002</v>
      </c>
      <c r="F168" s="586">
        <v>24.277000000000001</v>
      </c>
      <c r="G168" s="586">
        <v>19.018000000000001</v>
      </c>
      <c r="H168" s="590">
        <v>6.0329999999999995</v>
      </c>
      <c r="I168" s="590">
        <v>1.8140000000000001</v>
      </c>
      <c r="J168" s="590">
        <v>4.577</v>
      </c>
      <c r="K168" s="590">
        <v>4.3159999999999998</v>
      </c>
      <c r="L168" s="590">
        <v>14.456</v>
      </c>
      <c r="M168" s="56">
        <v>4.55</v>
      </c>
    </row>
    <row r="169" spans="1:17" s="2" customFormat="1" hidden="1" outlineLevel="1">
      <c r="A169" s="13">
        <v>2007</v>
      </c>
      <c r="B169" s="586">
        <v>22.396999999999998</v>
      </c>
      <c r="C169" s="586">
        <v>14.971</v>
      </c>
      <c r="D169" s="586">
        <v>7.4260000000000002</v>
      </c>
      <c r="E169" s="586">
        <v>43.543999999999997</v>
      </c>
      <c r="F169" s="586">
        <v>25.155999999999999</v>
      </c>
      <c r="G169" s="586">
        <v>18.387999999999998</v>
      </c>
      <c r="H169" s="590">
        <v>5.7729999999999997</v>
      </c>
      <c r="I169" s="590">
        <v>1.6960000000000002</v>
      </c>
      <c r="J169" s="590">
        <v>4.7450000000000001</v>
      </c>
      <c r="K169" s="590">
        <v>4.3970000000000002</v>
      </c>
      <c r="L169" s="590">
        <v>14.102</v>
      </c>
      <c r="M169" s="56">
        <v>5.0430000000000001</v>
      </c>
    </row>
    <row r="170" spans="1:17" hidden="1" outlineLevel="1">
      <c r="A170" s="188">
        <v>2008</v>
      </c>
      <c r="B170" s="587">
        <v>23.356000000000002</v>
      </c>
      <c r="C170" s="14">
        <v>15.894</v>
      </c>
      <c r="D170" s="14">
        <v>7.4620000000000006</v>
      </c>
      <c r="E170" s="586">
        <v>43.312000000000005</v>
      </c>
      <c r="F170" s="14">
        <v>26.416000000000004</v>
      </c>
      <c r="G170" s="14">
        <v>16.896000000000001</v>
      </c>
      <c r="H170" s="14">
        <v>5.8579999999999997</v>
      </c>
      <c r="I170" s="14">
        <v>1.1060000000000001</v>
      </c>
      <c r="J170" s="14">
        <v>4.4090000000000007</v>
      </c>
      <c r="K170" s="14">
        <v>3.9</v>
      </c>
      <c r="L170" s="14">
        <v>14.190999999999999</v>
      </c>
      <c r="M170" s="14">
        <v>4.9740000000000002</v>
      </c>
    </row>
    <row r="171" spans="1:17" hidden="1" outlineLevel="1">
      <c r="A171" s="188">
        <v>2009</v>
      </c>
      <c r="B171" s="587">
        <v>23.699000000000002</v>
      </c>
      <c r="C171" s="53">
        <v>16.233000000000001</v>
      </c>
      <c r="D171" s="53">
        <v>7.4660000000000002</v>
      </c>
      <c r="E171" s="586">
        <v>44.023000000000003</v>
      </c>
      <c r="F171" s="53">
        <v>27.744</v>
      </c>
      <c r="G171" s="53">
        <v>16.279</v>
      </c>
      <c r="H171" s="53">
        <v>5.8109999999999999</v>
      </c>
      <c r="I171" s="53">
        <v>0.92400000000000004</v>
      </c>
      <c r="J171" s="53">
        <v>4.53</v>
      </c>
      <c r="K171" s="53">
        <v>3.8180000000000001</v>
      </c>
      <c r="L171" s="53">
        <v>13.366</v>
      </c>
      <c r="M171" s="53">
        <v>4.7530000000000001</v>
      </c>
    </row>
    <row r="172" spans="1:17" s="242" customFormat="1" hidden="1" outlineLevel="1" collapsed="1">
      <c r="A172" s="188">
        <v>2010</v>
      </c>
      <c r="B172" s="588">
        <v>23.15</v>
      </c>
      <c r="C172" s="55">
        <v>15.28</v>
      </c>
      <c r="D172" s="55">
        <v>7.87</v>
      </c>
      <c r="E172" s="591">
        <v>45.37</v>
      </c>
      <c r="F172" s="55">
        <v>29.69</v>
      </c>
      <c r="G172" s="55">
        <v>15.68</v>
      </c>
      <c r="H172" s="55">
        <v>5.39</v>
      </c>
      <c r="I172" s="55">
        <v>0.95</v>
      </c>
      <c r="J172" s="55">
        <v>4.37</v>
      </c>
      <c r="K172" s="55">
        <v>4.0599999999999996</v>
      </c>
      <c r="L172" s="55">
        <v>12.86</v>
      </c>
      <c r="M172" s="55">
        <v>4.79</v>
      </c>
    </row>
    <row r="173" spans="1:17" s="242" customFormat="1" hidden="1" outlineLevel="1">
      <c r="A173" s="188">
        <v>2011</v>
      </c>
      <c r="B173" s="591">
        <v>23.9</v>
      </c>
      <c r="C173" s="55">
        <v>15.6</v>
      </c>
      <c r="D173" s="55">
        <v>8.3000000000000007</v>
      </c>
      <c r="E173" s="591">
        <v>45.32</v>
      </c>
      <c r="F173" s="55">
        <v>29.92</v>
      </c>
      <c r="G173" s="55">
        <v>15.4</v>
      </c>
      <c r="H173" s="55">
        <v>5.26</v>
      </c>
      <c r="I173" s="55">
        <v>1.1100000000000001</v>
      </c>
      <c r="J173" s="55">
        <v>4.07</v>
      </c>
      <c r="K173" s="55">
        <v>4.22</v>
      </c>
      <c r="L173" s="55">
        <v>12.08</v>
      </c>
      <c r="M173" s="55">
        <v>5.16</v>
      </c>
    </row>
    <row r="174" spans="1:17" s="242" customFormat="1" ht="14.25" collapsed="1">
      <c r="A174" s="188" t="s">
        <v>250</v>
      </c>
      <c r="B174" s="589">
        <v>23.536000000000001</v>
      </c>
      <c r="C174" s="602">
        <v>16.334</v>
      </c>
      <c r="D174" s="602">
        <v>7.2030000000000003</v>
      </c>
      <c r="E174" s="603">
        <v>46.926000000000002</v>
      </c>
      <c r="F174" s="602">
        <v>28.018999999999998</v>
      </c>
      <c r="G174" s="602">
        <v>18.907</v>
      </c>
      <c r="H174" s="602">
        <v>4.048</v>
      </c>
      <c r="I174" s="602">
        <v>1.113</v>
      </c>
      <c r="J174" s="602">
        <v>4.2039999999999997</v>
      </c>
      <c r="K174" s="602">
        <v>3.9660000000000002</v>
      </c>
      <c r="L174" s="602">
        <v>12.01</v>
      </c>
      <c r="M174" s="91">
        <v>5.3090000000000002</v>
      </c>
    </row>
    <row r="175" spans="1:17">
      <c r="A175" s="8"/>
      <c r="B175" s="12">
        <v>14</v>
      </c>
      <c r="C175" s="9">
        <v>15</v>
      </c>
      <c r="D175" s="9">
        <v>16</v>
      </c>
      <c r="E175" s="9">
        <v>17</v>
      </c>
      <c r="F175" s="9">
        <v>18</v>
      </c>
      <c r="G175" s="9">
        <v>19</v>
      </c>
      <c r="H175" s="9">
        <v>20</v>
      </c>
      <c r="I175" s="9">
        <v>21</v>
      </c>
      <c r="J175" s="9">
        <v>22</v>
      </c>
      <c r="K175" s="9">
        <v>23</v>
      </c>
      <c r="L175" s="9">
        <v>24</v>
      </c>
      <c r="M175" s="12">
        <v>25</v>
      </c>
    </row>
    <row r="176" spans="1:17" hidden="1" outlineLevel="1">
      <c r="A176" s="4">
        <v>2005</v>
      </c>
      <c r="B176" s="19">
        <v>-0.7</v>
      </c>
      <c r="C176" s="19">
        <v>-1.7</v>
      </c>
      <c r="D176" s="19">
        <v>1.1000000000000001</v>
      </c>
      <c r="E176" s="19">
        <v>3.1</v>
      </c>
      <c r="F176" s="19">
        <v>-0.5</v>
      </c>
      <c r="G176" s="19">
        <v>8.1999999999999993</v>
      </c>
      <c r="H176" s="19">
        <v>7.6</v>
      </c>
      <c r="I176" s="19">
        <v>5.7</v>
      </c>
      <c r="J176" s="19">
        <v>3.4</v>
      </c>
      <c r="K176" s="19">
        <v>-1.1000000000000001</v>
      </c>
      <c r="L176" s="19">
        <v>5.6</v>
      </c>
      <c r="M176" s="19">
        <v>12</v>
      </c>
    </row>
    <row r="177" spans="1:18" hidden="1" outlineLevel="1" collapsed="1">
      <c r="A177" s="4">
        <v>2006</v>
      </c>
      <c r="B177" s="19">
        <v>2.2999999999999998</v>
      </c>
      <c r="C177" s="19">
        <v>1.4</v>
      </c>
      <c r="D177" s="19">
        <v>4.0999999999999996</v>
      </c>
      <c r="E177" s="19">
        <v>6</v>
      </c>
      <c r="F177" s="19">
        <v>0.6</v>
      </c>
      <c r="G177" s="19">
        <v>13.1</v>
      </c>
      <c r="H177" s="19">
        <v>5.8</v>
      </c>
      <c r="I177" s="19">
        <v>2.4</v>
      </c>
      <c r="J177" s="19">
        <v>2.4</v>
      </c>
      <c r="K177" s="19">
        <v>-1.1000000000000001</v>
      </c>
      <c r="L177" s="19">
        <v>3.5</v>
      </c>
      <c r="M177" s="19">
        <v>6.3</v>
      </c>
    </row>
    <row r="178" spans="1:18" hidden="1" outlineLevel="1" collapsed="1">
      <c r="A178" s="4">
        <v>2007</v>
      </c>
      <c r="B178" s="19">
        <v>4.0999999999999996</v>
      </c>
      <c r="C178" s="19">
        <v>4.7</v>
      </c>
      <c r="D178" s="19">
        <v>3</v>
      </c>
      <c r="E178" s="19">
        <v>-0.1</v>
      </c>
      <c r="F178" s="19">
        <v>-1.1000000000000001</v>
      </c>
      <c r="G178" s="19">
        <v>1.3</v>
      </c>
      <c r="H178" s="19">
        <v>2.4</v>
      </c>
      <c r="I178" s="19">
        <v>4</v>
      </c>
      <c r="J178" s="19">
        <v>3.8</v>
      </c>
      <c r="K178" s="19">
        <v>-0.3</v>
      </c>
      <c r="L178" s="19">
        <v>3.3</v>
      </c>
      <c r="M178" s="19">
        <v>4.2</v>
      </c>
    </row>
    <row r="179" spans="1:18" hidden="1" collapsed="1">
      <c r="A179" s="4">
        <v>2008</v>
      </c>
      <c r="B179" s="14">
        <v>6.4</v>
      </c>
      <c r="C179" s="14">
        <v>8</v>
      </c>
      <c r="D179" s="14">
        <v>3</v>
      </c>
      <c r="E179" s="14">
        <v>2</v>
      </c>
      <c r="F179" s="14">
        <v>0.4</v>
      </c>
      <c r="G179" s="14">
        <v>4.5</v>
      </c>
      <c r="H179" s="14">
        <v>4.7</v>
      </c>
      <c r="I179" s="14">
        <v>2.6</v>
      </c>
      <c r="J179" s="14">
        <v>4.5999999999999996</v>
      </c>
      <c r="K179" s="14">
        <v>-0.8</v>
      </c>
      <c r="L179" s="14">
        <v>5.6</v>
      </c>
      <c r="M179" s="14">
        <v>7.2</v>
      </c>
    </row>
    <row r="180" spans="1:18">
      <c r="A180" s="4">
        <v>2009</v>
      </c>
      <c r="B180" s="14">
        <v>-0.9</v>
      </c>
      <c r="C180" s="14">
        <v>0.8</v>
      </c>
      <c r="D180" s="14">
        <v>-4.5999999999999996</v>
      </c>
      <c r="E180" s="14">
        <v>-0.7</v>
      </c>
      <c r="F180" s="14">
        <v>-1.3</v>
      </c>
      <c r="G180" s="14">
        <v>0.3</v>
      </c>
      <c r="H180" s="14">
        <v>4.3</v>
      </c>
      <c r="I180" s="14">
        <v>5.3</v>
      </c>
      <c r="J180" s="14">
        <v>4.5999999999999996</v>
      </c>
      <c r="K180" s="14">
        <v>0.2</v>
      </c>
      <c r="L180" s="14">
        <v>4.5999999999999996</v>
      </c>
      <c r="M180" s="14">
        <v>7.2</v>
      </c>
    </row>
    <row r="181" spans="1:18">
      <c r="A181" s="4">
        <v>2010</v>
      </c>
      <c r="B181" s="14">
        <v>2.9</v>
      </c>
      <c r="C181" s="14">
        <v>2.2999999999999998</v>
      </c>
      <c r="D181" s="14">
        <v>3.6</v>
      </c>
      <c r="E181" s="14">
        <v>-1.3</v>
      </c>
      <c r="F181" s="14">
        <v>-1.4</v>
      </c>
      <c r="G181" s="14">
        <v>-1.3</v>
      </c>
      <c r="H181" s="14">
        <v>2.9</v>
      </c>
      <c r="I181" s="14">
        <v>1.6</v>
      </c>
      <c r="J181" s="14">
        <v>0.3</v>
      </c>
      <c r="K181" s="14">
        <v>0.8</v>
      </c>
      <c r="L181" s="14">
        <v>1.4</v>
      </c>
      <c r="M181" s="14">
        <v>4.7</v>
      </c>
    </row>
    <row r="182" spans="1:18">
      <c r="A182" s="4">
        <v>2011</v>
      </c>
      <c r="B182" s="14">
        <v>5.5</v>
      </c>
      <c r="C182" s="14">
        <v>5.9</v>
      </c>
      <c r="D182" s="14">
        <v>4.5</v>
      </c>
      <c r="E182" s="14">
        <v>3.7</v>
      </c>
      <c r="F182" s="14">
        <v>0.3</v>
      </c>
      <c r="G182" s="14">
        <v>10.5</v>
      </c>
      <c r="H182" s="14">
        <v>3.6</v>
      </c>
      <c r="I182" s="14">
        <v>0.8</v>
      </c>
      <c r="J182" s="14">
        <v>6.3</v>
      </c>
      <c r="K182" s="14">
        <v>0.4</v>
      </c>
      <c r="L182" s="14">
        <v>3</v>
      </c>
      <c r="M182" s="14">
        <v>5.3</v>
      </c>
    </row>
    <row r="183" spans="1:18">
      <c r="A183" s="54">
        <v>2012</v>
      </c>
      <c r="B183" s="23">
        <v>4.163444627691959</v>
      </c>
      <c r="C183" s="23">
        <v>4.6245930344813786</v>
      </c>
      <c r="D183" s="23">
        <v>3.589088120366668</v>
      </c>
      <c r="E183" s="23">
        <v>3.4241121197642599</v>
      </c>
      <c r="F183" s="23">
        <v>2.0189932386805509</v>
      </c>
      <c r="G183" s="23">
        <v>5.6692301815681532</v>
      </c>
      <c r="H183" s="23">
        <v>2.2718930995714572</v>
      </c>
      <c r="I183" s="23">
        <v>0.62966862893367193</v>
      </c>
      <c r="J183" s="23">
        <v>10.422821046970355</v>
      </c>
      <c r="K183" s="23">
        <v>0.21649060265117726</v>
      </c>
      <c r="L183" s="23">
        <v>3.4009513442768338</v>
      </c>
      <c r="M183" s="23">
        <v>4.4416161836021075</v>
      </c>
    </row>
    <row r="184" spans="1:18" hidden="1" outlineLevel="1">
      <c r="A184" s="4" t="s">
        <v>158</v>
      </c>
      <c r="B184" s="19">
        <v>-0.7</v>
      </c>
      <c r="C184" s="19">
        <v>-1</v>
      </c>
      <c r="D184" s="19">
        <v>-0.6</v>
      </c>
      <c r="E184" s="19">
        <v>2.2999999999999998</v>
      </c>
      <c r="F184" s="19">
        <v>0.3</v>
      </c>
      <c r="G184" s="19">
        <v>5</v>
      </c>
      <c r="H184" s="19">
        <v>11.8</v>
      </c>
      <c r="I184" s="19">
        <v>12.9</v>
      </c>
      <c r="J184" s="19">
        <v>3.5</v>
      </c>
      <c r="K184" s="19">
        <v>-0.6</v>
      </c>
      <c r="L184" s="19">
        <v>7.4</v>
      </c>
      <c r="M184" s="19">
        <v>11.3</v>
      </c>
      <c r="N184" s="19"/>
      <c r="O184" s="19"/>
      <c r="P184" s="19"/>
      <c r="Q184" s="19"/>
      <c r="R184" s="19"/>
    </row>
    <row r="185" spans="1:18" hidden="1" outlineLevel="1">
      <c r="A185" s="4" t="s">
        <v>159</v>
      </c>
      <c r="B185" s="19">
        <v>0</v>
      </c>
      <c r="C185" s="19">
        <v>-1.5</v>
      </c>
      <c r="D185" s="19">
        <v>2.8</v>
      </c>
      <c r="E185" s="19">
        <v>2</v>
      </c>
      <c r="F185" s="19">
        <v>-0.7</v>
      </c>
      <c r="G185" s="19">
        <v>5.7</v>
      </c>
      <c r="H185" s="19">
        <v>6.9</v>
      </c>
      <c r="I185" s="19">
        <v>4.2</v>
      </c>
      <c r="J185" s="19">
        <v>3.8</v>
      </c>
      <c r="K185" s="19">
        <v>-0.6</v>
      </c>
      <c r="L185" s="19">
        <v>6</v>
      </c>
      <c r="M185" s="19">
        <v>12.2</v>
      </c>
      <c r="N185" s="19"/>
      <c r="O185" s="19"/>
      <c r="P185" s="19"/>
      <c r="Q185" s="19"/>
      <c r="R185" s="19"/>
    </row>
    <row r="186" spans="1:18" hidden="1" outlineLevel="1">
      <c r="A186" s="4" t="s">
        <v>160</v>
      </c>
      <c r="B186" s="19">
        <v>-1.4</v>
      </c>
      <c r="C186" s="19">
        <v>-2.5</v>
      </c>
      <c r="D186" s="19">
        <v>0.6</v>
      </c>
      <c r="E186" s="19">
        <v>2.5</v>
      </c>
      <c r="F186" s="19">
        <v>-0.9</v>
      </c>
      <c r="G186" s="19">
        <v>7</v>
      </c>
      <c r="H186" s="19">
        <v>5.9</v>
      </c>
      <c r="I186" s="19">
        <v>2.9</v>
      </c>
      <c r="J186" s="19">
        <v>3.2</v>
      </c>
      <c r="K186" s="19">
        <v>-2.7</v>
      </c>
      <c r="L186" s="19">
        <v>5.3</v>
      </c>
      <c r="M186" s="19">
        <v>12.6</v>
      </c>
      <c r="N186" s="19"/>
      <c r="O186" s="19"/>
      <c r="P186" s="19"/>
      <c r="Q186" s="19"/>
      <c r="R186" s="19"/>
    </row>
    <row r="187" spans="1:18" hidden="1" outlineLevel="1">
      <c r="A187" s="4" t="s">
        <v>161</v>
      </c>
      <c r="B187" s="19">
        <v>-0.7</v>
      </c>
      <c r="C187" s="19">
        <v>-1.8</v>
      </c>
      <c r="D187" s="19">
        <v>1.7</v>
      </c>
      <c r="E187" s="19">
        <v>5.8</v>
      </c>
      <c r="F187" s="19">
        <v>-0.8</v>
      </c>
      <c r="G187" s="19">
        <v>14.9</v>
      </c>
      <c r="H187" s="19">
        <v>6.2</v>
      </c>
      <c r="I187" s="19">
        <v>3.4</v>
      </c>
      <c r="J187" s="19">
        <v>3</v>
      </c>
      <c r="K187" s="19">
        <v>-0.6</v>
      </c>
      <c r="L187" s="19">
        <v>3.7</v>
      </c>
      <c r="M187" s="19">
        <v>11.6</v>
      </c>
      <c r="N187" s="19"/>
      <c r="O187" s="19"/>
      <c r="P187" s="19"/>
      <c r="Q187" s="19"/>
      <c r="R187" s="19"/>
    </row>
    <row r="188" spans="1:18" hidden="1" outlineLevel="1">
      <c r="A188" s="4" t="s">
        <v>162</v>
      </c>
      <c r="B188" s="19">
        <v>0.5</v>
      </c>
      <c r="C188" s="19">
        <v>-0.2</v>
      </c>
      <c r="D188" s="19">
        <v>2.1</v>
      </c>
      <c r="E188" s="19">
        <v>6.8</v>
      </c>
      <c r="F188" s="19">
        <v>-0.3</v>
      </c>
      <c r="G188" s="19">
        <v>16.5</v>
      </c>
      <c r="H188" s="19">
        <v>5.7</v>
      </c>
      <c r="I188" s="19">
        <v>2.9</v>
      </c>
      <c r="J188" s="19">
        <v>2</v>
      </c>
      <c r="K188" s="19">
        <v>-0.3</v>
      </c>
      <c r="L188" s="19">
        <v>3.4</v>
      </c>
      <c r="M188" s="19">
        <v>7.6</v>
      </c>
      <c r="N188" s="19"/>
      <c r="O188" s="19"/>
      <c r="P188" s="19"/>
      <c r="Q188" s="19"/>
      <c r="R188" s="19"/>
    </row>
    <row r="189" spans="1:18" hidden="1" outlineLevel="1">
      <c r="A189" s="4" t="s">
        <v>163</v>
      </c>
      <c r="B189" s="19">
        <v>2.1</v>
      </c>
      <c r="C189" s="19">
        <v>0.7</v>
      </c>
      <c r="D189" s="19">
        <v>4.7</v>
      </c>
      <c r="E189" s="19">
        <v>7</v>
      </c>
      <c r="F189" s="19">
        <v>0.4</v>
      </c>
      <c r="G189" s="19">
        <v>15.7</v>
      </c>
      <c r="H189" s="19">
        <v>5.7</v>
      </c>
      <c r="I189" s="19">
        <v>2.4</v>
      </c>
      <c r="J189" s="19">
        <v>1.7</v>
      </c>
      <c r="K189" s="19">
        <v>0</v>
      </c>
      <c r="L189" s="19">
        <v>3.4</v>
      </c>
      <c r="M189" s="19">
        <v>6.2</v>
      </c>
      <c r="N189" s="19"/>
      <c r="O189" s="19"/>
      <c r="P189" s="19"/>
      <c r="Q189" s="19"/>
      <c r="R189" s="19"/>
    </row>
    <row r="190" spans="1:18" hidden="1" outlineLevel="1">
      <c r="A190" s="4" t="s">
        <v>164</v>
      </c>
      <c r="B190" s="19">
        <v>2.7</v>
      </c>
      <c r="C190" s="19">
        <v>1.9</v>
      </c>
      <c r="D190" s="19">
        <v>4.3</v>
      </c>
      <c r="E190" s="19">
        <v>6.7</v>
      </c>
      <c r="F190" s="19">
        <v>1.1000000000000001</v>
      </c>
      <c r="G190" s="19">
        <v>14.1</v>
      </c>
      <c r="H190" s="19">
        <v>5.9</v>
      </c>
      <c r="I190" s="19">
        <v>2.5</v>
      </c>
      <c r="J190" s="19">
        <v>3.1</v>
      </c>
      <c r="K190" s="19">
        <v>0.5</v>
      </c>
      <c r="L190" s="19">
        <v>3.8</v>
      </c>
      <c r="M190" s="19">
        <v>5.9</v>
      </c>
      <c r="N190" s="19"/>
      <c r="O190" s="19"/>
      <c r="P190" s="19"/>
      <c r="Q190" s="19"/>
      <c r="R190" s="19"/>
    </row>
    <row r="191" spans="1:18" hidden="1" outlineLevel="1">
      <c r="A191" s="4" t="s">
        <v>165</v>
      </c>
      <c r="B191" s="19">
        <v>3.8</v>
      </c>
      <c r="C191" s="19">
        <v>3.2</v>
      </c>
      <c r="D191" s="19">
        <v>5.0999999999999996</v>
      </c>
      <c r="E191" s="19">
        <v>3.6</v>
      </c>
      <c r="F191" s="19">
        <v>1.1000000000000001</v>
      </c>
      <c r="G191" s="19">
        <v>6.8</v>
      </c>
      <c r="H191" s="19">
        <v>5.8</v>
      </c>
      <c r="I191" s="19">
        <v>1.8</v>
      </c>
      <c r="J191" s="19">
        <v>2.9</v>
      </c>
      <c r="K191" s="19">
        <v>-4.7</v>
      </c>
      <c r="L191" s="19">
        <v>3.6</v>
      </c>
      <c r="M191" s="19">
        <v>5.5</v>
      </c>
      <c r="N191" s="19"/>
      <c r="O191" s="19"/>
      <c r="P191" s="19"/>
      <c r="Q191" s="19"/>
      <c r="R191" s="19"/>
    </row>
    <row r="192" spans="1:18" hidden="1" outlineLevel="1">
      <c r="A192" s="4" t="s">
        <v>166</v>
      </c>
      <c r="B192" s="19">
        <v>4.4000000000000004</v>
      </c>
      <c r="C192" s="19">
        <v>3.7</v>
      </c>
      <c r="D192" s="19">
        <v>5.7</v>
      </c>
      <c r="E192" s="19">
        <v>0.4</v>
      </c>
      <c r="F192" s="19">
        <v>-0.4</v>
      </c>
      <c r="G192" s="19">
        <v>1.5</v>
      </c>
      <c r="H192" s="19">
        <v>2.4</v>
      </c>
      <c r="I192" s="19">
        <v>3.2</v>
      </c>
      <c r="J192" s="19">
        <v>4.0999999999999996</v>
      </c>
      <c r="K192" s="19">
        <v>-1.8</v>
      </c>
      <c r="L192" s="19">
        <v>3.4</v>
      </c>
      <c r="M192" s="19">
        <v>3.6</v>
      </c>
      <c r="N192" s="19"/>
      <c r="O192" s="19"/>
      <c r="P192" s="19"/>
      <c r="Q192" s="19"/>
      <c r="R192" s="19"/>
    </row>
    <row r="193" spans="1:18" hidden="1" outlineLevel="1">
      <c r="A193" s="4" t="s">
        <v>167</v>
      </c>
      <c r="B193" s="19">
        <v>3.6</v>
      </c>
      <c r="C193" s="19">
        <v>4.4000000000000004</v>
      </c>
      <c r="D193" s="19">
        <v>2.2999999999999998</v>
      </c>
      <c r="E193" s="19">
        <v>0</v>
      </c>
      <c r="F193" s="19">
        <v>-1</v>
      </c>
      <c r="G193" s="19">
        <v>1.2</v>
      </c>
      <c r="H193" s="19">
        <v>2.2000000000000002</v>
      </c>
      <c r="I193" s="19">
        <v>3.5</v>
      </c>
      <c r="J193" s="19">
        <v>3.9</v>
      </c>
      <c r="K193" s="19">
        <v>-2</v>
      </c>
      <c r="L193" s="19">
        <v>3.2</v>
      </c>
      <c r="M193" s="19">
        <v>4</v>
      </c>
      <c r="N193" s="19"/>
      <c r="O193" s="19"/>
      <c r="P193" s="19"/>
      <c r="Q193" s="19"/>
      <c r="R193" s="19"/>
    </row>
    <row r="194" spans="1:18" hidden="1" outlineLevel="1">
      <c r="A194" s="4" t="s">
        <v>168</v>
      </c>
      <c r="B194" s="19">
        <v>2.9</v>
      </c>
      <c r="C194" s="19">
        <v>4.2</v>
      </c>
      <c r="D194" s="19">
        <v>0.4</v>
      </c>
      <c r="E194" s="19">
        <v>-0.4</v>
      </c>
      <c r="F194" s="19">
        <v>-1.6</v>
      </c>
      <c r="G194" s="19">
        <v>1.1000000000000001</v>
      </c>
      <c r="H194" s="19">
        <v>2.5</v>
      </c>
      <c r="I194" s="19">
        <v>4.5</v>
      </c>
      <c r="J194" s="19">
        <v>3.4</v>
      </c>
      <c r="K194" s="19">
        <v>-0.2</v>
      </c>
      <c r="L194" s="19">
        <v>3</v>
      </c>
      <c r="M194" s="19">
        <v>4</v>
      </c>
      <c r="N194" s="19"/>
      <c r="O194" s="19"/>
      <c r="P194" s="19"/>
      <c r="Q194" s="19"/>
      <c r="R194" s="19"/>
    </row>
    <row r="195" spans="1:18" hidden="1" outlineLevel="1" collapsed="1">
      <c r="A195" s="4" t="s">
        <v>26</v>
      </c>
      <c r="B195" s="19">
        <v>5.5</v>
      </c>
      <c r="C195" s="19">
        <v>6.5</v>
      </c>
      <c r="D195" s="19">
        <v>3.6</v>
      </c>
      <c r="E195" s="19">
        <v>-0.2</v>
      </c>
      <c r="F195" s="19">
        <v>-1.3</v>
      </c>
      <c r="G195" s="19">
        <v>1.4</v>
      </c>
      <c r="H195" s="19">
        <v>2.5</v>
      </c>
      <c r="I195" s="19">
        <v>4.7</v>
      </c>
      <c r="J195" s="19">
        <v>3.9</v>
      </c>
      <c r="K195" s="19">
        <v>2.9</v>
      </c>
      <c r="L195" s="19">
        <v>3.6</v>
      </c>
      <c r="M195" s="19">
        <v>5.0999999999999996</v>
      </c>
      <c r="N195" s="19"/>
      <c r="O195" s="19"/>
      <c r="P195" s="19"/>
      <c r="Q195" s="19"/>
      <c r="R195" s="19"/>
    </row>
    <row r="196" spans="1:18" hidden="1" outlineLevel="1" collapsed="1">
      <c r="A196" s="4" t="s">
        <v>27</v>
      </c>
      <c r="B196" s="19">
        <v>6.3</v>
      </c>
      <c r="C196" s="19">
        <v>8.5</v>
      </c>
      <c r="D196" s="19">
        <v>1.9</v>
      </c>
      <c r="E196" s="19">
        <v>1.4</v>
      </c>
      <c r="F196" s="19">
        <v>-0.2</v>
      </c>
      <c r="G196" s="19">
        <v>3.7</v>
      </c>
      <c r="H196" s="19">
        <v>4.3</v>
      </c>
      <c r="I196" s="19">
        <v>2.8</v>
      </c>
      <c r="J196" s="19">
        <v>4</v>
      </c>
      <c r="K196" s="19">
        <v>-0.6</v>
      </c>
      <c r="L196" s="19">
        <v>4.5</v>
      </c>
      <c r="M196" s="19">
        <v>6.1</v>
      </c>
      <c r="N196" s="19"/>
      <c r="O196" s="19"/>
      <c r="P196" s="19"/>
      <c r="Q196" s="19"/>
      <c r="R196" s="19"/>
    </row>
    <row r="197" spans="1:18" hidden="1" outlineLevel="1" collapsed="1">
      <c r="A197" s="4" t="s">
        <v>28</v>
      </c>
      <c r="B197" s="19">
        <v>7.3</v>
      </c>
      <c r="C197" s="19">
        <v>9</v>
      </c>
      <c r="D197" s="19">
        <v>4.0999999999999996</v>
      </c>
      <c r="E197" s="19">
        <v>1.9</v>
      </c>
      <c r="F197" s="19">
        <v>0.5</v>
      </c>
      <c r="G197" s="19">
        <v>4.0999999999999996</v>
      </c>
      <c r="H197" s="19">
        <v>4.5999999999999996</v>
      </c>
      <c r="I197" s="19">
        <v>2.2999999999999998</v>
      </c>
      <c r="J197" s="19">
        <v>4.2</v>
      </c>
      <c r="K197" s="19">
        <v>-0.8</v>
      </c>
      <c r="L197" s="19">
        <v>5.0999999999999996</v>
      </c>
      <c r="M197" s="19">
        <v>7.1</v>
      </c>
      <c r="N197" s="19"/>
      <c r="O197" s="19"/>
      <c r="P197" s="19"/>
      <c r="Q197" s="19"/>
      <c r="R197" s="19"/>
    </row>
    <row r="198" spans="1:18" hidden="1" outlineLevel="1" collapsed="1">
      <c r="A198" s="4" t="s">
        <v>29</v>
      </c>
      <c r="B198" s="19">
        <v>7.6</v>
      </c>
      <c r="C198" s="19">
        <v>8.5</v>
      </c>
      <c r="D198" s="19">
        <v>5.6</v>
      </c>
      <c r="E198" s="19">
        <v>2.5</v>
      </c>
      <c r="F198" s="19">
        <v>0.8</v>
      </c>
      <c r="G198" s="19">
        <v>5.0999999999999996</v>
      </c>
      <c r="H198" s="19">
        <v>4.9000000000000004</v>
      </c>
      <c r="I198" s="19">
        <v>2.4</v>
      </c>
      <c r="J198" s="19">
        <v>4.0999999999999996</v>
      </c>
      <c r="K198" s="19">
        <v>-0.9</v>
      </c>
      <c r="L198" s="19">
        <v>6</v>
      </c>
      <c r="M198" s="19">
        <v>7.7</v>
      </c>
      <c r="N198" s="19"/>
      <c r="O198" s="19"/>
      <c r="P198" s="19"/>
      <c r="Q198" s="19"/>
      <c r="R198" s="19"/>
    </row>
    <row r="199" spans="1:18" hidden="1" outlineLevel="1" collapsed="1">
      <c r="A199" s="4" t="s">
        <v>30</v>
      </c>
      <c r="B199" s="14">
        <v>4.3</v>
      </c>
      <c r="C199" s="14">
        <v>6.2</v>
      </c>
      <c r="D199" s="14">
        <v>0.4</v>
      </c>
      <c r="E199" s="14">
        <v>2.2000000000000002</v>
      </c>
      <c r="F199" s="14">
        <v>0.4</v>
      </c>
      <c r="G199" s="14">
        <v>5.0999999999999996</v>
      </c>
      <c r="H199" s="14">
        <v>5.0999999999999996</v>
      </c>
      <c r="I199" s="14">
        <v>3</v>
      </c>
      <c r="J199" s="14">
        <v>6.2</v>
      </c>
      <c r="K199" s="14">
        <v>-0.9</v>
      </c>
      <c r="L199" s="14">
        <v>6.8</v>
      </c>
      <c r="M199" s="14">
        <v>8</v>
      </c>
      <c r="N199" s="19"/>
      <c r="O199" s="19"/>
      <c r="P199" s="19"/>
      <c r="Q199" s="19"/>
      <c r="R199" s="19"/>
    </row>
    <row r="200" spans="1:18" hidden="1" outlineLevel="1" collapsed="1">
      <c r="A200" s="4" t="s">
        <v>31</v>
      </c>
      <c r="B200" s="14">
        <v>2.1</v>
      </c>
      <c r="C200" s="14">
        <v>3.6</v>
      </c>
      <c r="D200" s="14">
        <v>-1.2</v>
      </c>
      <c r="E200" s="14">
        <v>0.1</v>
      </c>
      <c r="F200" s="14">
        <v>-0.5</v>
      </c>
      <c r="G200" s="14">
        <v>0.9</v>
      </c>
      <c r="H200" s="14">
        <v>4.8</v>
      </c>
      <c r="I200" s="14">
        <v>5.4</v>
      </c>
      <c r="J200" s="14">
        <v>6.3</v>
      </c>
      <c r="K200" s="14">
        <v>-0.8</v>
      </c>
      <c r="L200" s="14">
        <v>6.2</v>
      </c>
      <c r="M200" s="14">
        <v>8.1999999999999993</v>
      </c>
      <c r="N200" s="19"/>
      <c r="O200" s="19"/>
      <c r="P200" s="19"/>
      <c r="Q200" s="19"/>
      <c r="R200" s="19"/>
    </row>
    <row r="201" spans="1:18" hidden="1" outlineLevel="1" collapsed="1">
      <c r="A201" s="4" t="s">
        <v>32</v>
      </c>
      <c r="B201" s="14">
        <v>-1.3</v>
      </c>
      <c r="C201" s="14">
        <v>0.4</v>
      </c>
      <c r="D201" s="14">
        <v>-5</v>
      </c>
      <c r="E201" s="14">
        <v>-0.6</v>
      </c>
      <c r="F201" s="14">
        <v>-1.2</v>
      </c>
      <c r="G201" s="14">
        <v>0.4</v>
      </c>
      <c r="H201" s="14">
        <v>4.3</v>
      </c>
      <c r="I201" s="14">
        <v>5.7</v>
      </c>
      <c r="J201" s="14">
        <v>5.7</v>
      </c>
      <c r="K201" s="14">
        <v>-0.7</v>
      </c>
      <c r="L201" s="14">
        <v>5.8</v>
      </c>
      <c r="M201" s="14">
        <v>7.7</v>
      </c>
      <c r="N201" s="19"/>
      <c r="O201" s="19"/>
      <c r="P201" s="19"/>
      <c r="Q201" s="19"/>
      <c r="R201" s="19"/>
    </row>
    <row r="202" spans="1:18" hidden="1" outlineLevel="1">
      <c r="A202" s="4" t="s">
        <v>33</v>
      </c>
      <c r="B202" s="14">
        <v>-2.2999999999999998</v>
      </c>
      <c r="C202" s="14">
        <v>-0.3</v>
      </c>
      <c r="D202" s="14">
        <v>-6.5</v>
      </c>
      <c r="E202" s="14">
        <v>-1</v>
      </c>
      <c r="F202" s="14">
        <v>-1.7</v>
      </c>
      <c r="G202" s="14">
        <v>0.1</v>
      </c>
      <c r="H202" s="14">
        <v>3.9</v>
      </c>
      <c r="I202" s="14">
        <v>5.2</v>
      </c>
      <c r="J202" s="14">
        <v>4.5999999999999996</v>
      </c>
      <c r="K202" s="14">
        <v>1.1000000000000001</v>
      </c>
      <c r="L202" s="14">
        <v>4.2</v>
      </c>
      <c r="M202" s="14">
        <v>7.1</v>
      </c>
      <c r="N202" s="19"/>
      <c r="O202" s="19"/>
      <c r="P202" s="19"/>
      <c r="Q202" s="19"/>
      <c r="R202" s="19"/>
    </row>
    <row r="203" spans="1:18" hidden="1" outlineLevel="1">
      <c r="A203" s="4" t="s">
        <v>34</v>
      </c>
      <c r="B203" s="14">
        <v>-2.1</v>
      </c>
      <c r="C203" s="14">
        <v>-0.5</v>
      </c>
      <c r="D203" s="14">
        <v>-5.5</v>
      </c>
      <c r="E203" s="14">
        <v>-1.2</v>
      </c>
      <c r="F203" s="14">
        <v>-1.7</v>
      </c>
      <c r="G203" s="14">
        <v>-0.1</v>
      </c>
      <c r="H203" s="14">
        <v>4.3</v>
      </c>
      <c r="I203" s="14">
        <v>5.0999999999999996</v>
      </c>
      <c r="J203" s="14">
        <v>1.7</v>
      </c>
      <c r="K203" s="14">
        <v>1.2</v>
      </c>
      <c r="L203" s="14">
        <v>2.5</v>
      </c>
      <c r="M203" s="14">
        <v>5.7</v>
      </c>
      <c r="N203" s="19"/>
      <c r="O203" s="19"/>
      <c r="P203" s="19"/>
      <c r="Q203" s="19"/>
      <c r="R203" s="19"/>
    </row>
    <row r="204" spans="1:18" s="6" customFormat="1" hidden="1" outlineLevel="1" collapsed="1">
      <c r="A204" s="4" t="s">
        <v>35</v>
      </c>
      <c r="B204" s="14">
        <v>-0.2</v>
      </c>
      <c r="C204" s="14">
        <v>0.3</v>
      </c>
      <c r="D204" s="14">
        <v>-1.7</v>
      </c>
      <c r="E204" s="14">
        <v>-1.4</v>
      </c>
      <c r="F204" s="14">
        <v>-1.6</v>
      </c>
      <c r="G204" s="14">
        <v>-1.3</v>
      </c>
      <c r="H204" s="14">
        <v>3</v>
      </c>
      <c r="I204" s="14">
        <v>2.2999999999999998</v>
      </c>
      <c r="J204" s="14">
        <v>-0.5</v>
      </c>
      <c r="K204" s="14">
        <v>1.4</v>
      </c>
      <c r="L204" s="14">
        <v>1.7</v>
      </c>
      <c r="M204" s="14">
        <v>4.5999999999999996</v>
      </c>
      <c r="N204" s="14"/>
      <c r="O204" s="14"/>
      <c r="P204" s="14"/>
      <c r="Q204" s="14"/>
      <c r="R204" s="14"/>
    </row>
    <row r="205" spans="1:18" s="6" customFormat="1" hidden="1" outlineLevel="1">
      <c r="A205" s="4" t="s">
        <v>36</v>
      </c>
      <c r="B205" s="14">
        <v>2.7</v>
      </c>
      <c r="C205" s="14">
        <v>2.7</v>
      </c>
      <c r="D205" s="14">
        <v>1.9</v>
      </c>
      <c r="E205" s="14">
        <v>-1.2</v>
      </c>
      <c r="F205" s="14">
        <v>-1.5</v>
      </c>
      <c r="G205" s="14">
        <v>-0.8</v>
      </c>
      <c r="H205" s="14">
        <v>3.4</v>
      </c>
      <c r="I205" s="14">
        <v>2.2000000000000002</v>
      </c>
      <c r="J205" s="14">
        <v>-0.3</v>
      </c>
      <c r="K205" s="14">
        <v>1.7</v>
      </c>
      <c r="L205" s="14">
        <v>1.4</v>
      </c>
      <c r="M205" s="14">
        <v>4.5999999999999996</v>
      </c>
      <c r="N205" s="14"/>
      <c r="O205" s="14"/>
      <c r="P205" s="14"/>
      <c r="Q205" s="14"/>
      <c r="R205" s="14"/>
    </row>
    <row r="206" spans="1:18" s="6" customFormat="1" hidden="1" outlineLevel="1" collapsed="1">
      <c r="A206" s="4" t="s">
        <v>37</v>
      </c>
      <c r="B206" s="14">
        <v>4.5999999999999996</v>
      </c>
      <c r="C206" s="14">
        <v>3.4</v>
      </c>
      <c r="D206" s="14">
        <v>6.7</v>
      </c>
      <c r="E206" s="14">
        <v>-1.4</v>
      </c>
      <c r="F206" s="14">
        <v>-1.3</v>
      </c>
      <c r="G206" s="14">
        <v>-1.7</v>
      </c>
      <c r="H206" s="14">
        <v>3.2</v>
      </c>
      <c r="I206" s="14">
        <v>1.5</v>
      </c>
      <c r="J206" s="14">
        <v>0.8</v>
      </c>
      <c r="K206" s="14">
        <v>0.2</v>
      </c>
      <c r="L206" s="14">
        <v>1.2</v>
      </c>
      <c r="M206" s="14">
        <v>4.8</v>
      </c>
      <c r="N206" s="14"/>
      <c r="O206" s="14"/>
      <c r="P206" s="14"/>
      <c r="Q206" s="14"/>
      <c r="R206" s="14"/>
    </row>
    <row r="207" spans="1:18" s="6" customFormat="1" hidden="1" outlineLevel="1" collapsed="1">
      <c r="A207" s="470" t="s">
        <v>38</v>
      </c>
      <c r="B207" s="416">
        <v>4.5999999999999996</v>
      </c>
      <c r="C207" s="416">
        <v>2.8</v>
      </c>
      <c r="D207" s="416">
        <v>8.1</v>
      </c>
      <c r="E207" s="416">
        <v>-1.3</v>
      </c>
      <c r="F207" s="416">
        <v>-1.1000000000000001</v>
      </c>
      <c r="G207" s="416">
        <v>-1.6</v>
      </c>
      <c r="H207" s="416">
        <v>2.1</v>
      </c>
      <c r="I207" s="416">
        <v>0.7</v>
      </c>
      <c r="J207" s="416">
        <v>1.3</v>
      </c>
      <c r="K207" s="416">
        <v>0</v>
      </c>
      <c r="L207" s="416">
        <v>1.3</v>
      </c>
      <c r="M207" s="416">
        <v>4.7</v>
      </c>
      <c r="N207" s="14"/>
      <c r="O207" s="14"/>
      <c r="P207" s="14"/>
      <c r="Q207" s="14"/>
      <c r="R207" s="14"/>
    </row>
    <row r="208" spans="1:18" s="6" customFormat="1" hidden="1" outlineLevel="1">
      <c r="A208" s="4" t="s">
        <v>667</v>
      </c>
      <c r="B208" s="14">
        <v>5.6</v>
      </c>
      <c r="C208" s="14">
        <v>3.9</v>
      </c>
      <c r="D208" s="14">
        <v>8.9</v>
      </c>
      <c r="E208" s="14">
        <v>2.8</v>
      </c>
      <c r="F208" s="14">
        <v>-0.7</v>
      </c>
      <c r="G208" s="14">
        <v>9.9</v>
      </c>
      <c r="H208" s="14">
        <v>3.3</v>
      </c>
      <c r="I208" s="14">
        <v>1</v>
      </c>
      <c r="J208" s="14">
        <v>3.8</v>
      </c>
      <c r="K208" s="14">
        <v>0.6</v>
      </c>
      <c r="L208" s="14">
        <v>2.2000000000000002</v>
      </c>
      <c r="M208" s="14">
        <v>5.4</v>
      </c>
      <c r="N208" s="14"/>
      <c r="O208" s="14"/>
      <c r="P208" s="14"/>
      <c r="Q208" s="14"/>
      <c r="R208" s="14"/>
    </row>
    <row r="209" spans="1:18" s="6" customFormat="1" hidden="1" outlineLevel="1" collapsed="1">
      <c r="A209" s="4" t="s">
        <v>670</v>
      </c>
      <c r="B209" s="14">
        <v>6.4</v>
      </c>
      <c r="C209" s="14">
        <v>5.8</v>
      </c>
      <c r="D209" s="14">
        <v>7.5</v>
      </c>
      <c r="E209" s="14">
        <v>3.4</v>
      </c>
      <c r="F209" s="14">
        <v>0.3</v>
      </c>
      <c r="G209" s="14">
        <v>9.6</v>
      </c>
      <c r="H209" s="14">
        <v>3.8</v>
      </c>
      <c r="I209" s="14">
        <v>0.8</v>
      </c>
      <c r="J209" s="14">
        <v>4.5</v>
      </c>
      <c r="K209" s="14">
        <v>0.4</v>
      </c>
      <c r="L209" s="14">
        <v>2.7</v>
      </c>
      <c r="M209" s="14">
        <v>5.4</v>
      </c>
      <c r="N209" s="14"/>
      <c r="O209" s="14"/>
      <c r="P209" s="14"/>
      <c r="Q209" s="14"/>
      <c r="R209" s="14"/>
    </row>
    <row r="210" spans="1:18" s="6" customFormat="1" hidden="1">
      <c r="A210" s="4" t="s">
        <v>671</v>
      </c>
      <c r="B210" s="14">
        <v>5</v>
      </c>
      <c r="C210" s="14">
        <v>7.2</v>
      </c>
      <c r="D210" s="14">
        <v>1</v>
      </c>
      <c r="E210" s="14">
        <v>4</v>
      </c>
      <c r="F210" s="14">
        <v>0.6</v>
      </c>
      <c r="G210" s="14">
        <v>10.7</v>
      </c>
      <c r="H210" s="14">
        <v>3.5</v>
      </c>
      <c r="I210" s="14">
        <v>0.6</v>
      </c>
      <c r="J210" s="14">
        <v>5.0999999999999996</v>
      </c>
      <c r="K210" s="14">
        <v>0.2</v>
      </c>
      <c r="L210" s="14">
        <v>3.2</v>
      </c>
      <c r="M210" s="14">
        <v>5.2</v>
      </c>
      <c r="N210" s="14"/>
      <c r="O210" s="14"/>
      <c r="P210" s="14"/>
      <c r="Q210" s="14"/>
      <c r="R210" s="14"/>
    </row>
    <row r="211" spans="1:18" hidden="1">
      <c r="A211" s="483" t="s">
        <v>672</v>
      </c>
      <c r="B211" s="477">
        <v>4.8</v>
      </c>
      <c r="C211" s="477">
        <v>6.8</v>
      </c>
      <c r="D211" s="477">
        <v>0.8</v>
      </c>
      <c r="E211" s="477">
        <v>4.5999999999999996</v>
      </c>
      <c r="F211" s="416">
        <v>1</v>
      </c>
      <c r="G211" s="477">
        <v>11.8</v>
      </c>
      <c r="H211" s="477">
        <v>3.7</v>
      </c>
      <c r="I211" s="477">
        <v>0.6</v>
      </c>
      <c r="J211" s="477">
        <v>11.8</v>
      </c>
      <c r="K211" s="477">
        <v>0.4</v>
      </c>
      <c r="L211" s="477">
        <v>3.7</v>
      </c>
      <c r="M211" s="477">
        <v>5.3</v>
      </c>
    </row>
    <row r="212" spans="1:18">
      <c r="A212" s="7" t="s">
        <v>741</v>
      </c>
      <c r="B212" s="14">
        <v>3.6101282618310506</v>
      </c>
      <c r="C212" s="14">
        <v>6.406130686156871</v>
      </c>
      <c r="D212" s="14">
        <v>-1.4483591010977648</v>
      </c>
      <c r="E212" s="14">
        <v>3.9772379612066402</v>
      </c>
      <c r="F212" s="14">
        <v>1.5389900377876984</v>
      </c>
      <c r="G212" s="14">
        <v>7.9282167976830777</v>
      </c>
      <c r="H212" s="14">
        <v>2.8225238740071177</v>
      </c>
      <c r="I212" s="14">
        <v>0.5322914012287896</v>
      </c>
      <c r="J212" s="14">
        <v>13.16121612358998</v>
      </c>
      <c r="K212" s="14">
        <v>-0.19781226552436237</v>
      </c>
      <c r="L212" s="14">
        <v>3.2057488332270623</v>
      </c>
      <c r="M212" s="14">
        <v>4.5623595787274809</v>
      </c>
    </row>
    <row r="213" spans="1:18">
      <c r="A213" s="7" t="s">
        <v>742</v>
      </c>
      <c r="B213" s="14">
        <v>3.066024982425759</v>
      </c>
      <c r="C213" s="14">
        <v>4.9802287057817693</v>
      </c>
      <c r="D213" s="14">
        <v>-0.11210133961101576</v>
      </c>
      <c r="E213" s="14">
        <v>3.7022389875882311</v>
      </c>
      <c r="F213" s="14">
        <v>2.1761445288441763</v>
      </c>
      <c r="G213" s="14">
        <v>6.2059419138191743</v>
      </c>
      <c r="H213" s="14">
        <v>1.992265583280826</v>
      </c>
      <c r="I213" s="14">
        <v>0.61890631623569448</v>
      </c>
      <c r="J213" s="14">
        <v>12.506050078482019</v>
      </c>
      <c r="K213" s="14">
        <v>-0.23788773587463652</v>
      </c>
      <c r="L213" s="14">
        <v>3.0417488100485457</v>
      </c>
      <c r="M213" s="14">
        <v>4.1593814210604023</v>
      </c>
    </row>
    <row r="214" spans="1:18">
      <c r="A214" s="4" t="s">
        <v>739</v>
      </c>
      <c r="B214" s="14">
        <v>4.5086800318130571</v>
      </c>
      <c r="C214" s="14">
        <v>3.4806455015293949</v>
      </c>
      <c r="D214" s="14">
        <v>6.9440699799287131</v>
      </c>
      <c r="E214" s="14">
        <v>3.2095924423181827</v>
      </c>
      <c r="F214" s="14">
        <v>2.084757347915243</v>
      </c>
      <c r="G214" s="14">
        <v>4.9896049896049846</v>
      </c>
      <c r="H214" s="14">
        <v>2.0517489483037537</v>
      </c>
      <c r="I214" s="14">
        <v>0.58763702113233762</v>
      </c>
      <c r="J214" s="14">
        <v>11.156725522465223</v>
      </c>
      <c r="K214" s="14">
        <v>0.47349522764793051</v>
      </c>
      <c r="L214" s="14">
        <v>3.7611191082596065</v>
      </c>
      <c r="M214" s="14">
        <v>4.611824620287706</v>
      </c>
    </row>
    <row r="215" spans="1:18">
      <c r="A215" s="54" t="s">
        <v>740</v>
      </c>
      <c r="B215" s="23">
        <v>5.478851632697797</v>
      </c>
      <c r="C215" s="23">
        <v>3.7011813395500042</v>
      </c>
      <c r="D215" s="23">
        <v>9.4996067041810477</v>
      </c>
      <c r="E215" s="23">
        <v>2.8189331329827212</v>
      </c>
      <c r="F215" s="23">
        <v>2.2726499506685087</v>
      </c>
      <c r="G215" s="23">
        <v>3.6294460714375134</v>
      </c>
      <c r="H215" s="23">
        <v>2.2119451647610617</v>
      </c>
      <c r="I215" s="23">
        <v>0.77959494958055586</v>
      </c>
      <c r="J215" s="23">
        <v>4.6696634245625859</v>
      </c>
      <c r="K215" s="23">
        <v>0.82338145572632016</v>
      </c>
      <c r="L215" s="23">
        <v>3.5959785734833645</v>
      </c>
      <c r="M215" s="23">
        <v>4.4287726301945156</v>
      </c>
    </row>
    <row r="216" spans="1:18" hidden="1" outlineLevel="1">
      <c r="A216" s="4" t="s">
        <v>251</v>
      </c>
      <c r="B216" s="19">
        <v>-0.4</v>
      </c>
      <c r="C216" s="19">
        <v>-0.1</v>
      </c>
      <c r="D216" s="19">
        <v>-1.7</v>
      </c>
      <c r="E216" s="19">
        <v>2.4</v>
      </c>
      <c r="F216" s="19">
        <v>0.6</v>
      </c>
      <c r="G216" s="19">
        <v>4.9000000000000004</v>
      </c>
      <c r="H216" s="19">
        <v>17.899999999999999</v>
      </c>
      <c r="I216" s="19">
        <v>23.9</v>
      </c>
      <c r="J216" s="19">
        <v>3.2</v>
      </c>
      <c r="K216" s="19">
        <v>-0.6</v>
      </c>
      <c r="L216" s="19">
        <v>8.6</v>
      </c>
      <c r="M216" s="19">
        <v>10.8</v>
      </c>
      <c r="N216" s="19"/>
      <c r="O216" s="19"/>
      <c r="P216" s="19"/>
      <c r="Q216" s="19"/>
      <c r="R216" s="19"/>
    </row>
    <row r="217" spans="1:18" hidden="1" outlineLevel="1">
      <c r="A217" s="4" t="s">
        <v>252</v>
      </c>
      <c r="B217" s="19">
        <v>-0.9</v>
      </c>
      <c r="C217" s="19">
        <v>-1.3</v>
      </c>
      <c r="D217" s="19">
        <v>-0.5</v>
      </c>
      <c r="E217" s="19">
        <v>2.5</v>
      </c>
      <c r="F217" s="19">
        <v>0.5</v>
      </c>
      <c r="G217" s="19">
        <v>5.2</v>
      </c>
      <c r="H217" s="19">
        <v>9.1999999999999993</v>
      </c>
      <c r="I217" s="19">
        <v>8.6999999999999993</v>
      </c>
      <c r="J217" s="19">
        <v>3.5</v>
      </c>
      <c r="K217" s="19">
        <v>-0.7</v>
      </c>
      <c r="L217" s="19">
        <v>7.1</v>
      </c>
      <c r="M217" s="19">
        <v>11.1</v>
      </c>
      <c r="N217" s="19"/>
      <c r="O217" s="19"/>
      <c r="P217" s="19"/>
      <c r="Q217" s="19"/>
      <c r="R217" s="19"/>
    </row>
    <row r="218" spans="1:18" hidden="1" outlineLevel="1">
      <c r="A218" s="4" t="s">
        <v>253</v>
      </c>
      <c r="B218" s="19">
        <v>-0.9</v>
      </c>
      <c r="C218" s="19">
        <v>-1.6</v>
      </c>
      <c r="D218" s="19">
        <v>0.4</v>
      </c>
      <c r="E218" s="19">
        <v>1.9</v>
      </c>
      <c r="F218" s="19">
        <v>-0.3</v>
      </c>
      <c r="G218" s="19">
        <v>5</v>
      </c>
      <c r="H218" s="19">
        <v>8.6999999999999993</v>
      </c>
      <c r="I218" s="19">
        <v>7.5</v>
      </c>
      <c r="J218" s="19">
        <v>3.6</v>
      </c>
      <c r="K218" s="19">
        <v>-0.6</v>
      </c>
      <c r="L218" s="19">
        <v>6.5</v>
      </c>
      <c r="M218" s="19">
        <v>12.1</v>
      </c>
      <c r="N218" s="19"/>
      <c r="O218" s="19"/>
      <c r="P218" s="19"/>
      <c r="Q218" s="19"/>
      <c r="R218" s="19"/>
    </row>
    <row r="219" spans="1:18" hidden="1" outlineLevel="1">
      <c r="A219" s="4" t="s">
        <v>254</v>
      </c>
      <c r="B219" s="19">
        <v>-0.3</v>
      </c>
      <c r="C219" s="19">
        <v>-1.1000000000000001</v>
      </c>
      <c r="D219" s="19">
        <v>1.1000000000000001</v>
      </c>
      <c r="E219" s="19">
        <v>2.2000000000000002</v>
      </c>
      <c r="F219" s="19">
        <v>-0.6</v>
      </c>
      <c r="G219" s="19">
        <v>6</v>
      </c>
      <c r="H219" s="19">
        <v>7.5</v>
      </c>
      <c r="I219" s="19">
        <v>5.6</v>
      </c>
      <c r="J219" s="19">
        <v>4</v>
      </c>
      <c r="K219" s="19">
        <v>-0.6</v>
      </c>
      <c r="L219" s="19">
        <v>6.3</v>
      </c>
      <c r="M219" s="19">
        <v>12.2</v>
      </c>
      <c r="N219" s="19"/>
      <c r="O219" s="19"/>
      <c r="P219" s="19"/>
      <c r="Q219" s="19"/>
      <c r="R219" s="19"/>
    </row>
    <row r="220" spans="1:18" hidden="1" outlineLevel="1">
      <c r="A220" s="4" t="s">
        <v>255</v>
      </c>
      <c r="B220" s="19">
        <v>-0.2</v>
      </c>
      <c r="C220" s="19">
        <v>-1.7</v>
      </c>
      <c r="D220" s="19">
        <v>2.6</v>
      </c>
      <c r="E220" s="19">
        <v>1.9</v>
      </c>
      <c r="F220" s="19">
        <v>-0.7</v>
      </c>
      <c r="G220" s="19">
        <v>5.4</v>
      </c>
      <c r="H220" s="19">
        <v>6.6</v>
      </c>
      <c r="I220" s="19">
        <v>3.7</v>
      </c>
      <c r="J220" s="19">
        <v>3.9</v>
      </c>
      <c r="K220" s="19">
        <v>-0.5</v>
      </c>
      <c r="L220" s="19">
        <v>6</v>
      </c>
      <c r="M220" s="19">
        <v>12.1</v>
      </c>
      <c r="N220" s="19"/>
      <c r="O220" s="19"/>
      <c r="P220" s="19"/>
      <c r="Q220" s="19"/>
      <c r="R220" s="19"/>
    </row>
    <row r="221" spans="1:18" hidden="1" outlineLevel="1">
      <c r="A221" s="4" t="s">
        <v>256</v>
      </c>
      <c r="B221" s="19">
        <v>0.5</v>
      </c>
      <c r="C221" s="19">
        <v>-1.7</v>
      </c>
      <c r="D221" s="19">
        <v>4.5999999999999996</v>
      </c>
      <c r="E221" s="19">
        <v>2</v>
      </c>
      <c r="F221" s="19">
        <v>-0.7</v>
      </c>
      <c r="G221" s="19">
        <v>5.6</v>
      </c>
      <c r="H221" s="19">
        <v>6.5</v>
      </c>
      <c r="I221" s="19">
        <v>3.6</v>
      </c>
      <c r="J221" s="19">
        <v>3.6</v>
      </c>
      <c r="K221" s="19">
        <v>-0.6</v>
      </c>
      <c r="L221" s="19">
        <v>5.7</v>
      </c>
      <c r="M221" s="19">
        <v>12.3</v>
      </c>
      <c r="N221" s="19"/>
      <c r="O221" s="19"/>
      <c r="P221" s="19"/>
      <c r="Q221" s="19"/>
      <c r="R221" s="19"/>
    </row>
    <row r="222" spans="1:18" hidden="1" outlineLevel="1">
      <c r="A222" s="4" t="s">
        <v>257</v>
      </c>
      <c r="B222" s="19">
        <v>-1.1000000000000001</v>
      </c>
      <c r="C222" s="19">
        <v>-2.4</v>
      </c>
      <c r="D222" s="19">
        <v>1.1000000000000001</v>
      </c>
      <c r="E222" s="19">
        <v>2</v>
      </c>
      <c r="F222" s="19">
        <v>-1</v>
      </c>
      <c r="G222" s="19">
        <v>6.1</v>
      </c>
      <c r="H222" s="19">
        <v>5.9</v>
      </c>
      <c r="I222" s="19">
        <v>3</v>
      </c>
      <c r="J222" s="19">
        <v>3.5</v>
      </c>
      <c r="K222" s="19">
        <v>-2.7</v>
      </c>
      <c r="L222" s="19">
        <v>5.8</v>
      </c>
      <c r="M222" s="19">
        <v>12.5</v>
      </c>
      <c r="N222" s="19"/>
      <c r="O222" s="19"/>
      <c r="P222" s="19"/>
      <c r="Q222" s="19"/>
      <c r="R222" s="19"/>
    </row>
    <row r="223" spans="1:18" hidden="1" outlineLevel="1">
      <c r="A223" s="4" t="s">
        <v>258</v>
      </c>
      <c r="B223" s="19">
        <v>-1.5</v>
      </c>
      <c r="C223" s="19">
        <v>-2.4</v>
      </c>
      <c r="D223" s="19">
        <v>0.1</v>
      </c>
      <c r="E223" s="19">
        <v>2.2999999999999998</v>
      </c>
      <c r="F223" s="19">
        <v>-0.9</v>
      </c>
      <c r="G223" s="19">
        <v>6.6</v>
      </c>
      <c r="H223" s="19">
        <v>5.9</v>
      </c>
      <c r="I223" s="19">
        <v>2.9</v>
      </c>
      <c r="J223" s="19">
        <v>3.2</v>
      </c>
      <c r="K223" s="19">
        <v>-2.6</v>
      </c>
      <c r="L223" s="19">
        <v>5.9</v>
      </c>
      <c r="M223" s="19">
        <v>12.6</v>
      </c>
      <c r="N223" s="19"/>
      <c r="O223" s="19"/>
      <c r="P223" s="19"/>
      <c r="Q223" s="19"/>
      <c r="R223" s="19"/>
    </row>
    <row r="224" spans="1:18" hidden="1" outlineLevel="1">
      <c r="A224" s="4" t="s">
        <v>259</v>
      </c>
      <c r="B224" s="19">
        <v>-1.6</v>
      </c>
      <c r="C224" s="19">
        <v>-2.5</v>
      </c>
      <c r="D224" s="19">
        <v>0.5</v>
      </c>
      <c r="E224" s="19">
        <v>3.1</v>
      </c>
      <c r="F224" s="19">
        <v>-0.8</v>
      </c>
      <c r="G224" s="19">
        <v>8.5</v>
      </c>
      <c r="H224" s="19">
        <v>6</v>
      </c>
      <c r="I224" s="19">
        <v>2.9</v>
      </c>
      <c r="J224" s="19">
        <v>3</v>
      </c>
      <c r="K224" s="19">
        <v>-2.7</v>
      </c>
      <c r="L224" s="19">
        <v>4.2</v>
      </c>
      <c r="M224" s="19">
        <v>12.8</v>
      </c>
      <c r="N224" s="19"/>
      <c r="O224" s="19"/>
      <c r="P224" s="19"/>
      <c r="Q224" s="19"/>
      <c r="R224" s="19"/>
    </row>
    <row r="225" spans="1:18" hidden="1" outlineLevel="1">
      <c r="A225" s="4" t="s">
        <v>260</v>
      </c>
      <c r="B225" s="19">
        <v>-1.4</v>
      </c>
      <c r="C225" s="19">
        <v>-2.2000000000000002</v>
      </c>
      <c r="D225" s="19">
        <v>0.3</v>
      </c>
      <c r="E225" s="19">
        <v>5.8</v>
      </c>
      <c r="F225" s="19">
        <v>-0.9</v>
      </c>
      <c r="G225" s="19">
        <v>14.8</v>
      </c>
      <c r="H225" s="19">
        <v>6.3</v>
      </c>
      <c r="I225" s="19">
        <v>3.7</v>
      </c>
      <c r="J225" s="19">
        <v>3.1</v>
      </c>
      <c r="K225" s="19">
        <v>-0.6</v>
      </c>
      <c r="L225" s="19">
        <v>3.8</v>
      </c>
      <c r="M225" s="19">
        <v>12.7</v>
      </c>
      <c r="N225" s="19"/>
      <c r="O225" s="19"/>
      <c r="P225" s="19"/>
      <c r="Q225" s="19"/>
      <c r="R225" s="19"/>
    </row>
    <row r="226" spans="1:18" hidden="1" outlineLevel="1">
      <c r="A226" s="4" t="s">
        <v>261</v>
      </c>
      <c r="B226" s="19">
        <v>-0.5</v>
      </c>
      <c r="C226" s="19">
        <v>-1.6</v>
      </c>
      <c r="D226" s="19">
        <v>2</v>
      </c>
      <c r="E226" s="19">
        <v>5.6</v>
      </c>
      <c r="F226" s="19">
        <v>-0.8</v>
      </c>
      <c r="G226" s="19">
        <v>14.4</v>
      </c>
      <c r="H226" s="19">
        <v>6.1</v>
      </c>
      <c r="I226" s="19">
        <v>3.2</v>
      </c>
      <c r="J226" s="19">
        <v>3</v>
      </c>
      <c r="K226" s="19">
        <v>-0.6</v>
      </c>
      <c r="L226" s="19">
        <v>3.7</v>
      </c>
      <c r="M226" s="19">
        <v>12.5</v>
      </c>
      <c r="N226" s="19"/>
      <c r="O226" s="19"/>
      <c r="P226" s="19"/>
      <c r="Q226" s="19"/>
      <c r="R226" s="19"/>
    </row>
    <row r="227" spans="1:18" hidden="1" outlineLevel="1">
      <c r="A227" s="4" t="s">
        <v>262</v>
      </c>
      <c r="B227" s="19">
        <v>-0.3</v>
      </c>
      <c r="C227" s="19">
        <v>-1.6</v>
      </c>
      <c r="D227" s="19">
        <v>2.8</v>
      </c>
      <c r="E227" s="19">
        <v>6.1</v>
      </c>
      <c r="F227" s="19">
        <v>-0.7</v>
      </c>
      <c r="G227" s="19">
        <v>15.5</v>
      </c>
      <c r="H227" s="19">
        <v>6.2</v>
      </c>
      <c r="I227" s="19">
        <v>3.2</v>
      </c>
      <c r="J227" s="19">
        <v>2.9</v>
      </c>
      <c r="K227" s="19">
        <v>-0.5</v>
      </c>
      <c r="L227" s="19">
        <v>3.6</v>
      </c>
      <c r="M227" s="19">
        <v>9.8000000000000007</v>
      </c>
      <c r="N227" s="19"/>
      <c r="O227" s="19"/>
      <c r="P227" s="19"/>
      <c r="Q227" s="19"/>
      <c r="R227" s="19"/>
    </row>
    <row r="228" spans="1:18" hidden="1" outlineLevel="1">
      <c r="A228" s="4" t="s">
        <v>263</v>
      </c>
      <c r="B228" s="19">
        <v>-0.3</v>
      </c>
      <c r="C228" s="19">
        <v>-1</v>
      </c>
      <c r="D228" s="19">
        <v>1.3</v>
      </c>
      <c r="E228" s="19">
        <v>6.9</v>
      </c>
      <c r="F228" s="19">
        <v>-0.2</v>
      </c>
      <c r="G228" s="19">
        <v>16.399999999999999</v>
      </c>
      <c r="H228" s="19">
        <v>5.7</v>
      </c>
      <c r="I228" s="19">
        <v>3.1</v>
      </c>
      <c r="J228" s="19">
        <v>2.1</v>
      </c>
      <c r="K228" s="19">
        <v>-0.3</v>
      </c>
      <c r="L228" s="19">
        <v>3.5</v>
      </c>
      <c r="M228" s="19">
        <v>8.5</v>
      </c>
      <c r="N228" s="19"/>
      <c r="O228" s="19"/>
      <c r="P228" s="19"/>
      <c r="Q228" s="19"/>
      <c r="R228" s="19"/>
    </row>
    <row r="229" spans="1:18" hidden="1" outlineLevel="1">
      <c r="A229" s="4" t="s">
        <v>264</v>
      </c>
      <c r="B229" s="19">
        <v>0.6</v>
      </c>
      <c r="C229" s="19">
        <v>-0.1</v>
      </c>
      <c r="D229" s="19">
        <v>2.1</v>
      </c>
      <c r="E229" s="19">
        <v>6.9</v>
      </c>
      <c r="F229" s="19">
        <v>-0.3</v>
      </c>
      <c r="G229" s="19">
        <v>16.600000000000001</v>
      </c>
      <c r="H229" s="19">
        <v>5.7</v>
      </c>
      <c r="I229" s="19">
        <v>2.5</v>
      </c>
      <c r="J229" s="19">
        <v>2</v>
      </c>
      <c r="K229" s="19">
        <v>-0.3</v>
      </c>
      <c r="L229" s="19">
        <v>3.4</v>
      </c>
      <c r="M229" s="19">
        <v>7.7</v>
      </c>
      <c r="N229" s="19"/>
      <c r="O229" s="19"/>
      <c r="P229" s="19"/>
      <c r="Q229" s="19"/>
      <c r="R229" s="19"/>
    </row>
    <row r="230" spans="1:18" hidden="1" outlineLevel="1">
      <c r="A230" s="4" t="s">
        <v>265</v>
      </c>
      <c r="B230" s="19">
        <v>1.3</v>
      </c>
      <c r="C230" s="19">
        <v>0.4</v>
      </c>
      <c r="D230" s="19">
        <v>2.9</v>
      </c>
      <c r="E230" s="19">
        <v>6.8</v>
      </c>
      <c r="F230" s="19">
        <v>-0.3</v>
      </c>
      <c r="G230" s="19">
        <v>16.3</v>
      </c>
      <c r="H230" s="19">
        <v>5.7</v>
      </c>
      <c r="I230" s="19">
        <v>2.9</v>
      </c>
      <c r="J230" s="19">
        <v>1.9</v>
      </c>
      <c r="K230" s="19">
        <v>-0.4</v>
      </c>
      <c r="L230" s="19">
        <v>3.3</v>
      </c>
      <c r="M230" s="19">
        <v>6.5</v>
      </c>
      <c r="N230" s="19"/>
      <c r="O230" s="19"/>
      <c r="P230" s="19"/>
      <c r="Q230" s="19"/>
      <c r="R230" s="19"/>
    </row>
    <row r="231" spans="1:18" hidden="1" outlineLevel="1">
      <c r="A231" s="4" t="s">
        <v>266</v>
      </c>
      <c r="B231" s="19">
        <v>1.7</v>
      </c>
      <c r="C231" s="19">
        <v>0.3</v>
      </c>
      <c r="D231" s="19">
        <v>4.3</v>
      </c>
      <c r="E231" s="19">
        <v>6.8</v>
      </c>
      <c r="F231" s="19">
        <v>0.2</v>
      </c>
      <c r="G231" s="19">
        <v>15.4</v>
      </c>
      <c r="H231" s="19">
        <v>5.7</v>
      </c>
      <c r="I231" s="19">
        <v>2.6</v>
      </c>
      <c r="J231" s="19">
        <v>1.5</v>
      </c>
      <c r="K231" s="19">
        <v>0.1</v>
      </c>
      <c r="L231" s="19">
        <v>3.3</v>
      </c>
      <c r="M231" s="19">
        <v>6.4</v>
      </c>
      <c r="N231" s="19"/>
      <c r="O231" s="19"/>
      <c r="P231" s="19"/>
      <c r="Q231" s="19"/>
      <c r="R231" s="19"/>
    </row>
    <row r="232" spans="1:18" hidden="1" outlineLevel="1">
      <c r="A232" s="4" t="s">
        <v>267</v>
      </c>
      <c r="B232" s="19">
        <v>2.6</v>
      </c>
      <c r="C232" s="19">
        <v>0.8</v>
      </c>
      <c r="D232" s="19">
        <v>5.8</v>
      </c>
      <c r="E232" s="19">
        <v>7.2</v>
      </c>
      <c r="F232" s="19">
        <v>0.5</v>
      </c>
      <c r="G232" s="19">
        <v>16.100000000000001</v>
      </c>
      <c r="H232" s="19">
        <v>5.6</v>
      </c>
      <c r="I232" s="19">
        <v>2.2999999999999998</v>
      </c>
      <c r="J232" s="19">
        <v>1.7</v>
      </c>
      <c r="K232" s="19">
        <v>0</v>
      </c>
      <c r="L232" s="19">
        <v>3.5</v>
      </c>
      <c r="M232" s="19">
        <v>6.4</v>
      </c>
      <c r="N232" s="19"/>
      <c r="O232" s="19"/>
      <c r="P232" s="19"/>
      <c r="Q232" s="19"/>
      <c r="R232" s="19"/>
    </row>
    <row r="233" spans="1:18" hidden="1" outlineLevel="1">
      <c r="A233" s="4" t="s">
        <v>268</v>
      </c>
      <c r="B233" s="19">
        <v>2.1</v>
      </c>
      <c r="C233" s="19">
        <v>0.9</v>
      </c>
      <c r="D233" s="19">
        <v>3.9</v>
      </c>
      <c r="E233" s="19">
        <v>7</v>
      </c>
      <c r="F233" s="19">
        <v>0.4</v>
      </c>
      <c r="G233" s="19">
        <v>15.6</v>
      </c>
      <c r="H233" s="19">
        <v>5.6</v>
      </c>
      <c r="I233" s="19">
        <v>2.2999999999999998</v>
      </c>
      <c r="J233" s="19">
        <v>1.9</v>
      </c>
      <c r="K233" s="19">
        <v>0</v>
      </c>
      <c r="L233" s="19">
        <v>3.3</v>
      </c>
      <c r="M233" s="19">
        <v>5.9</v>
      </c>
      <c r="N233" s="19"/>
      <c r="O233" s="19"/>
      <c r="P233" s="19"/>
      <c r="Q233" s="19"/>
      <c r="R233" s="19"/>
    </row>
    <row r="234" spans="1:18" hidden="1" outlineLevel="1">
      <c r="A234" s="4" t="s">
        <v>269</v>
      </c>
      <c r="B234" s="19">
        <v>2.2999999999999998</v>
      </c>
      <c r="C234" s="19">
        <v>1.1000000000000001</v>
      </c>
      <c r="D234" s="19">
        <v>4.2</v>
      </c>
      <c r="E234" s="19">
        <v>7.3</v>
      </c>
      <c r="F234" s="19">
        <v>1.1000000000000001</v>
      </c>
      <c r="G234" s="19">
        <v>15.6</v>
      </c>
      <c r="H234" s="19">
        <v>5.8</v>
      </c>
      <c r="I234" s="19">
        <v>2.2999999999999998</v>
      </c>
      <c r="J234" s="19">
        <v>3.1</v>
      </c>
      <c r="K234" s="19">
        <v>2.1</v>
      </c>
      <c r="L234" s="19">
        <v>3.8</v>
      </c>
      <c r="M234" s="19">
        <v>5.8</v>
      </c>
      <c r="N234" s="19"/>
      <c r="O234" s="19"/>
      <c r="P234" s="19"/>
      <c r="Q234" s="19"/>
      <c r="R234" s="19"/>
    </row>
    <row r="235" spans="1:18" hidden="1" outlineLevel="1">
      <c r="A235" s="4" t="s">
        <v>270</v>
      </c>
      <c r="B235" s="19">
        <v>2.5</v>
      </c>
      <c r="C235" s="19">
        <v>1.8</v>
      </c>
      <c r="D235" s="19">
        <v>4</v>
      </c>
      <c r="E235" s="19">
        <v>7.1</v>
      </c>
      <c r="F235" s="19">
        <v>1.1000000000000001</v>
      </c>
      <c r="G235" s="19">
        <v>14.8</v>
      </c>
      <c r="H235" s="19">
        <v>6</v>
      </c>
      <c r="I235" s="19">
        <v>2.5</v>
      </c>
      <c r="J235" s="19">
        <v>3.1</v>
      </c>
      <c r="K235" s="19">
        <v>2</v>
      </c>
      <c r="L235" s="19">
        <v>3.7</v>
      </c>
      <c r="M235" s="19">
        <v>6.2</v>
      </c>
      <c r="N235" s="19"/>
      <c r="O235" s="19"/>
      <c r="P235" s="19"/>
      <c r="Q235" s="19"/>
      <c r="R235" s="19"/>
    </row>
    <row r="236" spans="1:18" hidden="1" outlineLevel="1">
      <c r="A236" s="4" t="s">
        <v>271</v>
      </c>
      <c r="B236" s="19">
        <v>3.4</v>
      </c>
      <c r="C236" s="19">
        <v>2.8</v>
      </c>
      <c r="D236" s="19">
        <v>4.7</v>
      </c>
      <c r="E236" s="19">
        <v>5.8</v>
      </c>
      <c r="F236" s="19">
        <v>1.1000000000000001</v>
      </c>
      <c r="G236" s="19">
        <v>11.9</v>
      </c>
      <c r="H236" s="19">
        <v>6</v>
      </c>
      <c r="I236" s="19">
        <v>2.7</v>
      </c>
      <c r="J236" s="19">
        <v>3.1</v>
      </c>
      <c r="K236" s="19">
        <v>-2.5</v>
      </c>
      <c r="L236" s="19">
        <v>3.9</v>
      </c>
      <c r="M236" s="19">
        <v>5.6</v>
      </c>
      <c r="N236" s="19"/>
      <c r="O236" s="19"/>
      <c r="P236" s="19"/>
      <c r="Q236" s="19"/>
      <c r="R236" s="19"/>
    </row>
    <row r="237" spans="1:18" hidden="1" outlineLevel="1">
      <c r="A237" s="4" t="s">
        <v>272</v>
      </c>
      <c r="B237" s="19">
        <v>3.4</v>
      </c>
      <c r="C237" s="19">
        <v>2.7</v>
      </c>
      <c r="D237" s="19">
        <v>4.9000000000000004</v>
      </c>
      <c r="E237" s="19">
        <v>2.9</v>
      </c>
      <c r="F237" s="19">
        <v>1.1000000000000001</v>
      </c>
      <c r="G237" s="19">
        <v>5.3</v>
      </c>
      <c r="H237" s="19">
        <v>5.8</v>
      </c>
      <c r="I237" s="19">
        <v>1.9</v>
      </c>
      <c r="J237" s="19">
        <v>2.9</v>
      </c>
      <c r="K237" s="19">
        <v>-4.7</v>
      </c>
      <c r="L237" s="19">
        <v>3.7</v>
      </c>
      <c r="M237" s="19">
        <v>5.5</v>
      </c>
      <c r="N237" s="19"/>
      <c r="O237" s="19"/>
      <c r="P237" s="19"/>
      <c r="Q237" s="19"/>
      <c r="R237" s="19"/>
    </row>
    <row r="238" spans="1:18" hidden="1" outlineLevel="1">
      <c r="A238" s="4" t="s">
        <v>273</v>
      </c>
      <c r="B238" s="19">
        <v>4</v>
      </c>
      <c r="C238" s="19">
        <v>3.4</v>
      </c>
      <c r="D238" s="19">
        <v>5.2</v>
      </c>
      <c r="E238" s="19">
        <v>3.9</v>
      </c>
      <c r="F238" s="19">
        <v>1</v>
      </c>
      <c r="G238" s="19">
        <v>7.5</v>
      </c>
      <c r="H238" s="19">
        <v>5.9</v>
      </c>
      <c r="I238" s="19">
        <v>1.8</v>
      </c>
      <c r="J238" s="19">
        <v>2.9</v>
      </c>
      <c r="K238" s="19">
        <v>-4.7</v>
      </c>
      <c r="L238" s="19">
        <v>3.6</v>
      </c>
      <c r="M238" s="19">
        <v>5.5</v>
      </c>
      <c r="N238" s="19"/>
      <c r="O238" s="19"/>
      <c r="P238" s="19"/>
      <c r="Q238" s="19"/>
      <c r="R238" s="19"/>
    </row>
    <row r="239" spans="1:18" hidden="1" outlineLevel="1">
      <c r="A239" s="4" t="s">
        <v>274</v>
      </c>
      <c r="B239" s="19">
        <v>4.0999999999999996</v>
      </c>
      <c r="C239" s="19">
        <v>3.5</v>
      </c>
      <c r="D239" s="19">
        <v>5.3</v>
      </c>
      <c r="E239" s="19">
        <v>3.9</v>
      </c>
      <c r="F239" s="19">
        <v>1.1000000000000001</v>
      </c>
      <c r="G239" s="19">
        <v>7.4</v>
      </c>
      <c r="H239" s="19">
        <v>5.7</v>
      </c>
      <c r="I239" s="19">
        <v>1.8</v>
      </c>
      <c r="J239" s="19">
        <v>2.9</v>
      </c>
      <c r="K239" s="19">
        <v>-4.7</v>
      </c>
      <c r="L239" s="19">
        <v>3.6</v>
      </c>
      <c r="M239" s="19">
        <v>5.5</v>
      </c>
      <c r="N239" s="19"/>
      <c r="O239" s="19"/>
      <c r="P239" s="19"/>
      <c r="Q239" s="19"/>
      <c r="R239" s="19"/>
    </row>
    <row r="240" spans="1:18" hidden="1" outlineLevel="1">
      <c r="A240" s="4" t="s">
        <v>275</v>
      </c>
      <c r="B240" s="19">
        <v>4.5999999999999996</v>
      </c>
      <c r="C240" s="19">
        <v>3.6</v>
      </c>
      <c r="D240" s="19">
        <v>6.6</v>
      </c>
      <c r="E240" s="19">
        <v>0.7</v>
      </c>
      <c r="F240" s="19">
        <v>-0.5</v>
      </c>
      <c r="G240" s="19">
        <v>2</v>
      </c>
      <c r="H240" s="19">
        <v>2.4</v>
      </c>
      <c r="I240" s="19">
        <v>2.7</v>
      </c>
      <c r="J240" s="19">
        <v>4</v>
      </c>
      <c r="K240" s="19">
        <v>-1.9</v>
      </c>
      <c r="L240" s="19">
        <v>3.4</v>
      </c>
      <c r="M240" s="19">
        <v>3.4</v>
      </c>
      <c r="N240" s="19"/>
      <c r="O240" s="19"/>
      <c r="P240" s="19"/>
      <c r="Q240" s="19"/>
      <c r="R240" s="19"/>
    </row>
    <row r="241" spans="1:18" hidden="1" outlineLevel="1">
      <c r="A241" s="4" t="s">
        <v>276</v>
      </c>
      <c r="B241" s="19">
        <v>4.4000000000000004</v>
      </c>
      <c r="C241" s="19">
        <v>3.6</v>
      </c>
      <c r="D241" s="19">
        <v>6</v>
      </c>
      <c r="E241" s="19">
        <v>0.2</v>
      </c>
      <c r="F241" s="19">
        <v>-0.5</v>
      </c>
      <c r="G241" s="19">
        <v>1</v>
      </c>
      <c r="H241" s="19">
        <v>2.5</v>
      </c>
      <c r="I241" s="19">
        <v>3.7</v>
      </c>
      <c r="J241" s="19">
        <v>3.9</v>
      </c>
      <c r="K241" s="19">
        <v>-1.8</v>
      </c>
      <c r="L241" s="19">
        <v>3.5</v>
      </c>
      <c r="M241" s="19">
        <v>3.6</v>
      </c>
      <c r="N241" s="19"/>
      <c r="O241" s="19"/>
      <c r="P241" s="19"/>
      <c r="Q241" s="19"/>
      <c r="R241" s="19"/>
    </row>
    <row r="242" spans="1:18" hidden="1" outlineLevel="1">
      <c r="A242" s="4" t="s">
        <v>277</v>
      </c>
      <c r="B242" s="19">
        <v>4.0999999999999996</v>
      </c>
      <c r="C242" s="19">
        <v>3.9</v>
      </c>
      <c r="D242" s="19">
        <v>4.4000000000000004</v>
      </c>
      <c r="E242" s="19">
        <v>0.4</v>
      </c>
      <c r="F242" s="19">
        <v>-0.4</v>
      </c>
      <c r="G242" s="19">
        <v>1.5</v>
      </c>
      <c r="H242" s="19">
        <v>2.2000000000000002</v>
      </c>
      <c r="I242" s="19">
        <v>3.1</v>
      </c>
      <c r="J242" s="19">
        <v>4.4000000000000004</v>
      </c>
      <c r="K242" s="19">
        <v>-1.7</v>
      </c>
      <c r="L242" s="19">
        <v>3.5</v>
      </c>
      <c r="M242" s="19">
        <v>3.7</v>
      </c>
      <c r="N242" s="19"/>
      <c r="O242" s="19"/>
      <c r="P242" s="19"/>
      <c r="Q242" s="19"/>
      <c r="R242" s="19"/>
    </row>
    <row r="243" spans="1:18" hidden="1" outlineLevel="1">
      <c r="A243" s="4" t="s">
        <v>278</v>
      </c>
      <c r="B243" s="19">
        <v>4.5</v>
      </c>
      <c r="C243" s="19">
        <v>4.0999999999999996</v>
      </c>
      <c r="D243" s="19">
        <v>5.3</v>
      </c>
      <c r="E243" s="19">
        <v>0.2</v>
      </c>
      <c r="F243" s="19">
        <v>-0.7</v>
      </c>
      <c r="G243" s="19">
        <v>1.5</v>
      </c>
      <c r="H243" s="19">
        <v>2.1</v>
      </c>
      <c r="I243" s="19">
        <v>3.1</v>
      </c>
      <c r="J243" s="19">
        <v>4.2</v>
      </c>
      <c r="K243" s="19">
        <v>-2.2000000000000002</v>
      </c>
      <c r="L243" s="19">
        <v>3.3</v>
      </c>
      <c r="M243" s="19">
        <v>4</v>
      </c>
      <c r="N243" s="19"/>
      <c r="O243" s="19"/>
      <c r="P243" s="19"/>
      <c r="Q243" s="19"/>
      <c r="R243" s="19"/>
    </row>
    <row r="244" spans="1:18" hidden="1" outlineLevel="1">
      <c r="A244" s="4" t="s">
        <v>279</v>
      </c>
      <c r="B244" s="19">
        <v>3.5</v>
      </c>
      <c r="C244" s="19">
        <v>4.4000000000000004</v>
      </c>
      <c r="D244" s="19">
        <v>2</v>
      </c>
      <c r="E244" s="19">
        <v>-0.3</v>
      </c>
      <c r="F244" s="19">
        <v>-1.2</v>
      </c>
      <c r="G244" s="19">
        <v>1</v>
      </c>
      <c r="H244" s="19">
        <v>2.2000000000000002</v>
      </c>
      <c r="I244" s="19">
        <v>3.2</v>
      </c>
      <c r="J244" s="19">
        <v>3.8</v>
      </c>
      <c r="K244" s="19">
        <v>-2</v>
      </c>
      <c r="L244" s="19">
        <v>3.1</v>
      </c>
      <c r="M244" s="19">
        <v>4.0999999999999996</v>
      </c>
      <c r="N244" s="19"/>
      <c r="O244" s="19"/>
      <c r="P244" s="19"/>
      <c r="Q244" s="19"/>
      <c r="R244" s="19"/>
    </row>
    <row r="245" spans="1:18" hidden="1" outlineLevel="1">
      <c r="A245" s="4" t="s">
        <v>280</v>
      </c>
      <c r="B245" s="19">
        <v>2.8</v>
      </c>
      <c r="C245" s="19">
        <v>4.5</v>
      </c>
      <c r="D245" s="19">
        <v>-0.1</v>
      </c>
      <c r="E245" s="19">
        <v>-0.1</v>
      </c>
      <c r="F245" s="19">
        <v>-1.1000000000000001</v>
      </c>
      <c r="G245" s="19">
        <v>1.2</v>
      </c>
      <c r="H245" s="19">
        <v>2.4</v>
      </c>
      <c r="I245" s="19">
        <v>4.0999999999999996</v>
      </c>
      <c r="J245" s="19">
        <v>3.6</v>
      </c>
      <c r="K245" s="19">
        <v>-1.9</v>
      </c>
      <c r="L245" s="19">
        <v>3.2</v>
      </c>
      <c r="M245" s="19">
        <v>4.0999999999999996</v>
      </c>
      <c r="N245" s="19"/>
      <c r="O245" s="19"/>
      <c r="P245" s="19"/>
      <c r="Q245" s="19"/>
      <c r="R245" s="19"/>
    </row>
    <row r="246" spans="1:18" hidden="1" outlineLevel="1">
      <c r="A246" s="4" t="s">
        <v>281</v>
      </c>
      <c r="B246" s="19">
        <v>2.8</v>
      </c>
      <c r="C246" s="19">
        <v>4.5999999999999996</v>
      </c>
      <c r="D246" s="19">
        <v>-0.5</v>
      </c>
      <c r="E246" s="19">
        <v>-0.5</v>
      </c>
      <c r="F246" s="19">
        <v>-1.6</v>
      </c>
      <c r="G246" s="19">
        <v>0.9</v>
      </c>
      <c r="H246" s="19">
        <v>2.5</v>
      </c>
      <c r="I246" s="19">
        <v>4.3</v>
      </c>
      <c r="J246" s="19">
        <v>2.5</v>
      </c>
      <c r="K246" s="19">
        <v>-1.8</v>
      </c>
      <c r="L246" s="19">
        <v>3</v>
      </c>
      <c r="M246" s="19">
        <v>4.0999999999999996</v>
      </c>
      <c r="N246" s="19"/>
      <c r="O246" s="19"/>
      <c r="P246" s="19"/>
      <c r="Q246" s="19"/>
      <c r="R246" s="19"/>
    </row>
    <row r="247" spans="1:18" hidden="1" outlineLevel="1">
      <c r="A247" s="4" t="s">
        <v>282</v>
      </c>
      <c r="B247" s="19">
        <v>2.9</v>
      </c>
      <c r="C247" s="19">
        <v>4.0999999999999996</v>
      </c>
      <c r="D247" s="19">
        <v>0.5</v>
      </c>
      <c r="E247" s="19">
        <v>-0.7</v>
      </c>
      <c r="F247" s="19">
        <v>-1.7</v>
      </c>
      <c r="G247" s="19">
        <v>0.8</v>
      </c>
      <c r="H247" s="19">
        <v>2.5</v>
      </c>
      <c r="I247" s="19">
        <v>4.7</v>
      </c>
      <c r="J247" s="19">
        <v>3.9</v>
      </c>
      <c r="K247" s="19">
        <v>-1.7</v>
      </c>
      <c r="L247" s="19">
        <v>3</v>
      </c>
      <c r="M247" s="19">
        <v>3.8</v>
      </c>
      <c r="N247" s="19"/>
      <c r="O247" s="19"/>
      <c r="P247" s="19"/>
      <c r="Q247" s="19"/>
      <c r="R247" s="19"/>
    </row>
    <row r="248" spans="1:18" hidden="1" outlineLevel="1">
      <c r="A248" s="4" t="s">
        <v>283</v>
      </c>
      <c r="B248" s="19">
        <v>3</v>
      </c>
      <c r="C248" s="19">
        <v>3.8</v>
      </c>
      <c r="D248" s="19">
        <v>1.3</v>
      </c>
      <c r="E248" s="19">
        <v>-0.1</v>
      </c>
      <c r="F248" s="19">
        <v>-1.4</v>
      </c>
      <c r="G248" s="19">
        <v>1.8</v>
      </c>
      <c r="H248" s="19">
        <v>2.6</v>
      </c>
      <c r="I248" s="19">
        <v>4.5</v>
      </c>
      <c r="J248" s="19">
        <v>3.9</v>
      </c>
      <c r="K248" s="19">
        <v>2.9</v>
      </c>
      <c r="L248" s="19">
        <v>3</v>
      </c>
      <c r="M248" s="19">
        <v>4</v>
      </c>
      <c r="N248" s="19"/>
      <c r="O248" s="19"/>
      <c r="P248" s="19"/>
      <c r="Q248" s="19"/>
      <c r="R248" s="19"/>
    </row>
    <row r="249" spans="1:18" hidden="1" outlineLevel="1">
      <c r="A249" s="4" t="s">
        <v>284</v>
      </c>
      <c r="B249" s="19">
        <v>5.4</v>
      </c>
      <c r="C249" s="19">
        <v>5.6</v>
      </c>
      <c r="D249" s="19">
        <v>4.8</v>
      </c>
      <c r="E249" s="19">
        <v>0.2</v>
      </c>
      <c r="F249" s="19">
        <v>-1.4</v>
      </c>
      <c r="G249" s="19">
        <v>2.1</v>
      </c>
      <c r="H249" s="19">
        <v>2.5</v>
      </c>
      <c r="I249" s="19">
        <v>4.5</v>
      </c>
      <c r="J249" s="19">
        <v>3.7</v>
      </c>
      <c r="K249" s="19">
        <v>3</v>
      </c>
      <c r="L249" s="19">
        <v>3.4</v>
      </c>
      <c r="M249" s="19">
        <v>4.4000000000000004</v>
      </c>
      <c r="N249" s="19"/>
      <c r="O249" s="19"/>
      <c r="P249" s="19"/>
      <c r="Q249" s="19"/>
      <c r="R249" s="19"/>
    </row>
    <row r="250" spans="1:18" hidden="1" outlineLevel="1">
      <c r="A250" s="4" t="s">
        <v>285</v>
      </c>
      <c r="B250" s="19">
        <v>5.5</v>
      </c>
      <c r="C250" s="19">
        <v>6.5</v>
      </c>
      <c r="D250" s="19">
        <v>3.3</v>
      </c>
      <c r="E250" s="19">
        <v>-0.4</v>
      </c>
      <c r="F250" s="19">
        <v>-1.3</v>
      </c>
      <c r="G250" s="19">
        <v>0.8</v>
      </c>
      <c r="H250" s="19">
        <v>2.5</v>
      </c>
      <c r="I250" s="19">
        <v>4.7</v>
      </c>
      <c r="J250" s="19">
        <v>4</v>
      </c>
      <c r="K250" s="19">
        <v>2.9</v>
      </c>
      <c r="L250" s="19">
        <v>3.7</v>
      </c>
      <c r="M250" s="19">
        <v>5.3</v>
      </c>
      <c r="N250" s="19"/>
      <c r="O250" s="19"/>
      <c r="P250" s="19"/>
      <c r="Q250" s="19"/>
      <c r="R250" s="19"/>
    </row>
    <row r="251" spans="1:18" hidden="1" outlineLevel="1">
      <c r="A251" s="4" t="s">
        <v>286</v>
      </c>
      <c r="B251" s="19">
        <v>5.8</v>
      </c>
      <c r="C251" s="19">
        <v>7.4</v>
      </c>
      <c r="D251" s="19">
        <v>2.6</v>
      </c>
      <c r="E251" s="19">
        <v>-0.2</v>
      </c>
      <c r="F251" s="19">
        <v>-1.2</v>
      </c>
      <c r="G251" s="19">
        <v>1.2</v>
      </c>
      <c r="H251" s="19">
        <v>2.5</v>
      </c>
      <c r="I251" s="19">
        <v>4.7</v>
      </c>
      <c r="J251" s="19">
        <v>4</v>
      </c>
      <c r="K251" s="19">
        <v>2.9</v>
      </c>
      <c r="L251" s="19">
        <v>3.8</v>
      </c>
      <c r="M251" s="19">
        <v>5.6</v>
      </c>
      <c r="N251" s="19"/>
      <c r="O251" s="19"/>
      <c r="P251" s="19"/>
      <c r="Q251" s="19"/>
      <c r="R251" s="19"/>
    </row>
    <row r="252" spans="1:18" hidden="1" outlineLevel="1">
      <c r="A252" s="4" t="s">
        <v>287</v>
      </c>
      <c r="B252" s="19">
        <v>6.1</v>
      </c>
      <c r="C252" s="19">
        <v>8.3000000000000007</v>
      </c>
      <c r="D252" s="19">
        <v>1.7</v>
      </c>
      <c r="E252" s="19">
        <v>1.2</v>
      </c>
      <c r="F252" s="19">
        <v>-0.5</v>
      </c>
      <c r="G252" s="19">
        <v>3.6</v>
      </c>
      <c r="H252" s="19">
        <v>4.0999999999999996</v>
      </c>
      <c r="I252" s="19">
        <v>3.4</v>
      </c>
      <c r="J252" s="19">
        <v>3.7</v>
      </c>
      <c r="K252" s="19">
        <v>-0.6</v>
      </c>
      <c r="L252" s="19">
        <v>4.2</v>
      </c>
      <c r="M252" s="19">
        <v>5.8</v>
      </c>
      <c r="N252" s="19"/>
      <c r="O252" s="19"/>
      <c r="P252" s="19"/>
      <c r="Q252" s="19"/>
      <c r="R252" s="19"/>
    </row>
    <row r="253" spans="1:18" hidden="1" outlineLevel="1">
      <c r="A253" s="4" t="s">
        <v>288</v>
      </c>
      <c r="B253" s="19">
        <v>6.3</v>
      </c>
      <c r="C253" s="19">
        <v>8.6</v>
      </c>
      <c r="D253" s="19">
        <v>1.6</v>
      </c>
      <c r="E253" s="19">
        <v>1.3</v>
      </c>
      <c r="F253" s="19">
        <v>-0.3</v>
      </c>
      <c r="G253" s="19">
        <v>3.7</v>
      </c>
      <c r="H253" s="19">
        <v>4.3</v>
      </c>
      <c r="I253" s="19">
        <v>2.6</v>
      </c>
      <c r="J253" s="19">
        <v>4.4000000000000004</v>
      </c>
      <c r="K253" s="19">
        <v>-0.6</v>
      </c>
      <c r="L253" s="19">
        <v>4.5999999999999996</v>
      </c>
      <c r="M253" s="19">
        <v>5.8</v>
      </c>
      <c r="N253" s="19"/>
      <c r="O253" s="19"/>
      <c r="P253" s="19"/>
      <c r="Q253" s="19"/>
      <c r="R253" s="19"/>
    </row>
    <row r="254" spans="1:18" hidden="1" outlineLevel="1">
      <c r="A254" s="4" t="s">
        <v>289</v>
      </c>
      <c r="B254" s="19">
        <v>6.5</v>
      </c>
      <c r="C254" s="19">
        <v>8.6</v>
      </c>
      <c r="D254" s="19">
        <v>2.5</v>
      </c>
      <c r="E254" s="19">
        <v>1.6</v>
      </c>
      <c r="F254" s="19">
        <v>0.2</v>
      </c>
      <c r="G254" s="19">
        <v>3.8</v>
      </c>
      <c r="H254" s="19">
        <v>4.5</v>
      </c>
      <c r="I254" s="19">
        <v>2.6</v>
      </c>
      <c r="J254" s="19">
        <v>3.9</v>
      </c>
      <c r="K254" s="19">
        <v>-0.7</v>
      </c>
      <c r="L254" s="19">
        <v>4.7</v>
      </c>
      <c r="M254" s="19">
        <v>6.8</v>
      </c>
      <c r="N254" s="19"/>
      <c r="O254" s="19"/>
      <c r="P254" s="19"/>
      <c r="Q254" s="19"/>
      <c r="R254" s="19"/>
    </row>
    <row r="255" spans="1:18" hidden="1" outlineLevel="1">
      <c r="A255" s="4" t="s">
        <v>290</v>
      </c>
      <c r="B255" s="19">
        <v>6.7</v>
      </c>
      <c r="C255" s="19">
        <v>9.3000000000000007</v>
      </c>
      <c r="D255" s="19">
        <v>1.8</v>
      </c>
      <c r="E255" s="19">
        <v>1.5</v>
      </c>
      <c r="F255" s="19">
        <v>0.1</v>
      </c>
      <c r="G255" s="19">
        <v>3.6</v>
      </c>
      <c r="H255" s="19">
        <v>4.5</v>
      </c>
      <c r="I255" s="19">
        <v>2.6</v>
      </c>
      <c r="J255" s="19">
        <v>3.9</v>
      </c>
      <c r="K255" s="19">
        <v>-0.7</v>
      </c>
      <c r="L255" s="19">
        <v>5</v>
      </c>
      <c r="M255" s="19">
        <v>7</v>
      </c>
      <c r="N255" s="19"/>
      <c r="O255" s="19"/>
      <c r="P255" s="19"/>
      <c r="Q255" s="19"/>
      <c r="R255" s="19"/>
    </row>
    <row r="256" spans="1:18" hidden="1" outlineLevel="1">
      <c r="A256" s="4" t="s">
        <v>291</v>
      </c>
      <c r="B256" s="19">
        <v>7.1</v>
      </c>
      <c r="C256" s="19">
        <v>8.9</v>
      </c>
      <c r="D256" s="19">
        <v>3.7</v>
      </c>
      <c r="E256" s="19">
        <v>2</v>
      </c>
      <c r="F256" s="19">
        <v>0.7</v>
      </c>
      <c r="G256" s="19">
        <v>4.0999999999999996</v>
      </c>
      <c r="H256" s="19">
        <v>4.5999999999999996</v>
      </c>
      <c r="I256" s="19">
        <v>2.5</v>
      </c>
      <c r="J256" s="19">
        <v>4.0999999999999996</v>
      </c>
      <c r="K256" s="19">
        <v>-0.8</v>
      </c>
      <c r="L256" s="19">
        <v>5.0999999999999996</v>
      </c>
      <c r="M256" s="19">
        <v>7</v>
      </c>
      <c r="N256" s="19"/>
      <c r="O256" s="19"/>
      <c r="P256" s="19"/>
      <c r="Q256" s="19"/>
      <c r="R256" s="19"/>
    </row>
    <row r="257" spans="1:18" hidden="1" outlineLevel="1">
      <c r="A257" s="4" t="s">
        <v>239</v>
      </c>
      <c r="B257" s="19">
        <v>8</v>
      </c>
      <c r="C257" s="19">
        <v>8.6999999999999993</v>
      </c>
      <c r="D257" s="19">
        <v>6.8</v>
      </c>
      <c r="E257" s="19">
        <v>2.1</v>
      </c>
      <c r="F257" s="19">
        <v>0.6</v>
      </c>
      <c r="G257" s="19">
        <v>4.4000000000000004</v>
      </c>
      <c r="H257" s="19">
        <v>4.5</v>
      </c>
      <c r="I257" s="19">
        <v>1.9</v>
      </c>
      <c r="J257" s="19">
        <v>4.5</v>
      </c>
      <c r="K257" s="19">
        <v>-0.9</v>
      </c>
      <c r="L257" s="19">
        <v>5.3</v>
      </c>
      <c r="M257" s="19">
        <v>7.2</v>
      </c>
      <c r="N257" s="19"/>
      <c r="O257" s="19"/>
      <c r="P257" s="19"/>
      <c r="Q257" s="19"/>
      <c r="R257" s="19"/>
    </row>
    <row r="258" spans="1:18" hidden="1" outlineLevel="1">
      <c r="A258" s="4" t="s">
        <v>240</v>
      </c>
      <c r="B258" s="19">
        <v>8.1</v>
      </c>
      <c r="C258" s="19">
        <v>8.6999999999999993</v>
      </c>
      <c r="D258" s="19">
        <v>6.8</v>
      </c>
      <c r="E258" s="19">
        <v>2.4</v>
      </c>
      <c r="F258" s="19">
        <v>0.9</v>
      </c>
      <c r="G258" s="19">
        <v>4.7</v>
      </c>
      <c r="H258" s="19">
        <v>4.9000000000000004</v>
      </c>
      <c r="I258" s="19">
        <v>2.2000000000000002</v>
      </c>
      <c r="J258" s="19">
        <v>4.3</v>
      </c>
      <c r="K258" s="19">
        <v>-0.9</v>
      </c>
      <c r="L258" s="19">
        <v>5.3</v>
      </c>
      <c r="M258" s="19">
        <v>7.4</v>
      </c>
      <c r="N258" s="19"/>
      <c r="O258" s="19"/>
      <c r="P258" s="19"/>
      <c r="Q258" s="19"/>
      <c r="R258" s="19"/>
    </row>
    <row r="259" spans="1:18" hidden="1" outlineLevel="1">
      <c r="A259" s="4" t="s">
        <v>334</v>
      </c>
      <c r="B259" s="19">
        <v>7.9</v>
      </c>
      <c r="C259" s="19">
        <v>8.6999999999999993</v>
      </c>
      <c r="D259" s="19">
        <v>6.3</v>
      </c>
      <c r="E259" s="19">
        <v>2.4</v>
      </c>
      <c r="F259" s="19">
        <v>0.9</v>
      </c>
      <c r="G259" s="19">
        <v>4.7</v>
      </c>
      <c r="H259" s="19">
        <v>5</v>
      </c>
      <c r="I259" s="19">
        <v>2.2999999999999998</v>
      </c>
      <c r="J259" s="19">
        <v>3.5</v>
      </c>
      <c r="K259" s="19">
        <v>-1</v>
      </c>
      <c r="L259" s="19">
        <v>5.8</v>
      </c>
      <c r="M259" s="19">
        <v>7.5</v>
      </c>
      <c r="N259" s="19"/>
      <c r="O259" s="19"/>
      <c r="P259" s="19"/>
      <c r="Q259" s="19"/>
      <c r="R259" s="19"/>
    </row>
    <row r="260" spans="1:18" hidden="1" outlineLevel="1">
      <c r="A260" s="4" t="s">
        <v>335</v>
      </c>
      <c r="B260" s="19">
        <v>6.7</v>
      </c>
      <c r="C260" s="19">
        <v>8.1</v>
      </c>
      <c r="D260" s="19">
        <v>3.8</v>
      </c>
      <c r="E260" s="19">
        <v>2.8</v>
      </c>
      <c r="F260" s="19">
        <v>0.7</v>
      </c>
      <c r="G260" s="19">
        <v>6</v>
      </c>
      <c r="H260" s="19">
        <v>4.9000000000000004</v>
      </c>
      <c r="I260" s="19">
        <v>2.7</v>
      </c>
      <c r="J260" s="19">
        <v>4.5</v>
      </c>
      <c r="K260" s="19">
        <v>-0.9</v>
      </c>
      <c r="L260" s="19">
        <v>6.8</v>
      </c>
      <c r="M260" s="19">
        <v>8.1999999999999993</v>
      </c>
      <c r="N260" s="19"/>
      <c r="O260" s="19"/>
      <c r="P260" s="19"/>
      <c r="Q260" s="19"/>
      <c r="R260" s="19"/>
    </row>
    <row r="261" spans="1:18" hidden="1" outlineLevel="1">
      <c r="A261" s="4" t="s">
        <v>336</v>
      </c>
      <c r="B261" s="19">
        <v>4.8</v>
      </c>
      <c r="C261" s="19">
        <v>6.8</v>
      </c>
      <c r="D261" s="19">
        <v>0.7</v>
      </c>
      <c r="E261" s="19">
        <v>2.7</v>
      </c>
      <c r="F261" s="19">
        <v>0.5</v>
      </c>
      <c r="G261" s="19">
        <v>6.2</v>
      </c>
      <c r="H261" s="19">
        <v>5.0999999999999996</v>
      </c>
      <c r="I261" s="19">
        <v>3</v>
      </c>
      <c r="J261" s="19">
        <v>5</v>
      </c>
      <c r="K261" s="19">
        <v>-0.9</v>
      </c>
      <c r="L261" s="19">
        <v>6.9</v>
      </c>
      <c r="M261" s="19">
        <v>8.6</v>
      </c>
      <c r="N261" s="19"/>
      <c r="O261" s="19"/>
      <c r="P261" s="19"/>
      <c r="Q261" s="19"/>
      <c r="R261" s="19"/>
    </row>
    <row r="262" spans="1:18" hidden="1" outlineLevel="1">
      <c r="A262" s="4" t="s">
        <v>337</v>
      </c>
      <c r="B262" s="19">
        <v>4.3</v>
      </c>
      <c r="C262" s="19">
        <v>6.2</v>
      </c>
      <c r="D262" s="19">
        <v>0.4</v>
      </c>
      <c r="E262" s="19">
        <v>2.2999999999999998</v>
      </c>
      <c r="F262" s="19">
        <v>0.4</v>
      </c>
      <c r="G262" s="19">
        <v>5.2</v>
      </c>
      <c r="H262" s="19">
        <v>5.0999999999999996</v>
      </c>
      <c r="I262" s="19">
        <v>3</v>
      </c>
      <c r="J262" s="19">
        <v>6.6</v>
      </c>
      <c r="K262" s="19">
        <v>-0.8</v>
      </c>
      <c r="L262" s="19">
        <v>6.7</v>
      </c>
      <c r="M262" s="19">
        <v>7.8</v>
      </c>
      <c r="N262" s="19"/>
      <c r="O262" s="19"/>
      <c r="P262" s="19"/>
      <c r="Q262" s="19"/>
      <c r="R262" s="19"/>
    </row>
    <row r="263" spans="1:18" hidden="1" outlineLevel="1" collapsed="1">
      <c r="A263" s="4" t="s">
        <v>338</v>
      </c>
      <c r="B263" s="19">
        <v>3.9</v>
      </c>
      <c r="C263" s="19">
        <v>5.8</v>
      </c>
      <c r="D263" s="19">
        <v>0</v>
      </c>
      <c r="E263" s="19">
        <v>1.7</v>
      </c>
      <c r="F263" s="19">
        <v>0.3</v>
      </c>
      <c r="G263" s="19">
        <v>3.8</v>
      </c>
      <c r="H263" s="19">
        <v>5.0999999999999996</v>
      </c>
      <c r="I263" s="19">
        <v>3</v>
      </c>
      <c r="J263" s="19">
        <v>7.1</v>
      </c>
      <c r="K263" s="19">
        <v>-0.8</v>
      </c>
      <c r="L263" s="19">
        <v>6.7</v>
      </c>
      <c r="M263" s="19">
        <v>7.5</v>
      </c>
      <c r="N263" s="19"/>
      <c r="O263" s="19"/>
      <c r="P263" s="19"/>
      <c r="Q263" s="19"/>
      <c r="R263" s="19"/>
    </row>
    <row r="264" spans="1:18" hidden="1" outlineLevel="1" collapsed="1">
      <c r="A264" s="4" t="s">
        <v>339</v>
      </c>
      <c r="B264" s="19">
        <v>2.8</v>
      </c>
      <c r="C264" s="19">
        <v>4.5999999999999996</v>
      </c>
      <c r="D264" s="19">
        <v>-0.8</v>
      </c>
      <c r="E264" s="19">
        <v>0.4</v>
      </c>
      <c r="F264" s="19">
        <v>-0.1</v>
      </c>
      <c r="G264" s="19">
        <v>1.1000000000000001</v>
      </c>
      <c r="H264" s="19">
        <v>5.2</v>
      </c>
      <c r="I264" s="19">
        <v>5.3</v>
      </c>
      <c r="J264" s="19">
        <v>6.9</v>
      </c>
      <c r="K264" s="19">
        <v>-0.8</v>
      </c>
      <c r="L264" s="19">
        <v>6.4</v>
      </c>
      <c r="M264" s="19">
        <v>8.1999999999999993</v>
      </c>
      <c r="N264" s="19"/>
      <c r="O264" s="19"/>
      <c r="P264" s="19"/>
      <c r="Q264" s="19"/>
      <c r="R264" s="19"/>
    </row>
    <row r="265" spans="1:18" hidden="1" outlineLevel="1" collapsed="1">
      <c r="A265" s="4" t="s">
        <v>425</v>
      </c>
      <c r="B265" s="19">
        <v>2.2000000000000002</v>
      </c>
      <c r="C265" s="19">
        <v>3.7</v>
      </c>
      <c r="D265" s="19">
        <v>-1.1000000000000001</v>
      </c>
      <c r="E265" s="19">
        <v>0.2</v>
      </c>
      <c r="F265" s="19">
        <v>-0.5</v>
      </c>
      <c r="G265" s="19">
        <v>1.1000000000000001</v>
      </c>
      <c r="H265" s="19">
        <v>4.7</v>
      </c>
      <c r="I265" s="19">
        <v>5.5</v>
      </c>
      <c r="J265" s="19">
        <v>6.1</v>
      </c>
      <c r="K265" s="19">
        <v>-0.8</v>
      </c>
      <c r="L265" s="19">
        <v>6.3</v>
      </c>
      <c r="M265" s="19">
        <v>8.5</v>
      </c>
      <c r="N265" s="19"/>
      <c r="O265" s="19"/>
      <c r="P265" s="19"/>
      <c r="Q265" s="19"/>
      <c r="R265" s="19"/>
    </row>
    <row r="266" spans="1:18" hidden="1" outlineLevel="1" collapsed="1">
      <c r="A266" s="4" t="s">
        <v>426</v>
      </c>
      <c r="B266" s="19">
        <v>1.2</v>
      </c>
      <c r="C266" s="19">
        <v>2.5</v>
      </c>
      <c r="D266" s="19">
        <v>-1.7</v>
      </c>
      <c r="E266" s="19">
        <v>-0.4</v>
      </c>
      <c r="F266" s="19">
        <v>-1</v>
      </c>
      <c r="G266" s="19">
        <v>0.5</v>
      </c>
      <c r="H266" s="19">
        <v>4.5</v>
      </c>
      <c r="I266" s="19">
        <v>5.5</v>
      </c>
      <c r="J266" s="19">
        <v>5.9</v>
      </c>
      <c r="K266" s="19">
        <v>-0.7</v>
      </c>
      <c r="L266" s="19">
        <v>6</v>
      </c>
      <c r="M266" s="19">
        <v>7.8</v>
      </c>
      <c r="N266" s="19"/>
      <c r="O266" s="19"/>
      <c r="P266" s="19"/>
      <c r="Q266" s="19"/>
      <c r="R266" s="19"/>
    </row>
    <row r="267" spans="1:18" hidden="1" outlineLevel="1" collapsed="1">
      <c r="A267" s="4" t="s">
        <v>427</v>
      </c>
      <c r="B267" s="19">
        <v>-0.6</v>
      </c>
      <c r="C267" s="19">
        <v>0.8</v>
      </c>
      <c r="D267" s="19">
        <v>-3.6</v>
      </c>
      <c r="E267" s="19">
        <v>-0.3</v>
      </c>
      <c r="F267" s="19">
        <v>-1</v>
      </c>
      <c r="G267" s="19">
        <v>0.6</v>
      </c>
      <c r="H267" s="19">
        <v>4.5</v>
      </c>
      <c r="I267" s="19">
        <v>5.5</v>
      </c>
      <c r="J267" s="19">
        <v>5.9</v>
      </c>
      <c r="K267" s="19">
        <v>-0.7</v>
      </c>
      <c r="L267" s="19">
        <v>5.9</v>
      </c>
      <c r="M267" s="19">
        <v>7.8</v>
      </c>
      <c r="N267" s="19"/>
      <c r="O267" s="19"/>
      <c r="P267" s="19"/>
      <c r="Q267" s="19"/>
      <c r="R267" s="19"/>
    </row>
    <row r="268" spans="1:18" hidden="1" outlineLevel="1" collapsed="1">
      <c r="A268" s="4" t="s">
        <v>14</v>
      </c>
      <c r="B268" s="19">
        <v>-1.2</v>
      </c>
      <c r="C268" s="19">
        <v>0.4</v>
      </c>
      <c r="D268" s="19">
        <v>-4.4000000000000004</v>
      </c>
      <c r="E268" s="19">
        <v>-0.7</v>
      </c>
      <c r="F268" s="19">
        <v>-1.2</v>
      </c>
      <c r="G268" s="19">
        <v>0.2</v>
      </c>
      <c r="H268" s="19">
        <v>4.3</v>
      </c>
      <c r="I268" s="19">
        <v>5.4</v>
      </c>
      <c r="J268" s="19">
        <v>5.6</v>
      </c>
      <c r="K268" s="19">
        <v>-0.7</v>
      </c>
      <c r="L268" s="19">
        <v>5.9</v>
      </c>
      <c r="M268" s="19">
        <v>7.7</v>
      </c>
      <c r="N268" s="19"/>
      <c r="O268" s="19"/>
      <c r="P268" s="19"/>
      <c r="Q268" s="19"/>
      <c r="R268" s="19"/>
    </row>
    <row r="269" spans="1:18" hidden="1" outlineLevel="1" collapsed="1">
      <c r="A269" s="4" t="s">
        <v>15</v>
      </c>
      <c r="B269" s="19">
        <v>-2.2000000000000002</v>
      </c>
      <c r="C269" s="19">
        <v>0</v>
      </c>
      <c r="D269" s="19">
        <v>-6.8</v>
      </c>
      <c r="E269" s="19">
        <v>-0.7</v>
      </c>
      <c r="F269" s="19">
        <v>-1.4</v>
      </c>
      <c r="G269" s="19">
        <v>0.5</v>
      </c>
      <c r="H269" s="19">
        <v>4.3</v>
      </c>
      <c r="I269" s="19">
        <v>6.2</v>
      </c>
      <c r="J269" s="19">
        <v>5.4</v>
      </c>
      <c r="K269" s="19">
        <v>-0.7</v>
      </c>
      <c r="L269" s="19">
        <v>5.5</v>
      </c>
      <c r="M269" s="19">
        <v>7.7</v>
      </c>
      <c r="N269" s="19"/>
      <c r="O269" s="19"/>
      <c r="P269" s="19"/>
      <c r="Q269" s="19"/>
      <c r="R269" s="19"/>
    </row>
    <row r="270" spans="1:18" hidden="1" outlineLevel="1" collapsed="1">
      <c r="A270" s="4" t="s">
        <v>16</v>
      </c>
      <c r="B270" s="19">
        <v>-2.4</v>
      </c>
      <c r="C270" s="19">
        <v>-0.1</v>
      </c>
      <c r="D270" s="19">
        <v>-7.3</v>
      </c>
      <c r="E270" s="19">
        <v>-0.8</v>
      </c>
      <c r="F270" s="19">
        <v>-1.5</v>
      </c>
      <c r="G270" s="19">
        <v>0.5</v>
      </c>
      <c r="H270" s="19">
        <v>4</v>
      </c>
      <c r="I270" s="19">
        <v>5.8</v>
      </c>
      <c r="J270" s="19">
        <v>5.4</v>
      </c>
      <c r="K270" s="19">
        <v>1</v>
      </c>
      <c r="L270" s="19">
        <v>4.9000000000000004</v>
      </c>
      <c r="M270" s="19">
        <v>7.6</v>
      </c>
      <c r="N270" s="19"/>
      <c r="O270" s="19"/>
      <c r="P270" s="19"/>
      <c r="Q270" s="19"/>
      <c r="R270" s="19"/>
    </row>
    <row r="271" spans="1:18" hidden="1" outlineLevel="1" collapsed="1">
      <c r="A271" s="4" t="s">
        <v>428</v>
      </c>
      <c r="B271" s="19">
        <v>-2.5</v>
      </c>
      <c r="C271" s="19">
        <v>-0.4</v>
      </c>
      <c r="D271" s="19">
        <v>-7</v>
      </c>
      <c r="E271" s="19">
        <v>-0.8</v>
      </c>
      <c r="F271" s="19">
        <v>-1.6</v>
      </c>
      <c r="G271" s="19">
        <v>0.6</v>
      </c>
      <c r="H271" s="19">
        <v>3.9</v>
      </c>
      <c r="I271" s="19">
        <v>5.0999999999999996</v>
      </c>
      <c r="J271" s="19">
        <v>4.9000000000000004</v>
      </c>
      <c r="K271" s="19">
        <v>1.1000000000000001</v>
      </c>
      <c r="L271" s="19">
        <v>4.5</v>
      </c>
      <c r="M271" s="19">
        <v>7.2</v>
      </c>
      <c r="N271" s="19"/>
      <c r="O271" s="19"/>
      <c r="P271" s="19"/>
      <c r="Q271" s="19"/>
      <c r="R271" s="19"/>
    </row>
    <row r="272" spans="1:18" hidden="1" outlineLevel="1" collapsed="1">
      <c r="A272" s="4" t="s">
        <v>429</v>
      </c>
      <c r="B272" s="19">
        <v>-2</v>
      </c>
      <c r="C272" s="19">
        <v>-0.5</v>
      </c>
      <c r="D272" s="19">
        <v>-5.3</v>
      </c>
      <c r="E272" s="19">
        <v>-1.4</v>
      </c>
      <c r="F272" s="19">
        <v>-1.8</v>
      </c>
      <c r="G272" s="19">
        <v>-0.8</v>
      </c>
      <c r="H272" s="19">
        <v>3.8</v>
      </c>
      <c r="I272" s="19">
        <v>4.7</v>
      </c>
      <c r="J272" s="19">
        <v>3.6</v>
      </c>
      <c r="K272" s="19">
        <v>1.1000000000000001</v>
      </c>
      <c r="L272" s="19">
        <v>3.1</v>
      </c>
      <c r="M272" s="19">
        <v>6.5</v>
      </c>
      <c r="N272" s="19"/>
      <c r="O272" s="19"/>
      <c r="P272" s="19"/>
      <c r="Q272" s="19"/>
      <c r="R272" s="19"/>
    </row>
    <row r="273" spans="1:18" hidden="1" outlineLevel="1" collapsed="1">
      <c r="A273" s="4" t="s">
        <v>430</v>
      </c>
      <c r="B273" s="19">
        <v>-2.4</v>
      </c>
      <c r="C273" s="19">
        <v>-0.6</v>
      </c>
      <c r="D273" s="19">
        <v>-6.2</v>
      </c>
      <c r="E273" s="19">
        <v>-1.5</v>
      </c>
      <c r="F273" s="19">
        <v>-1.6</v>
      </c>
      <c r="G273" s="19">
        <v>-1.1000000000000001</v>
      </c>
      <c r="H273" s="19">
        <v>4.4000000000000004</v>
      </c>
      <c r="I273" s="19">
        <v>5.2</v>
      </c>
      <c r="J273" s="19">
        <v>3.1</v>
      </c>
      <c r="K273" s="19">
        <v>1.2</v>
      </c>
      <c r="L273" s="19">
        <v>2.7</v>
      </c>
      <c r="M273" s="19">
        <v>5.7</v>
      </c>
      <c r="N273" s="19"/>
      <c r="O273" s="19"/>
      <c r="P273" s="19"/>
      <c r="Q273" s="19"/>
      <c r="R273" s="19"/>
    </row>
    <row r="274" spans="1:18" hidden="1" outlineLevel="1" collapsed="1">
      <c r="A274" s="4" t="s">
        <v>431</v>
      </c>
      <c r="B274" s="19">
        <v>-1.8</v>
      </c>
      <c r="C274" s="19">
        <v>-0.2</v>
      </c>
      <c r="D274" s="19">
        <v>-5.2</v>
      </c>
      <c r="E274" s="19">
        <v>-1.2</v>
      </c>
      <c r="F274" s="19">
        <v>-1.7</v>
      </c>
      <c r="G274" s="19">
        <v>-0.2</v>
      </c>
      <c r="H274" s="19">
        <v>4.3</v>
      </c>
      <c r="I274" s="19">
        <v>5</v>
      </c>
      <c r="J274" s="19">
        <v>1.3</v>
      </c>
      <c r="K274" s="19">
        <v>1.2</v>
      </c>
      <c r="L274" s="19">
        <v>2.5</v>
      </c>
      <c r="M274" s="19">
        <v>5.8</v>
      </c>
      <c r="N274" s="19"/>
      <c r="O274" s="19"/>
      <c r="P274" s="19"/>
      <c r="Q274" s="19"/>
      <c r="R274" s="19"/>
    </row>
    <row r="275" spans="1:18" hidden="1" outlineLevel="1" collapsed="1">
      <c r="A275" s="4" t="s">
        <v>432</v>
      </c>
      <c r="B275" s="19">
        <v>-2.2000000000000002</v>
      </c>
      <c r="C275" s="19">
        <v>-0.8</v>
      </c>
      <c r="D275" s="19">
        <v>-5.2</v>
      </c>
      <c r="E275" s="19">
        <v>-0.8</v>
      </c>
      <c r="F275" s="19">
        <v>-1.8</v>
      </c>
      <c r="G275" s="19">
        <v>0.9</v>
      </c>
      <c r="H275" s="19">
        <v>4.2</v>
      </c>
      <c r="I275" s="19">
        <v>5</v>
      </c>
      <c r="J275" s="19">
        <v>0.8</v>
      </c>
      <c r="K275" s="19">
        <v>1.2</v>
      </c>
      <c r="L275" s="19">
        <v>2.4</v>
      </c>
      <c r="M275" s="19">
        <v>5.6</v>
      </c>
      <c r="N275" s="19"/>
      <c r="O275" s="19"/>
      <c r="P275" s="19"/>
      <c r="Q275" s="19"/>
      <c r="R275" s="19"/>
    </row>
    <row r="276" spans="1:18" s="286" customFormat="1" hidden="1" outlineLevel="1" collapsed="1">
      <c r="A276" s="338" t="s">
        <v>433</v>
      </c>
      <c r="B276" s="281">
        <v>-1</v>
      </c>
      <c r="C276" s="281">
        <v>-0.3</v>
      </c>
      <c r="D276" s="281">
        <v>-2.8</v>
      </c>
      <c r="E276" s="281">
        <v>-1.3</v>
      </c>
      <c r="F276" s="281">
        <v>-1.7</v>
      </c>
      <c r="G276" s="281">
        <v>-1</v>
      </c>
      <c r="H276" s="281">
        <v>2.9</v>
      </c>
      <c r="I276" s="281">
        <v>2.6</v>
      </c>
      <c r="J276" s="281">
        <v>-0.6</v>
      </c>
      <c r="K276" s="281">
        <v>1.3</v>
      </c>
      <c r="L276" s="281">
        <v>1.9</v>
      </c>
      <c r="M276" s="281">
        <v>4.4000000000000004</v>
      </c>
      <c r="N276" s="281"/>
      <c r="O276" s="281"/>
      <c r="P276" s="281"/>
      <c r="Q276" s="281"/>
      <c r="R276" s="281"/>
    </row>
    <row r="277" spans="1:18" s="286" customFormat="1" hidden="1" outlineLevel="1">
      <c r="A277" s="338" t="s">
        <v>434</v>
      </c>
      <c r="B277" s="281">
        <v>-0.3</v>
      </c>
      <c r="C277" s="281">
        <v>0.3</v>
      </c>
      <c r="D277" s="281">
        <v>-2</v>
      </c>
      <c r="E277" s="281">
        <v>-1.6</v>
      </c>
      <c r="F277" s="281">
        <v>-1.6</v>
      </c>
      <c r="G277" s="281">
        <v>-1.8</v>
      </c>
      <c r="H277" s="281">
        <v>3.1</v>
      </c>
      <c r="I277" s="281">
        <v>2.1</v>
      </c>
      <c r="J277" s="281">
        <v>-0.4</v>
      </c>
      <c r="K277" s="281">
        <v>1.2</v>
      </c>
      <c r="L277" s="281">
        <v>1.6</v>
      </c>
      <c r="M277" s="281">
        <v>4.7</v>
      </c>
      <c r="N277" s="281"/>
      <c r="O277" s="281"/>
      <c r="P277" s="281"/>
      <c r="Q277" s="281"/>
      <c r="R277" s="281"/>
    </row>
    <row r="278" spans="1:18" s="286" customFormat="1" hidden="1" outlineLevel="1" collapsed="1">
      <c r="A278" s="338" t="s">
        <v>435</v>
      </c>
      <c r="B278" s="281">
        <v>0.8</v>
      </c>
      <c r="C278" s="281">
        <v>1</v>
      </c>
      <c r="D278" s="281">
        <v>-0.3</v>
      </c>
      <c r="E278" s="281">
        <v>-1.3</v>
      </c>
      <c r="F278" s="281">
        <v>-1.5</v>
      </c>
      <c r="G278" s="281">
        <v>-1.1000000000000001</v>
      </c>
      <c r="H278" s="281">
        <v>3</v>
      </c>
      <c r="I278" s="281">
        <v>2.1</v>
      </c>
      <c r="J278" s="281">
        <v>-0.4</v>
      </c>
      <c r="K278" s="281">
        <v>1.7</v>
      </c>
      <c r="L278" s="281">
        <v>1.6</v>
      </c>
      <c r="M278" s="281">
        <v>4.7</v>
      </c>
      <c r="N278" s="281"/>
      <c r="O278" s="281"/>
      <c r="P278" s="281"/>
      <c r="Q278" s="281"/>
      <c r="R278" s="281"/>
    </row>
    <row r="279" spans="1:18" s="286" customFormat="1" hidden="1" outlineLevel="1" collapsed="1">
      <c r="A279" s="338" t="s">
        <v>436</v>
      </c>
      <c r="B279" s="281">
        <v>2.7</v>
      </c>
      <c r="C279" s="281">
        <v>2.4</v>
      </c>
      <c r="D279" s="281">
        <v>2.4</v>
      </c>
      <c r="E279" s="281">
        <v>-1.2</v>
      </c>
      <c r="F279" s="281">
        <v>-1.6</v>
      </c>
      <c r="G279" s="281">
        <v>-0.6</v>
      </c>
      <c r="H279" s="281">
        <v>3.3</v>
      </c>
      <c r="I279" s="281">
        <v>2.1</v>
      </c>
      <c r="J279" s="281">
        <v>-0.1</v>
      </c>
      <c r="K279" s="281">
        <v>1.7</v>
      </c>
      <c r="L279" s="281">
        <v>1.4</v>
      </c>
      <c r="M279" s="281">
        <v>4.4000000000000004</v>
      </c>
      <c r="N279" s="281"/>
      <c r="O279" s="281"/>
      <c r="P279" s="281"/>
      <c r="Q279" s="281"/>
      <c r="R279" s="281"/>
    </row>
    <row r="280" spans="1:18" s="286" customFormat="1" hidden="1" outlineLevel="1" collapsed="1">
      <c r="A280" s="338" t="s">
        <v>21</v>
      </c>
      <c r="B280" s="281">
        <v>2.5</v>
      </c>
      <c r="C280" s="281">
        <v>2.6</v>
      </c>
      <c r="D280" s="281">
        <v>1.5</v>
      </c>
      <c r="E280" s="281">
        <v>-1.1000000000000001</v>
      </c>
      <c r="F280" s="281">
        <v>-1.6</v>
      </c>
      <c r="G280" s="281">
        <v>-0.5</v>
      </c>
      <c r="H280" s="281">
        <v>3.5</v>
      </c>
      <c r="I280" s="281">
        <v>2.8</v>
      </c>
      <c r="J280" s="281">
        <v>-0.4</v>
      </c>
      <c r="K280" s="281">
        <v>1.8</v>
      </c>
      <c r="L280" s="281">
        <v>1.3</v>
      </c>
      <c r="M280" s="281">
        <v>4.7</v>
      </c>
      <c r="N280" s="281"/>
      <c r="O280" s="281"/>
      <c r="P280" s="281"/>
      <c r="Q280" s="281"/>
      <c r="R280" s="281"/>
    </row>
    <row r="281" spans="1:18" s="286" customFormat="1" hidden="1" outlineLevel="1" collapsed="1">
      <c r="A281" s="338" t="s">
        <v>22</v>
      </c>
      <c r="B281" s="281">
        <v>2.9</v>
      </c>
      <c r="C281" s="281">
        <v>3</v>
      </c>
      <c r="D281" s="281">
        <v>1.8</v>
      </c>
      <c r="E281" s="281">
        <v>-1.4</v>
      </c>
      <c r="F281" s="281">
        <v>-1.4</v>
      </c>
      <c r="G281" s="281">
        <v>-1.3</v>
      </c>
      <c r="H281" s="281">
        <v>3.4</v>
      </c>
      <c r="I281" s="281">
        <v>1.7</v>
      </c>
      <c r="J281" s="281">
        <v>-0.4</v>
      </c>
      <c r="K281" s="281">
        <v>1.8</v>
      </c>
      <c r="L281" s="281">
        <v>1.3</v>
      </c>
      <c r="M281" s="281">
        <v>4.7</v>
      </c>
      <c r="N281" s="281"/>
      <c r="O281" s="281"/>
      <c r="P281" s="281"/>
      <c r="Q281" s="281"/>
      <c r="R281" s="281"/>
    </row>
    <row r="282" spans="1:18" hidden="1" outlineLevel="1" collapsed="1">
      <c r="A282" s="338" t="s">
        <v>437</v>
      </c>
      <c r="B282" s="19">
        <v>4.4000000000000004</v>
      </c>
      <c r="C282" s="19">
        <v>3.1</v>
      </c>
      <c r="D282" s="19">
        <v>6.1</v>
      </c>
      <c r="E282" s="19">
        <v>-1.4</v>
      </c>
      <c r="F282" s="19">
        <v>-1.4</v>
      </c>
      <c r="G282" s="19">
        <v>-1.5</v>
      </c>
      <c r="H282" s="19">
        <v>3.2</v>
      </c>
      <c r="I282" s="19">
        <v>1.5</v>
      </c>
      <c r="J282" s="19">
        <v>0</v>
      </c>
      <c r="K282" s="19">
        <v>0.2</v>
      </c>
      <c r="L282" s="19">
        <v>1.2</v>
      </c>
      <c r="M282" s="19">
        <v>4.8</v>
      </c>
      <c r="N282" s="19"/>
      <c r="O282" s="19"/>
      <c r="P282" s="19"/>
      <c r="Q282" s="19"/>
      <c r="R282" s="19"/>
    </row>
    <row r="283" spans="1:18" hidden="1" outlineLevel="1">
      <c r="A283" s="338" t="s">
        <v>11</v>
      </c>
      <c r="B283" s="19">
        <v>4.7</v>
      </c>
      <c r="C283" s="19">
        <v>3.4</v>
      </c>
      <c r="D283" s="19">
        <v>7</v>
      </c>
      <c r="E283" s="19">
        <v>-1.4</v>
      </c>
      <c r="F283" s="19">
        <v>-1.3</v>
      </c>
      <c r="G283" s="19">
        <v>-1.7</v>
      </c>
      <c r="H283" s="19">
        <v>3.1</v>
      </c>
      <c r="I283" s="19">
        <v>1.5</v>
      </c>
      <c r="J283" s="19">
        <v>1</v>
      </c>
      <c r="K283" s="19">
        <v>0.2</v>
      </c>
      <c r="L283" s="19">
        <v>1.1000000000000001</v>
      </c>
      <c r="M283" s="19">
        <v>4.9000000000000004</v>
      </c>
      <c r="N283" s="19"/>
      <c r="O283" s="19"/>
      <c r="P283" s="19"/>
      <c r="Q283" s="19"/>
      <c r="R283" s="19"/>
    </row>
    <row r="284" spans="1:18" hidden="1" outlineLevel="1" collapsed="1">
      <c r="A284" s="338" t="s">
        <v>12</v>
      </c>
      <c r="B284" s="19">
        <v>4.8</v>
      </c>
      <c r="C284" s="19">
        <v>3.6</v>
      </c>
      <c r="D284" s="19">
        <v>7</v>
      </c>
      <c r="E284" s="19">
        <v>-1.4</v>
      </c>
      <c r="F284" s="19">
        <v>-1.2</v>
      </c>
      <c r="G284" s="19">
        <v>-1.8</v>
      </c>
      <c r="H284" s="19">
        <v>3.1</v>
      </c>
      <c r="I284" s="19">
        <v>1.5</v>
      </c>
      <c r="J284" s="19">
        <v>1.5</v>
      </c>
      <c r="K284" s="19">
        <v>0.2</v>
      </c>
      <c r="L284" s="19">
        <v>1.2</v>
      </c>
      <c r="M284" s="19">
        <v>4.7</v>
      </c>
      <c r="N284" s="19"/>
      <c r="O284" s="19"/>
      <c r="P284" s="19"/>
      <c r="Q284" s="19"/>
      <c r="R284" s="19"/>
    </row>
    <row r="285" spans="1:18" hidden="1" outlineLevel="1" collapsed="1">
      <c r="A285" s="338" t="s">
        <v>23</v>
      </c>
      <c r="B285" s="19">
        <v>4.5</v>
      </c>
      <c r="C285" s="19">
        <v>3.2</v>
      </c>
      <c r="D285" s="19">
        <v>6.9</v>
      </c>
      <c r="E285" s="19">
        <v>-1.4</v>
      </c>
      <c r="F285" s="19">
        <v>-1.3</v>
      </c>
      <c r="G285" s="19">
        <v>-1.7</v>
      </c>
      <c r="H285" s="19">
        <v>1.9</v>
      </c>
      <c r="I285" s="19">
        <v>0.7</v>
      </c>
      <c r="J285" s="19">
        <v>1.3</v>
      </c>
      <c r="K285" s="19">
        <v>0.2</v>
      </c>
      <c r="L285" s="19">
        <v>1.2</v>
      </c>
      <c r="M285" s="19">
        <v>4.9000000000000004</v>
      </c>
      <c r="N285" s="19"/>
      <c r="O285" s="19"/>
      <c r="P285" s="19"/>
      <c r="Q285" s="19"/>
      <c r="R285" s="19"/>
    </row>
    <row r="286" spans="1:18" hidden="1" outlineLevel="1">
      <c r="A286" s="338" t="s">
        <v>24</v>
      </c>
      <c r="B286" s="19">
        <v>4.4000000000000004</v>
      </c>
      <c r="C286" s="19">
        <v>2.6</v>
      </c>
      <c r="D286" s="19">
        <v>7.7</v>
      </c>
      <c r="E286" s="19">
        <v>-1.3</v>
      </c>
      <c r="F286" s="19">
        <v>-1.1000000000000001</v>
      </c>
      <c r="G286" s="19">
        <v>-1.8</v>
      </c>
      <c r="H286" s="19">
        <v>2.1</v>
      </c>
      <c r="I286" s="19">
        <v>0.7</v>
      </c>
      <c r="J286" s="19">
        <v>1.2</v>
      </c>
      <c r="K286" s="19">
        <v>-0.2</v>
      </c>
      <c r="L286" s="19">
        <v>1.3</v>
      </c>
      <c r="M286" s="19">
        <v>4.7</v>
      </c>
      <c r="N286" s="19"/>
      <c r="O286" s="19"/>
      <c r="P286" s="19"/>
      <c r="Q286" s="19"/>
      <c r="R286" s="19"/>
    </row>
    <row r="287" spans="1:18" hidden="1" outlineLevel="1" collapsed="1">
      <c r="A287" s="476" t="s">
        <v>25</v>
      </c>
      <c r="B287" s="416">
        <v>5.0999999999999996</v>
      </c>
      <c r="C287" s="416">
        <v>2.6</v>
      </c>
      <c r="D287" s="416">
        <v>9.8000000000000007</v>
      </c>
      <c r="E287" s="416">
        <v>-1.1000000000000001</v>
      </c>
      <c r="F287" s="416">
        <v>-1</v>
      </c>
      <c r="G287" s="416">
        <v>-1.2</v>
      </c>
      <c r="H287" s="416">
        <v>2.2000000000000002</v>
      </c>
      <c r="I287" s="416">
        <v>0.7</v>
      </c>
      <c r="J287" s="416">
        <v>1.3</v>
      </c>
      <c r="K287" s="416">
        <v>-0.1</v>
      </c>
      <c r="L287" s="416">
        <v>1.4</v>
      </c>
      <c r="M287" s="416">
        <v>4.5999999999999996</v>
      </c>
      <c r="N287" s="19"/>
      <c r="O287" s="19"/>
      <c r="P287" s="19"/>
      <c r="Q287" s="19"/>
      <c r="R287" s="19"/>
    </row>
    <row r="288" spans="1:18" hidden="1" outlineLevel="1" collapsed="1">
      <c r="A288" s="338" t="s">
        <v>662</v>
      </c>
      <c r="B288" s="19">
        <v>5.2</v>
      </c>
      <c r="C288" s="19">
        <v>3.5</v>
      </c>
      <c r="D288" s="19">
        <v>8.4</v>
      </c>
      <c r="E288" s="19">
        <v>2.5</v>
      </c>
      <c r="F288" s="19">
        <v>-0.9</v>
      </c>
      <c r="G288" s="19">
        <v>9.1999999999999993</v>
      </c>
      <c r="H288" s="19">
        <v>2.8</v>
      </c>
      <c r="I288" s="19">
        <v>0.7</v>
      </c>
      <c r="J288" s="19">
        <v>3.7</v>
      </c>
      <c r="K288" s="19">
        <v>0.5</v>
      </c>
      <c r="L288" s="19">
        <v>2.1</v>
      </c>
      <c r="M288" s="19">
        <v>5.7</v>
      </c>
      <c r="N288" s="19"/>
      <c r="O288" s="19"/>
      <c r="P288" s="19"/>
      <c r="Q288" s="19"/>
      <c r="R288" s="19"/>
    </row>
    <row r="289" spans="1:18" hidden="1" outlineLevel="1">
      <c r="A289" s="338" t="s">
        <v>666</v>
      </c>
      <c r="B289" s="19">
        <v>5.6</v>
      </c>
      <c r="C289" s="19">
        <v>3.4</v>
      </c>
      <c r="D289" s="19">
        <v>9.6</v>
      </c>
      <c r="E289" s="19">
        <v>2.9</v>
      </c>
      <c r="F289" s="19">
        <v>-0.8</v>
      </c>
      <c r="G289" s="19">
        <v>10.3</v>
      </c>
      <c r="H289" s="19">
        <v>3.1</v>
      </c>
      <c r="I289" s="19">
        <v>1.2</v>
      </c>
      <c r="J289" s="19">
        <v>3.6</v>
      </c>
      <c r="K289" s="19">
        <v>0.8</v>
      </c>
      <c r="L289" s="19">
        <v>2.2000000000000002</v>
      </c>
      <c r="M289" s="19">
        <v>5.3</v>
      </c>
      <c r="N289" s="19"/>
      <c r="O289" s="19"/>
      <c r="P289" s="19"/>
      <c r="Q289" s="19"/>
      <c r="R289" s="19"/>
    </row>
    <row r="290" spans="1:18" hidden="1" outlineLevel="1">
      <c r="A290" s="338" t="s">
        <v>669</v>
      </c>
      <c r="B290" s="19">
        <v>6.1</v>
      </c>
      <c r="C290" s="19">
        <v>4.7</v>
      </c>
      <c r="D290" s="19">
        <v>8.8000000000000007</v>
      </c>
      <c r="E290" s="19">
        <v>3.1</v>
      </c>
      <c r="F290" s="19">
        <v>-0.5</v>
      </c>
      <c r="G290" s="19">
        <v>10.1</v>
      </c>
      <c r="H290" s="19">
        <v>4</v>
      </c>
      <c r="I290" s="19">
        <v>1.2</v>
      </c>
      <c r="J290" s="19">
        <v>4</v>
      </c>
      <c r="K290" s="19">
        <v>0.3</v>
      </c>
      <c r="L290" s="19">
        <v>2.4</v>
      </c>
      <c r="M290" s="19">
        <v>5.2</v>
      </c>
      <c r="N290" s="19"/>
      <c r="O290" s="19"/>
      <c r="P290" s="19"/>
      <c r="Q290" s="19"/>
      <c r="R290" s="19"/>
    </row>
    <row r="291" spans="1:18" hidden="1" outlineLevel="1">
      <c r="A291" s="338" t="s">
        <v>674</v>
      </c>
      <c r="B291" s="19">
        <v>6</v>
      </c>
      <c r="C291" s="19">
        <v>5</v>
      </c>
      <c r="D291" s="19">
        <v>7.9</v>
      </c>
      <c r="E291" s="19">
        <v>3.3</v>
      </c>
      <c r="F291" s="19">
        <v>-0.1</v>
      </c>
      <c r="G291" s="19">
        <v>9.8000000000000007</v>
      </c>
      <c r="H291" s="19">
        <v>3.9</v>
      </c>
      <c r="I291" s="19">
        <v>1.2</v>
      </c>
      <c r="J291" s="19">
        <v>4.0999999999999996</v>
      </c>
      <c r="K291" s="19">
        <v>0.4</v>
      </c>
      <c r="L291" s="19">
        <v>2.6</v>
      </c>
      <c r="M291" s="19">
        <v>5.5</v>
      </c>
      <c r="N291" s="19"/>
      <c r="O291" s="19"/>
      <c r="P291" s="19"/>
      <c r="Q291" s="19"/>
      <c r="R291" s="19"/>
    </row>
    <row r="292" spans="1:18" hidden="1" outlineLevel="1" collapsed="1">
      <c r="A292" s="338" t="s">
        <v>656</v>
      </c>
      <c r="B292" s="19">
        <v>6.7</v>
      </c>
      <c r="C292" s="19">
        <v>5.8</v>
      </c>
      <c r="D292" s="19">
        <v>8.3000000000000007</v>
      </c>
      <c r="E292" s="19">
        <v>3.5</v>
      </c>
      <c r="F292" s="19">
        <v>0.4</v>
      </c>
      <c r="G292" s="19">
        <v>9.5</v>
      </c>
      <c r="H292" s="19">
        <v>3.8</v>
      </c>
      <c r="I292" s="19">
        <v>0.6</v>
      </c>
      <c r="J292" s="19">
        <v>4.7</v>
      </c>
      <c r="K292" s="19">
        <v>0.4</v>
      </c>
      <c r="L292" s="19">
        <v>2.7</v>
      </c>
      <c r="M292" s="19">
        <v>5.3</v>
      </c>
      <c r="N292" s="19"/>
      <c r="O292" s="19"/>
      <c r="P292" s="19"/>
      <c r="Q292" s="19"/>
      <c r="R292" s="19"/>
    </row>
    <row r="293" spans="1:18" hidden="1" outlineLevel="1" collapsed="1">
      <c r="A293" s="338" t="s">
        <v>657</v>
      </c>
      <c r="B293" s="19">
        <v>6.5</v>
      </c>
      <c r="C293" s="19">
        <v>6.6</v>
      </c>
      <c r="D293" s="19">
        <v>6.2</v>
      </c>
      <c r="E293" s="19">
        <v>3.5</v>
      </c>
      <c r="F293" s="19">
        <v>0.4</v>
      </c>
      <c r="G293" s="19">
        <v>9.5</v>
      </c>
      <c r="H293" s="19">
        <v>3.6</v>
      </c>
      <c r="I293" s="19">
        <v>0.6</v>
      </c>
      <c r="J293" s="19">
        <v>4.8</v>
      </c>
      <c r="K293" s="19">
        <v>0.3</v>
      </c>
      <c r="L293" s="19">
        <v>2.8</v>
      </c>
      <c r="M293" s="19">
        <v>5.2</v>
      </c>
      <c r="N293" s="19"/>
      <c r="O293" s="19"/>
      <c r="P293" s="19"/>
      <c r="Q293" s="19"/>
      <c r="R293" s="19"/>
    </row>
    <row r="294" spans="1:18" hidden="1" outlineLevel="1">
      <c r="A294" s="338" t="s">
        <v>717</v>
      </c>
      <c r="B294" s="19">
        <v>5.0999999999999996</v>
      </c>
      <c r="C294" s="19">
        <v>6.9</v>
      </c>
      <c r="D294" s="19">
        <v>1.7</v>
      </c>
      <c r="E294" s="19">
        <v>3.4</v>
      </c>
      <c r="F294" s="19">
        <v>0.5</v>
      </c>
      <c r="G294" s="19">
        <v>9.1999999999999993</v>
      </c>
      <c r="H294" s="19">
        <v>3.6</v>
      </c>
      <c r="I294" s="19">
        <v>0.6</v>
      </c>
      <c r="J294" s="19">
        <v>5.6</v>
      </c>
      <c r="K294" s="19">
        <v>0.3</v>
      </c>
      <c r="L294" s="19">
        <v>2.9</v>
      </c>
      <c r="M294" s="19">
        <v>5.0999999999999996</v>
      </c>
      <c r="N294" s="19"/>
      <c r="O294" s="19"/>
      <c r="P294" s="19"/>
      <c r="Q294" s="19"/>
      <c r="R294" s="19"/>
    </row>
    <row r="295" spans="1:18" hidden="1" outlineLevel="1">
      <c r="A295" s="338" t="s">
        <v>723</v>
      </c>
      <c r="B295" s="19">
        <v>5</v>
      </c>
      <c r="C295" s="19">
        <v>7.1</v>
      </c>
      <c r="D295" s="19">
        <v>1.1000000000000001</v>
      </c>
      <c r="E295" s="19">
        <v>4.0999999999999996</v>
      </c>
      <c r="F295" s="19">
        <v>0.6</v>
      </c>
      <c r="G295" s="19">
        <v>11.1</v>
      </c>
      <c r="H295" s="19">
        <v>3.4</v>
      </c>
      <c r="I295" s="19">
        <v>0.6</v>
      </c>
      <c r="J295" s="19">
        <v>4.9000000000000004</v>
      </c>
      <c r="K295" s="19">
        <v>0.2</v>
      </c>
      <c r="L295" s="19">
        <v>2.9</v>
      </c>
      <c r="M295" s="19">
        <v>5</v>
      </c>
      <c r="N295" s="19"/>
      <c r="O295" s="19"/>
      <c r="P295" s="19"/>
      <c r="Q295" s="19"/>
      <c r="R295" s="19"/>
    </row>
    <row r="296" spans="1:18" hidden="1">
      <c r="A296" s="338" t="s">
        <v>728</v>
      </c>
      <c r="B296" s="19">
        <v>5</v>
      </c>
      <c r="C296" s="19">
        <v>7.4</v>
      </c>
      <c r="D296" s="19">
        <v>0.3</v>
      </c>
      <c r="E296" s="19">
        <v>4.5999999999999996</v>
      </c>
      <c r="F296" s="19">
        <v>0.8</v>
      </c>
      <c r="G296" s="19">
        <v>11.9</v>
      </c>
      <c r="H296" s="19">
        <v>3.5</v>
      </c>
      <c r="I296" s="19">
        <v>0.6</v>
      </c>
      <c r="J296" s="19">
        <v>4.8</v>
      </c>
      <c r="K296" s="19">
        <v>0.1</v>
      </c>
      <c r="L296" s="19">
        <v>3.7</v>
      </c>
      <c r="M296" s="19">
        <v>5.4</v>
      </c>
      <c r="N296" s="19"/>
      <c r="O296" s="19"/>
      <c r="P296" s="19"/>
      <c r="Q296" s="19"/>
      <c r="R296" s="19"/>
    </row>
    <row r="297" spans="1:18" hidden="1">
      <c r="A297" s="338" t="s">
        <v>732</v>
      </c>
      <c r="B297" s="19">
        <v>5.4</v>
      </c>
      <c r="C297" s="19">
        <v>7.3</v>
      </c>
      <c r="D297" s="19">
        <v>1.7</v>
      </c>
      <c r="E297" s="19">
        <v>4.8</v>
      </c>
      <c r="F297" s="19">
        <v>1.1000000000000001</v>
      </c>
      <c r="G297" s="19">
        <v>12.1</v>
      </c>
      <c r="H297" s="19">
        <v>3.8</v>
      </c>
      <c r="I297" s="19">
        <v>0.6</v>
      </c>
      <c r="J297" s="19">
        <v>5.0999999999999996</v>
      </c>
      <c r="K297" s="19">
        <v>0.1</v>
      </c>
      <c r="L297" s="19">
        <v>3.7</v>
      </c>
      <c r="M297" s="19">
        <v>5.2</v>
      </c>
      <c r="N297" s="19"/>
      <c r="O297" s="19"/>
      <c r="P297" s="19"/>
      <c r="Q297" s="19"/>
      <c r="R297" s="19"/>
    </row>
    <row r="298" spans="1:18" hidden="1">
      <c r="A298" s="338" t="s">
        <v>734</v>
      </c>
      <c r="B298" s="19">
        <v>4.7</v>
      </c>
      <c r="C298" s="19">
        <v>6.4</v>
      </c>
      <c r="D298" s="19">
        <v>1.3</v>
      </c>
      <c r="E298" s="19">
        <v>4.7</v>
      </c>
      <c r="F298" s="19">
        <v>0.9</v>
      </c>
      <c r="G298" s="19">
        <v>12</v>
      </c>
      <c r="H298" s="19">
        <v>3.6</v>
      </c>
      <c r="I298" s="19">
        <v>0.6</v>
      </c>
      <c r="J298" s="19">
        <v>15.2</v>
      </c>
      <c r="K298" s="19">
        <v>0.5</v>
      </c>
      <c r="L298" s="19">
        <v>3.8</v>
      </c>
      <c r="M298" s="19">
        <v>5.4</v>
      </c>
      <c r="N298" s="19"/>
      <c r="O298" s="19"/>
      <c r="P298" s="19"/>
      <c r="Q298" s="19"/>
      <c r="R298" s="19"/>
    </row>
    <row r="299" spans="1:18" hidden="1">
      <c r="A299" s="476" t="s">
        <v>737</v>
      </c>
      <c r="B299" s="416">
        <v>4.3</v>
      </c>
      <c r="C299" s="416">
        <v>6.8</v>
      </c>
      <c r="D299" s="416">
        <v>-0.6</v>
      </c>
      <c r="E299" s="416">
        <v>4.5</v>
      </c>
      <c r="F299" s="416">
        <v>1</v>
      </c>
      <c r="G299" s="416">
        <v>11.2</v>
      </c>
      <c r="H299" s="416">
        <v>3.6</v>
      </c>
      <c r="I299" s="416">
        <v>0.6</v>
      </c>
      <c r="J299" s="416">
        <v>15.1</v>
      </c>
      <c r="K299" s="416">
        <v>0.5</v>
      </c>
      <c r="L299" s="416">
        <v>3.7</v>
      </c>
      <c r="M299" s="416">
        <v>5.4</v>
      </c>
      <c r="N299" s="19"/>
      <c r="O299" s="19"/>
      <c r="P299" s="19"/>
      <c r="Q299" s="19"/>
      <c r="R299" s="19"/>
    </row>
    <row r="300" spans="1:18">
      <c r="A300" s="338" t="s">
        <v>754</v>
      </c>
      <c r="B300" s="19">
        <v>3.7</v>
      </c>
      <c r="C300" s="19">
        <v>6.3</v>
      </c>
      <c r="D300" s="19">
        <v>-1.1000000000000001</v>
      </c>
      <c r="E300" s="19">
        <v>4</v>
      </c>
      <c r="F300" s="19">
        <v>1.3</v>
      </c>
      <c r="G300" s="19">
        <v>8.3000000000000007</v>
      </c>
      <c r="H300" s="19">
        <v>3.5</v>
      </c>
      <c r="I300" s="19">
        <v>0.8</v>
      </c>
      <c r="J300" s="19">
        <v>13.3</v>
      </c>
      <c r="K300" s="19">
        <v>-0.1</v>
      </c>
      <c r="L300" s="19">
        <v>3.1926273348144463</v>
      </c>
      <c r="M300" s="19">
        <v>4.5</v>
      </c>
      <c r="N300" s="19"/>
      <c r="O300" s="19"/>
      <c r="P300" s="19"/>
      <c r="Q300" s="19"/>
      <c r="R300" s="19"/>
    </row>
    <row r="301" spans="1:18">
      <c r="A301" s="338" t="s">
        <v>756</v>
      </c>
      <c r="B301" s="19">
        <v>3.134328358208947</v>
      </c>
      <c r="C301" s="19">
        <v>6.019353780547803</v>
      </c>
      <c r="D301" s="19">
        <v>-2.0166480734574748</v>
      </c>
      <c r="E301" s="19">
        <v>4.2259990813045647</v>
      </c>
      <c r="F301" s="19">
        <v>1.5681419581140972</v>
      </c>
      <c r="G301" s="19">
        <v>8.4924701133364522</v>
      </c>
      <c r="H301" s="19">
        <v>2.9</v>
      </c>
      <c r="I301" s="19">
        <v>0.41543026706230535</v>
      </c>
      <c r="J301" s="19">
        <v>13.3</v>
      </c>
      <c r="K301" s="19">
        <v>-0.2</v>
      </c>
      <c r="L301" s="19">
        <v>3.2459016393442681</v>
      </c>
      <c r="M301" s="19">
        <v>4.5</v>
      </c>
      <c r="N301" s="19"/>
      <c r="O301" s="19"/>
      <c r="P301" s="19"/>
      <c r="Q301" s="19"/>
      <c r="R301" s="19"/>
    </row>
    <row r="302" spans="1:18">
      <c r="A302" s="338" t="s">
        <v>757</v>
      </c>
      <c r="B302" s="19">
        <v>3.9773194181937725</v>
      </c>
      <c r="C302" s="19">
        <v>6.8730197416524703</v>
      </c>
      <c r="D302" s="19">
        <v>-1.1915907736828615</v>
      </c>
      <c r="E302" s="19">
        <v>3.732232920678598</v>
      </c>
      <c r="F302" s="19">
        <v>1.7017326732673439</v>
      </c>
      <c r="G302" s="19">
        <v>7.0098152871164814</v>
      </c>
      <c r="H302" s="19">
        <v>2.0320685823146363</v>
      </c>
      <c r="I302" s="19">
        <v>0.43238660449343058</v>
      </c>
      <c r="J302" s="19">
        <v>12.896002653839773</v>
      </c>
      <c r="K302" s="19">
        <v>-0.22159548751007208</v>
      </c>
      <c r="L302" s="19">
        <v>3.1804431362930217</v>
      </c>
      <c r="M302" s="19">
        <v>4.681282106938724</v>
      </c>
      <c r="N302" s="19"/>
      <c r="O302" s="19"/>
      <c r="P302" s="19"/>
      <c r="Q302" s="19"/>
      <c r="R302" s="19"/>
    </row>
    <row r="303" spans="1:18">
      <c r="A303" s="338" t="s">
        <v>758</v>
      </c>
      <c r="B303" s="19">
        <v>2.9167345608603483</v>
      </c>
      <c r="C303" s="19">
        <v>5.7968674309704511</v>
      </c>
      <c r="D303" s="19">
        <v>-2.1424970593177619</v>
      </c>
      <c r="E303" s="19">
        <v>3.8914771170183542</v>
      </c>
      <c r="F303" s="19">
        <v>2.2299866406330295</v>
      </c>
      <c r="G303" s="19">
        <v>6.6025394382454863</v>
      </c>
      <c r="H303" s="19">
        <v>1.9395186827105846</v>
      </c>
      <c r="I303" s="19">
        <v>0.61890631623569448</v>
      </c>
      <c r="J303" s="19">
        <v>12.757508066517744</v>
      </c>
      <c r="K303" s="19">
        <v>-0.23166800966963308</v>
      </c>
      <c r="L303" s="19">
        <v>3.034010276486427</v>
      </c>
      <c r="M303" s="19">
        <v>4.1798561151079099</v>
      </c>
      <c r="N303" s="19"/>
      <c r="O303" s="19"/>
      <c r="P303" s="19"/>
      <c r="Q303" s="19"/>
      <c r="R303" s="19"/>
    </row>
    <row r="304" spans="1:18">
      <c r="A304" s="338" t="s">
        <v>747</v>
      </c>
      <c r="B304" s="19">
        <v>2.4957596316937298</v>
      </c>
      <c r="C304" s="19">
        <v>4.8114642542630577</v>
      </c>
      <c r="D304" s="19">
        <v>-1.4152514152514186</v>
      </c>
      <c r="E304" s="19">
        <v>3.6847865742429775</v>
      </c>
      <c r="F304" s="19">
        <v>2.2165212929707394</v>
      </c>
      <c r="G304" s="19">
        <v>6.0992471961898787</v>
      </c>
      <c r="H304" s="19">
        <v>1.9311436485951674</v>
      </c>
      <c r="I304" s="19">
        <v>0.61890631623569448</v>
      </c>
      <c r="J304" s="19">
        <v>12.385510355639909</v>
      </c>
      <c r="K304" s="19">
        <v>-0.24174053182916566</v>
      </c>
      <c r="L304" s="19">
        <v>2.8724875905281237</v>
      </c>
      <c r="M304" s="19">
        <v>4.0043057050592097</v>
      </c>
      <c r="N304" s="19"/>
      <c r="O304" s="19"/>
      <c r="P304" s="19"/>
      <c r="Q304" s="19"/>
      <c r="R304" s="19"/>
    </row>
    <row r="305" spans="1:18">
      <c r="A305" s="338" t="s">
        <v>748</v>
      </c>
      <c r="B305" s="19">
        <v>3.787202984348383</v>
      </c>
      <c r="C305" s="19">
        <v>4.3422834833877886</v>
      </c>
      <c r="D305" s="19">
        <v>3.2715839564921794</v>
      </c>
      <c r="E305" s="19">
        <v>3.5306997536721099</v>
      </c>
      <c r="F305" s="19">
        <v>2.0820512820512818</v>
      </c>
      <c r="G305" s="19">
        <v>5.9162948145868626</v>
      </c>
      <c r="H305" s="19">
        <v>2.1143490655685753</v>
      </c>
      <c r="I305" s="19">
        <v>0.61890631623569448</v>
      </c>
      <c r="J305" s="19">
        <v>12.378600823045275</v>
      </c>
      <c r="K305" s="19">
        <v>-0.24176488365064586</v>
      </c>
      <c r="L305" s="19">
        <v>3.2171581769436983</v>
      </c>
      <c r="M305" s="19">
        <v>4.2925505321048689</v>
      </c>
      <c r="N305" s="19"/>
      <c r="O305" s="19"/>
      <c r="P305" s="19"/>
      <c r="Q305" s="19"/>
      <c r="R305" s="19"/>
    </row>
    <row r="306" spans="1:18">
      <c r="A306" s="338" t="s">
        <v>749</v>
      </c>
      <c r="B306" s="17">
        <v>4.4315203145478392</v>
      </c>
      <c r="C306" s="14">
        <v>3.8171573684628157</v>
      </c>
      <c r="D306" s="14">
        <v>6.090252071214536</v>
      </c>
      <c r="E306" s="14">
        <v>3.4495345866033915</v>
      </c>
      <c r="F306" s="14">
        <v>2.0096380600840718</v>
      </c>
      <c r="G306" s="14">
        <v>5.8787271746667784</v>
      </c>
      <c r="H306" s="14">
        <v>2.0803670305331536</v>
      </c>
      <c r="I306" s="14">
        <v>0.61890631623569448</v>
      </c>
      <c r="J306" s="14">
        <v>11.056870881132539</v>
      </c>
      <c r="K306" s="14">
        <v>-0.22166246851385552</v>
      </c>
      <c r="L306" s="14">
        <v>3.4667098655434927</v>
      </c>
      <c r="M306" s="14">
        <v>4.5753033547466089</v>
      </c>
      <c r="N306" s="19"/>
      <c r="O306" s="19"/>
      <c r="P306" s="19"/>
      <c r="Q306" s="19"/>
      <c r="R306" s="19"/>
    </row>
    <row r="307" spans="1:18">
      <c r="A307" s="338" t="s">
        <v>762</v>
      </c>
      <c r="B307" s="14">
        <v>4.4592812396966792</v>
      </c>
      <c r="C307" s="14">
        <v>3.4979423868312836</v>
      </c>
      <c r="D307" s="14">
        <v>6.7364999096983951</v>
      </c>
      <c r="E307" s="14">
        <v>3.0852994555353774</v>
      </c>
      <c r="F307" s="14">
        <v>2.1027797722843502</v>
      </c>
      <c r="G307" s="14">
        <v>4.5923006971809741</v>
      </c>
      <c r="H307" s="14">
        <v>2.0319418089816565</v>
      </c>
      <c r="I307" s="14">
        <v>0.57627118644067821</v>
      </c>
      <c r="J307" s="14">
        <v>11.234497851989929</v>
      </c>
      <c r="K307" s="14">
        <v>0.81752119499394382</v>
      </c>
      <c r="L307" s="14">
        <v>3.6530050218694328</v>
      </c>
      <c r="M307" s="14">
        <v>4.7449161612558015</v>
      </c>
      <c r="N307" s="19"/>
      <c r="O307" s="19"/>
      <c r="P307" s="19"/>
      <c r="Q307" s="19"/>
      <c r="R307" s="19"/>
    </row>
    <row r="308" spans="1:18">
      <c r="A308" s="338" t="s">
        <v>764</v>
      </c>
      <c r="B308" s="14">
        <v>4.6358162171079584</v>
      </c>
      <c r="C308" s="14">
        <v>3.1291873571372264</v>
      </c>
      <c r="D308" s="14">
        <v>8.037587811331079</v>
      </c>
      <c r="E308" s="14">
        <v>3.0955829109340982</v>
      </c>
      <c r="F308" s="14">
        <v>2.1418323426931778</v>
      </c>
      <c r="G308" s="14">
        <v>4.5149619356297706</v>
      </c>
      <c r="H308" s="14">
        <v>2.0374318881781761</v>
      </c>
      <c r="I308" s="14">
        <v>0.56774849589018572</v>
      </c>
      <c r="J308" s="14">
        <v>11.178516541292566</v>
      </c>
      <c r="K308" s="14">
        <v>0.83796062594649356</v>
      </c>
      <c r="L308" s="14">
        <v>4.1612694300518172</v>
      </c>
      <c r="M308" s="14">
        <v>4.5179451090781271</v>
      </c>
      <c r="N308" s="19"/>
      <c r="O308" s="19"/>
      <c r="P308" s="19"/>
      <c r="Q308" s="19"/>
      <c r="R308" s="19"/>
    </row>
    <row r="309" spans="1:18">
      <c r="A309" s="338" t="s">
        <v>767</v>
      </c>
      <c r="B309" s="14">
        <v>5.5276381909547609</v>
      </c>
      <c r="C309" s="14">
        <v>3.6643862546197994</v>
      </c>
      <c r="D309" s="14">
        <v>9.7133467226584003</v>
      </c>
      <c r="E309" s="14">
        <v>2.9215509467989165</v>
      </c>
      <c r="F309" s="14">
        <v>2.1528415467809481</v>
      </c>
      <c r="G309" s="14">
        <v>4.089303164699686</v>
      </c>
      <c r="H309" s="14">
        <v>2.2025736164837753</v>
      </c>
      <c r="I309" s="14">
        <v>0.77959494958055586</v>
      </c>
      <c r="J309" s="14">
        <v>11.328693963424513</v>
      </c>
      <c r="K309" s="14">
        <v>0.83804523424879562</v>
      </c>
      <c r="L309" s="14">
        <v>3.6287732819524763</v>
      </c>
      <c r="M309" s="14">
        <v>4.4347765069118168</v>
      </c>
      <c r="N309" s="19"/>
      <c r="O309" s="19"/>
      <c r="P309" s="19"/>
      <c r="Q309" s="19"/>
      <c r="R309" s="19"/>
    </row>
    <row r="310" spans="1:18">
      <c r="A310" s="338" t="s">
        <v>768</v>
      </c>
      <c r="B310" s="14">
        <v>5.4939640305494066</v>
      </c>
      <c r="C310" s="14">
        <v>4.0959119496855294</v>
      </c>
      <c r="D310" s="14">
        <v>8.6771625045240626</v>
      </c>
      <c r="E310" s="14">
        <v>2.8584310189359741</v>
      </c>
      <c r="F310" s="14">
        <v>2.399673235984892</v>
      </c>
      <c r="G310" s="14">
        <v>3.5279987989791124</v>
      </c>
      <c r="H310" s="14">
        <v>2.226608764311095</v>
      </c>
      <c r="I310" s="14">
        <v>0.77959494958055586</v>
      </c>
      <c r="J310" s="14">
        <v>1.7425976519234894</v>
      </c>
      <c r="K310" s="14">
        <v>0.81785137318253476</v>
      </c>
      <c r="L310" s="14">
        <v>3.658830137206138</v>
      </c>
      <c r="M310" s="14">
        <v>4.4445999860012648</v>
      </c>
      <c r="N310" s="19"/>
      <c r="O310" s="19"/>
      <c r="P310" s="19"/>
      <c r="Q310" s="19"/>
      <c r="R310" s="19"/>
    </row>
    <row r="311" spans="1:18">
      <c r="A311" s="338" t="s">
        <v>769</v>
      </c>
      <c r="B311" s="14">
        <v>5.4151624548736379</v>
      </c>
      <c r="C311" s="14">
        <v>3.3437990580847696</v>
      </c>
      <c r="D311" s="14">
        <v>10.110427226647374</v>
      </c>
      <c r="E311" s="14">
        <v>2.676881478143315</v>
      </c>
      <c r="F311" s="14">
        <v>2.2655372997244569</v>
      </c>
      <c r="G311" s="14">
        <v>3.2717994897193563</v>
      </c>
      <c r="H311" s="14">
        <v>2.2183626746664373</v>
      </c>
      <c r="I311" s="14">
        <v>0.77959494958055586</v>
      </c>
      <c r="J311" s="14">
        <v>1.5149275790718377</v>
      </c>
      <c r="K311" s="14">
        <v>0.80767289247853569</v>
      </c>
      <c r="L311" s="14">
        <v>3.5002002402883363</v>
      </c>
      <c r="M311" s="14">
        <v>4.4153663144636397</v>
      </c>
      <c r="N311" s="19"/>
      <c r="O311" s="19"/>
      <c r="P311" s="19"/>
      <c r="Q311" s="19"/>
      <c r="R311" s="19"/>
    </row>
    <row r="312" spans="1:18">
      <c r="A312" s="63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</row>
    <row r="313" spans="1:18">
      <c r="A313" s="1" t="s">
        <v>410</v>
      </c>
    </row>
    <row r="314" spans="1:18">
      <c r="A314" s="1" t="s">
        <v>406</v>
      </c>
    </row>
    <row r="315" spans="1:18">
      <c r="A315" s="1" t="s">
        <v>755</v>
      </c>
    </row>
  </sheetData>
  <mergeCells count="25">
    <mergeCell ref="M165:M166"/>
    <mergeCell ref="E6:E7"/>
    <mergeCell ref="F6:F7"/>
    <mergeCell ref="H6:H7"/>
    <mergeCell ref="I6:I7"/>
    <mergeCell ref="J6:J7"/>
    <mergeCell ref="K6:K7"/>
    <mergeCell ref="K165:K166"/>
    <mergeCell ref="L165:L166"/>
    <mergeCell ref="A5:A7"/>
    <mergeCell ref="B6:B7"/>
    <mergeCell ref="H165:I165"/>
    <mergeCell ref="J165:J166"/>
    <mergeCell ref="B165:D165"/>
    <mergeCell ref="E165:G165"/>
    <mergeCell ref="G6:G7"/>
    <mergeCell ref="G5:L5"/>
    <mergeCell ref="B5:F5"/>
    <mergeCell ref="L6:L7"/>
    <mergeCell ref="M5:N5"/>
    <mergeCell ref="M6:M7"/>
    <mergeCell ref="N6:N7"/>
    <mergeCell ref="B164:G164"/>
    <mergeCell ref="H164:M164"/>
    <mergeCell ref="C6:C7"/>
  </mergeCells>
  <phoneticPr fontId="2" type="noConversion"/>
  <pageMargins left="0.86" right="0.32" top="0.43" bottom="0.28999999999999998" header="0.36" footer="0.5"/>
  <pageSetup paperSize="9" scale="6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CD211"/>
  <sheetViews>
    <sheetView zoomScale="85" zoomScaleNormal="85" workbookViewId="0">
      <selection activeCell="H149" sqref="H149"/>
    </sheetView>
  </sheetViews>
  <sheetFormatPr defaultRowHeight="12.75" outlineLevelRow="1"/>
  <cols>
    <col min="1" max="1" width="8.5" style="1" customWidth="1"/>
    <col min="2" max="2" width="12.5" style="1" customWidth="1"/>
    <col min="3" max="3" width="12.75" style="1" customWidth="1"/>
    <col min="4" max="4" width="13.875" style="1" customWidth="1"/>
    <col min="5" max="5" width="10.875" style="1" bestFit="1" customWidth="1"/>
    <col min="6" max="6" width="9.875" style="1" customWidth="1"/>
    <col min="7" max="7" width="11.125" style="1" bestFit="1" customWidth="1"/>
    <col min="8" max="8" width="11.25" style="1" bestFit="1" customWidth="1"/>
    <col min="9" max="9" width="13" style="1" customWidth="1"/>
    <col min="10" max="10" width="9.625" style="1" customWidth="1"/>
    <col min="11" max="11" width="12.625" style="1" bestFit="1" customWidth="1"/>
    <col min="12" max="12" width="11" style="1" bestFit="1" customWidth="1"/>
    <col min="13" max="13" width="13.375" style="1" customWidth="1"/>
    <col min="14" max="14" width="11.625" style="1" customWidth="1"/>
    <col min="15" max="16384" width="9" style="1"/>
  </cols>
  <sheetData>
    <row r="1" spans="1:15" ht="15">
      <c r="A1" s="57" t="s">
        <v>306</v>
      </c>
    </row>
    <row r="2" spans="1:15" ht="15.75">
      <c r="A2" s="50" t="s">
        <v>296</v>
      </c>
    </row>
    <row r="3" spans="1:15">
      <c r="A3" s="1" t="s">
        <v>364</v>
      </c>
    </row>
    <row r="4" spans="1:15" ht="9" customHeight="1"/>
    <row r="5" spans="1:15" ht="15" customHeight="1">
      <c r="A5" s="825"/>
      <c r="B5" s="845" t="s">
        <v>85</v>
      </c>
      <c r="C5" s="846"/>
      <c r="D5" s="846"/>
      <c r="E5" s="846"/>
      <c r="F5" s="847"/>
      <c r="G5" s="845" t="s">
        <v>479</v>
      </c>
      <c r="H5" s="846"/>
      <c r="I5" s="846"/>
      <c r="J5" s="846"/>
      <c r="K5" s="846"/>
      <c r="L5" s="847"/>
      <c r="M5" s="837" t="s">
        <v>78</v>
      </c>
      <c r="N5" s="843" t="s">
        <v>79</v>
      </c>
    </row>
    <row r="6" spans="1:15" s="2" customFormat="1" ht="56.25" customHeight="1">
      <c r="A6" s="826"/>
      <c r="B6" s="500" t="s">
        <v>1</v>
      </c>
      <c r="C6" s="501" t="s">
        <v>85</v>
      </c>
      <c r="D6" s="501" t="s">
        <v>71</v>
      </c>
      <c r="E6" s="501" t="s">
        <v>72</v>
      </c>
      <c r="F6" s="501" t="s">
        <v>82</v>
      </c>
      <c r="G6" s="500" t="s">
        <v>85</v>
      </c>
      <c r="H6" s="501" t="s">
        <v>73</v>
      </c>
      <c r="I6" s="501" t="s">
        <v>76</v>
      </c>
      <c r="J6" s="501" t="s">
        <v>75</v>
      </c>
      <c r="K6" s="501" t="s">
        <v>74</v>
      </c>
      <c r="L6" s="501" t="s">
        <v>72</v>
      </c>
      <c r="M6" s="842"/>
      <c r="N6" s="844"/>
    </row>
    <row r="7" spans="1:15">
      <c r="A7" s="54" t="s">
        <v>333</v>
      </c>
      <c r="B7" s="20">
        <v>100</v>
      </c>
      <c r="C7" s="21">
        <v>100</v>
      </c>
      <c r="D7" s="22">
        <v>76.678156809200004</v>
      </c>
      <c r="E7" s="22">
        <v>23.321843190799996</v>
      </c>
      <c r="F7" s="167" t="s">
        <v>470</v>
      </c>
      <c r="G7" s="9">
        <f>C7</f>
        <v>100</v>
      </c>
      <c r="H7" s="22">
        <v>14.6464367396</v>
      </c>
      <c r="I7" s="22">
        <v>31.662187844599998</v>
      </c>
      <c r="J7" s="22">
        <v>2.8291132474999996</v>
      </c>
      <c r="K7" s="22">
        <v>27.533140166700001</v>
      </c>
      <c r="L7" s="22">
        <v>23.321843190799996</v>
      </c>
      <c r="M7" s="52">
        <v>59.195328011299999</v>
      </c>
      <c r="N7" s="23">
        <v>62.031720069599999</v>
      </c>
      <c r="O7" s="18"/>
    </row>
    <row r="8" spans="1:15">
      <c r="A8" s="8"/>
      <c r="B8" s="9">
        <v>1</v>
      </c>
      <c r="C8" s="10">
        <v>2</v>
      </c>
      <c r="D8" s="10">
        <v>3</v>
      </c>
      <c r="E8" s="10">
        <v>4</v>
      </c>
      <c r="F8" s="9">
        <v>5</v>
      </c>
      <c r="G8" s="9">
        <v>6</v>
      </c>
      <c r="H8" s="10">
        <v>7</v>
      </c>
      <c r="I8" s="10">
        <v>8</v>
      </c>
      <c r="J8" s="10">
        <v>9</v>
      </c>
      <c r="K8" s="10">
        <v>10</v>
      </c>
      <c r="L8" s="10">
        <v>11</v>
      </c>
      <c r="M8" s="9">
        <v>12</v>
      </c>
      <c r="N8" s="12">
        <v>13</v>
      </c>
    </row>
    <row r="9" spans="1:15" hidden="1" outlineLevel="1">
      <c r="A9" s="4">
        <v>2005</v>
      </c>
      <c r="B9" s="5">
        <v>100</v>
      </c>
      <c r="C9" s="14">
        <v>2.725055673325</v>
      </c>
      <c r="D9" s="14">
        <v>1.0240125908183444</v>
      </c>
      <c r="E9" s="14">
        <v>8.1949826761194373</v>
      </c>
      <c r="F9" s="326" t="s">
        <v>241</v>
      </c>
      <c r="G9" s="24" t="s">
        <v>83</v>
      </c>
      <c r="H9" s="24" t="s">
        <v>83</v>
      </c>
      <c r="I9" s="24" t="s">
        <v>83</v>
      </c>
      <c r="J9" s="24" t="s">
        <v>83</v>
      </c>
      <c r="K9" s="24" t="s">
        <v>83</v>
      </c>
      <c r="L9" s="25" t="s">
        <v>83</v>
      </c>
      <c r="M9" s="14">
        <v>1.4823409307929722</v>
      </c>
      <c r="N9" s="14">
        <v>1.7795019438293451</v>
      </c>
    </row>
    <row r="10" spans="1:15" hidden="1" outlineLevel="1">
      <c r="A10" s="4">
        <v>2006</v>
      </c>
      <c r="B10" s="17">
        <v>104.47860317099391</v>
      </c>
      <c r="C10" s="14">
        <v>4.4797341076970003</v>
      </c>
      <c r="D10" s="14">
        <v>2.5273047929900514</v>
      </c>
      <c r="E10" s="14">
        <v>10.504875026470302</v>
      </c>
      <c r="F10" s="16">
        <v>0.16</v>
      </c>
      <c r="G10" s="24" t="s">
        <v>83</v>
      </c>
      <c r="H10" s="24" t="s">
        <v>83</v>
      </c>
      <c r="I10" s="24" t="s">
        <v>83</v>
      </c>
      <c r="J10" s="24" t="s">
        <v>83</v>
      </c>
      <c r="K10" s="24" t="s">
        <v>83</v>
      </c>
      <c r="L10" s="26" t="s">
        <v>83</v>
      </c>
      <c r="M10" s="14">
        <v>2.6130266238990316</v>
      </c>
      <c r="N10" s="14">
        <v>2.7983008837062897</v>
      </c>
    </row>
    <row r="11" spans="1:15" hidden="1" collapsed="1">
      <c r="A11" s="4">
        <v>2007</v>
      </c>
      <c r="B11" s="17">
        <v>107.36328005853906</v>
      </c>
      <c r="C11" s="14">
        <v>2.7606307470920002</v>
      </c>
      <c r="D11" s="14">
        <v>2.8986198005724333</v>
      </c>
      <c r="E11" s="14">
        <v>1.6790160192709322</v>
      </c>
      <c r="F11" s="14">
        <v>0.16</v>
      </c>
      <c r="G11" s="24" t="s">
        <v>83</v>
      </c>
      <c r="H11" s="24" t="s">
        <v>83</v>
      </c>
      <c r="I11" s="24" t="s">
        <v>83</v>
      </c>
      <c r="J11" s="24" t="s">
        <v>83</v>
      </c>
      <c r="K11" s="24" t="s">
        <v>83</v>
      </c>
      <c r="L11" s="24" t="s">
        <v>83</v>
      </c>
      <c r="M11" s="14">
        <v>3.0717978154557244</v>
      </c>
      <c r="N11" s="14">
        <v>2.6438157694359603</v>
      </c>
    </row>
    <row r="12" spans="1:15" hidden="1">
      <c r="A12" s="4">
        <v>2008</v>
      </c>
      <c r="B12" s="17">
        <v>112.28434721970405</v>
      </c>
      <c r="C12" s="14">
        <v>4.5819320028000003</v>
      </c>
      <c r="D12" s="14">
        <v>4.6087933983234706</v>
      </c>
      <c r="E12" s="14">
        <v>4.4566912364750095</v>
      </c>
      <c r="F12" s="14">
        <v>0</v>
      </c>
      <c r="G12" s="24" t="s">
        <v>83</v>
      </c>
      <c r="H12" s="24" t="s">
        <v>83</v>
      </c>
      <c r="I12" s="24" t="s">
        <v>83</v>
      </c>
      <c r="J12" s="24" t="s">
        <v>83</v>
      </c>
      <c r="K12" s="24" t="s">
        <v>83</v>
      </c>
      <c r="L12" s="24" t="s">
        <v>83</v>
      </c>
      <c r="M12" s="14">
        <v>3.6392585079645414</v>
      </c>
      <c r="N12" s="14">
        <v>3.8215647043472671</v>
      </c>
    </row>
    <row r="13" spans="1:15">
      <c r="A13" s="4">
        <v>2009</v>
      </c>
      <c r="B13" s="17">
        <v>114.1123393944324</v>
      </c>
      <c r="C13" s="14">
        <v>1.6338236386106075</v>
      </c>
      <c r="D13" s="14">
        <v>0.47248892277732918</v>
      </c>
      <c r="E13" s="14">
        <v>4.2191139574063401</v>
      </c>
      <c r="F13" s="14">
        <v>0.26587595438439743</v>
      </c>
      <c r="G13" s="24" t="s">
        <v>83</v>
      </c>
      <c r="H13" s="24" t="s">
        <v>83</v>
      </c>
      <c r="I13" s="24" t="s">
        <v>83</v>
      </c>
      <c r="J13" s="24" t="s">
        <v>83</v>
      </c>
      <c r="K13" s="24" t="s">
        <v>83</v>
      </c>
      <c r="L13" s="24" t="s">
        <v>83</v>
      </c>
      <c r="M13" s="14">
        <v>2.4524576287530002</v>
      </c>
      <c r="N13" s="14">
        <v>1.4261214371532194</v>
      </c>
    </row>
    <row r="14" spans="1:15">
      <c r="A14" s="4">
        <v>2010</v>
      </c>
      <c r="B14" s="17">
        <v>115.21092081089012</v>
      </c>
      <c r="C14" s="14">
        <v>0.96281051224315795</v>
      </c>
      <c r="D14" s="14">
        <v>1.1935748272360935</v>
      </c>
      <c r="E14" s="14">
        <v>-0.49133337732603027</v>
      </c>
      <c r="F14" s="14">
        <v>7.0121229002561333E-2</v>
      </c>
      <c r="G14" s="24" t="s">
        <v>83</v>
      </c>
      <c r="H14" s="24" t="s">
        <v>83</v>
      </c>
      <c r="I14" s="24" t="s">
        <v>83</v>
      </c>
      <c r="J14" s="24" t="s">
        <v>83</v>
      </c>
      <c r="K14" s="24" t="s">
        <v>83</v>
      </c>
      <c r="L14" s="24" t="s">
        <v>83</v>
      </c>
      <c r="M14" s="14">
        <v>0.44700491276900001</v>
      </c>
      <c r="N14" s="14">
        <v>0.88885970976604511</v>
      </c>
    </row>
    <row r="15" spans="1:15">
      <c r="A15" s="4">
        <v>2011</v>
      </c>
      <c r="B15" s="17">
        <v>119.71372457958515</v>
      </c>
      <c r="C15" s="14">
        <v>3.9083133239478514</v>
      </c>
      <c r="D15" s="14">
        <v>2.3147497875104222</v>
      </c>
      <c r="E15" s="14">
        <v>7.009208744737137</v>
      </c>
      <c r="F15" s="14">
        <v>0.60741110863814674</v>
      </c>
      <c r="G15" s="24" t="s">
        <v>83</v>
      </c>
      <c r="H15" s="24" t="s">
        <v>83</v>
      </c>
      <c r="I15" s="24" t="s">
        <v>83</v>
      </c>
      <c r="J15" s="24" t="s">
        <v>83</v>
      </c>
      <c r="K15" s="24" t="s">
        <v>83</v>
      </c>
      <c r="L15" s="24" t="s">
        <v>83</v>
      </c>
      <c r="M15" s="14">
        <v>0.94180046171838683</v>
      </c>
      <c r="N15" s="14">
        <v>1.5268982594915315</v>
      </c>
    </row>
    <row r="16" spans="1:15">
      <c r="A16" s="54">
        <v>2012</v>
      </c>
      <c r="B16" s="92">
        <v>124.04118097367031</v>
      </c>
      <c r="C16" s="23">
        <v>3.6148373206852114</v>
      </c>
      <c r="D16" s="23">
        <v>2.74516160358435</v>
      </c>
      <c r="E16" s="23">
        <v>6.3091785637875262</v>
      </c>
      <c r="F16" s="23">
        <v>8.748744233245688E-2</v>
      </c>
      <c r="G16" s="93" t="s">
        <v>83</v>
      </c>
      <c r="H16" s="93" t="s">
        <v>83</v>
      </c>
      <c r="I16" s="93" t="s">
        <v>83</v>
      </c>
      <c r="J16" s="93" t="s">
        <v>83</v>
      </c>
      <c r="K16" s="93" t="s">
        <v>83</v>
      </c>
      <c r="L16" s="93" t="s">
        <v>83</v>
      </c>
      <c r="M16" s="23">
        <v>2.3353212235813743</v>
      </c>
      <c r="N16" s="23">
        <v>2.5264096258134714</v>
      </c>
    </row>
    <row r="17" spans="1:14" hidden="1" outlineLevel="1">
      <c r="A17" s="4">
        <v>2009</v>
      </c>
      <c r="B17" s="17">
        <v>99.353868332164552</v>
      </c>
      <c r="C17" s="14">
        <v>2.8045233423759584</v>
      </c>
      <c r="D17" s="14">
        <v>1.2816720254404572</v>
      </c>
      <c r="E17" s="14">
        <v>7.9376578388767456</v>
      </c>
      <c r="F17" s="584" t="s">
        <v>241</v>
      </c>
      <c r="G17" s="14">
        <v>1.7338551963035798</v>
      </c>
      <c r="H17" s="14">
        <v>0.93273583237034075</v>
      </c>
      <c r="I17" s="14">
        <v>-0.63379115648591267</v>
      </c>
      <c r="J17" s="14">
        <v>-5.301102383793193</v>
      </c>
      <c r="K17" s="14">
        <v>3.2303821961221075</v>
      </c>
      <c r="L17" s="14">
        <v>5.0438028380428221</v>
      </c>
      <c r="M17" s="14">
        <v>2.0684452621246123</v>
      </c>
      <c r="N17" s="14">
        <v>2.0452666810261206</v>
      </c>
    </row>
    <row r="18" spans="1:14" hidden="1" outlineLevel="1">
      <c r="A18" s="4">
        <v>2009</v>
      </c>
      <c r="B18" s="17">
        <v>99.792646687795695</v>
      </c>
      <c r="C18" s="14">
        <v>2.5442075383210465</v>
      </c>
      <c r="D18" s="14">
        <v>1.1541365754182351</v>
      </c>
      <c r="E18" s="14">
        <v>7.2578990820566958</v>
      </c>
      <c r="F18" s="584" t="s">
        <v>241</v>
      </c>
      <c r="G18" s="14">
        <v>0.44163187905698464</v>
      </c>
      <c r="H18" s="14">
        <v>0.46611744919235321</v>
      </c>
      <c r="I18" s="14">
        <v>-0.92993154953049384</v>
      </c>
      <c r="J18" s="14">
        <v>8.1871116082902802</v>
      </c>
      <c r="K18" s="14">
        <v>0.84743072297224842</v>
      </c>
      <c r="L18" s="14">
        <v>0.59416078561827135</v>
      </c>
      <c r="M18" s="14">
        <v>1.4431972082246176</v>
      </c>
      <c r="N18" s="14">
        <v>1.5625954702022824</v>
      </c>
    </row>
    <row r="19" spans="1:14" hidden="1" outlineLevel="1">
      <c r="A19" s="4">
        <v>2009</v>
      </c>
      <c r="B19" s="17">
        <v>99.802647690641976</v>
      </c>
      <c r="C19" s="14">
        <v>2.0783774854068895</v>
      </c>
      <c r="D19" s="14">
        <v>0.76634473664324787</v>
      </c>
      <c r="E19" s="14">
        <v>6.5008624495835505</v>
      </c>
      <c r="F19" s="584" t="s">
        <v>241</v>
      </c>
      <c r="G19" s="14">
        <v>1.0021783345990798E-2</v>
      </c>
      <c r="H19" s="14">
        <v>-1.6126866912700848</v>
      </c>
      <c r="I19" s="14">
        <v>-0.41178560079629278</v>
      </c>
      <c r="J19" s="14">
        <v>7.8007581103108521</v>
      </c>
      <c r="K19" s="14">
        <v>0.4344292691475431</v>
      </c>
      <c r="L19" s="14">
        <v>-3.9725974785497442E-2</v>
      </c>
      <c r="M19" s="14">
        <v>1.1161207893609344</v>
      </c>
      <c r="N19" s="14">
        <v>1.600939326698267</v>
      </c>
    </row>
    <row r="20" spans="1:14" hidden="1" outlineLevel="1">
      <c r="A20" s="4">
        <v>2009</v>
      </c>
      <c r="B20" s="17">
        <v>101.0508372893978</v>
      </c>
      <c r="C20" s="14">
        <v>3.4714744462216061</v>
      </c>
      <c r="D20" s="14">
        <v>1.381291000022685</v>
      </c>
      <c r="E20" s="14">
        <v>11.078561056913898</v>
      </c>
      <c r="F20" s="584" t="s">
        <v>241</v>
      </c>
      <c r="G20" s="14">
        <v>1.2506578008078861</v>
      </c>
      <c r="H20" s="14">
        <v>-0.65998137401635404</v>
      </c>
      <c r="I20" s="14">
        <v>0.19479864046432738</v>
      </c>
      <c r="J20" s="14">
        <v>0.79393944212225165</v>
      </c>
      <c r="K20" s="14">
        <v>0.37428540169339897</v>
      </c>
      <c r="L20" s="14">
        <v>5.1621846036709087</v>
      </c>
      <c r="M20" s="14">
        <v>1.3007110462051656</v>
      </c>
      <c r="N20" s="14">
        <v>1.9078319657949407</v>
      </c>
    </row>
    <row r="21" spans="1:14" hidden="1" outlineLevel="1">
      <c r="A21" s="4">
        <v>2009</v>
      </c>
      <c r="B21" s="17">
        <v>103.65144456969118</v>
      </c>
      <c r="C21" s="14">
        <v>4.325524823209463</v>
      </c>
      <c r="D21" s="14">
        <v>2.1537834285211943</v>
      </c>
      <c r="E21" s="14">
        <v>11.397886865987445</v>
      </c>
      <c r="F21" s="14">
        <v>0.08</v>
      </c>
      <c r="G21" s="14">
        <v>2.5735633172890431</v>
      </c>
      <c r="H21" s="14">
        <v>1.7918155867694452</v>
      </c>
      <c r="I21" s="14">
        <v>-0.34972168489869659</v>
      </c>
      <c r="J21" s="14">
        <v>-2.515439457335745</v>
      </c>
      <c r="K21" s="14">
        <v>4.3326253533339241</v>
      </c>
      <c r="L21" s="14">
        <v>5.3457800783874632</v>
      </c>
      <c r="M21" s="14">
        <v>2.0298695290463371</v>
      </c>
      <c r="N21" s="14">
        <v>2.7656421444574733</v>
      </c>
    </row>
    <row r="22" spans="1:14" hidden="1" outlineLevel="1">
      <c r="A22" s="4">
        <v>2009</v>
      </c>
      <c r="B22" s="17">
        <v>104.40781305399021</v>
      </c>
      <c r="C22" s="14">
        <v>4.6247559508399547</v>
      </c>
      <c r="D22" s="14">
        <v>2.6157462320606442</v>
      </c>
      <c r="E22" s="14">
        <v>11.335250896528521</v>
      </c>
      <c r="F22" s="14">
        <v>0.08</v>
      </c>
      <c r="G22" s="14">
        <v>0.72972305155909112</v>
      </c>
      <c r="H22" s="14">
        <v>1.7163885756249329</v>
      </c>
      <c r="I22" s="14">
        <v>-0.25215795516105288</v>
      </c>
      <c r="J22" s="14">
        <v>4.7553067604702193</v>
      </c>
      <c r="K22" s="14">
        <v>0.9215328654631918</v>
      </c>
      <c r="L22" s="14">
        <v>0.53759945434011058</v>
      </c>
      <c r="M22" s="14">
        <v>2.4429859303506163</v>
      </c>
      <c r="N22" s="14">
        <v>2.946334476079187</v>
      </c>
    </row>
    <row r="23" spans="1:14" hidden="1" outlineLevel="1">
      <c r="A23" s="4">
        <v>2009</v>
      </c>
      <c r="B23" s="17">
        <v>104.71080269282336</v>
      </c>
      <c r="C23" s="14">
        <v>4.9178605134757305</v>
      </c>
      <c r="D23" s="14">
        <v>2.7411001685666747</v>
      </c>
      <c r="E23" s="14">
        <v>11.951201112668656</v>
      </c>
      <c r="F23" s="14">
        <v>0.16</v>
      </c>
      <c r="G23" s="14">
        <v>0.29019824280436524</v>
      </c>
      <c r="H23" s="14">
        <v>-0.92308313677811782</v>
      </c>
      <c r="I23" s="14">
        <v>-1.9099201893169493E-2</v>
      </c>
      <c r="J23" s="14">
        <v>1.5168162445200295</v>
      </c>
      <c r="K23" s="14">
        <v>0.67827823636943663</v>
      </c>
      <c r="L23" s="14">
        <v>0.51329341391179639</v>
      </c>
      <c r="M23" s="14">
        <v>2.7784153367309585</v>
      </c>
      <c r="N23" s="14">
        <v>2.8611639875843338</v>
      </c>
    </row>
    <row r="24" spans="1:14" hidden="1" outlineLevel="1">
      <c r="A24" s="4">
        <v>2009</v>
      </c>
      <c r="B24" s="17">
        <v>105.15711971159864</v>
      </c>
      <c r="C24" s="14">
        <v>4.0635807998709907</v>
      </c>
      <c r="D24" s="14">
        <v>2.7292363464130034</v>
      </c>
      <c r="E24" s="14">
        <v>7.3332402152890239</v>
      </c>
      <c r="F24" s="14">
        <v>0.3</v>
      </c>
      <c r="G24" s="14">
        <v>0.42623779714934074</v>
      </c>
      <c r="H24" s="14">
        <v>0.21562211400323861</v>
      </c>
      <c r="I24" s="14">
        <v>2.283525378177842E-2</v>
      </c>
      <c r="J24" s="14">
        <v>-9.5619554167004708</v>
      </c>
      <c r="K24" s="14">
        <v>1.4050051179970211</v>
      </c>
      <c r="L24" s="14">
        <v>0.82426905157224439</v>
      </c>
      <c r="M24" s="14">
        <v>3.2010154789379186</v>
      </c>
      <c r="N24" s="14">
        <v>2.6403754589588289</v>
      </c>
    </row>
    <row r="25" spans="1:14" hidden="1" outlineLevel="1">
      <c r="A25" s="4">
        <v>2009</v>
      </c>
      <c r="B25" s="17">
        <v>106.56415113635434</v>
      </c>
      <c r="C25" s="14">
        <v>2.8100974171225914</v>
      </c>
      <c r="D25" s="14">
        <v>2.6388867604865851</v>
      </c>
      <c r="E25" s="14">
        <v>2.4029883446579561</v>
      </c>
      <c r="F25" s="14">
        <v>0.23</v>
      </c>
      <c r="G25" s="14">
        <v>1.3380277328007679</v>
      </c>
      <c r="H25" s="14">
        <v>2.1875302030371415</v>
      </c>
      <c r="I25" s="14">
        <v>1.6145855386071162E-2</v>
      </c>
      <c r="J25" s="14">
        <v>-4.0939113884905112</v>
      </c>
      <c r="K25" s="14">
        <v>3.6996204037571374</v>
      </c>
      <c r="L25" s="14">
        <v>0.50682032786856723</v>
      </c>
      <c r="M25" s="14">
        <v>3.1024481966296804</v>
      </c>
      <c r="N25" s="14">
        <v>2.5028560605728813</v>
      </c>
    </row>
    <row r="26" spans="1:14" hidden="1" outlineLevel="1">
      <c r="A26" s="4">
        <v>2009</v>
      </c>
      <c r="B26" s="17">
        <v>106.99106190136094</v>
      </c>
      <c r="C26" s="14">
        <v>2.4741911278564004</v>
      </c>
      <c r="D26" s="14">
        <v>2.4276730881542647</v>
      </c>
      <c r="E26" s="14">
        <v>1.6610812305764426</v>
      </c>
      <c r="F26" s="14">
        <v>0.23</v>
      </c>
      <c r="G26" s="14">
        <v>0.40061386540801891</v>
      </c>
      <c r="H26" s="14">
        <v>1.1208589823836945</v>
      </c>
      <c r="I26" s="14">
        <v>-0.22038081397961662</v>
      </c>
      <c r="J26" s="14">
        <v>4.5767028643603567</v>
      </c>
      <c r="K26" s="14">
        <v>0.70222305355589754</v>
      </c>
      <c r="L26" s="14">
        <v>-0.19079296343591068</v>
      </c>
      <c r="M26" s="14">
        <v>3.0130408434813489</v>
      </c>
      <c r="N26" s="14">
        <v>2.4079621122064623</v>
      </c>
    </row>
    <row r="27" spans="1:14" hidden="1" outlineLevel="1">
      <c r="A27" s="4">
        <v>2009</v>
      </c>
      <c r="B27" s="17">
        <v>107.30368663740914</v>
      </c>
      <c r="C27" s="14">
        <v>2.4762334715284311</v>
      </c>
      <c r="D27" s="14">
        <v>2.6204989139278325</v>
      </c>
      <c r="E27" s="14">
        <v>1.3942580936150222</v>
      </c>
      <c r="F27" s="14">
        <v>0.15</v>
      </c>
      <c r="G27" s="14">
        <v>0.29219705879395974</v>
      </c>
      <c r="H27" s="14">
        <v>-0.65791907814968908</v>
      </c>
      <c r="I27" s="14">
        <v>-5.693542770471538E-2</v>
      </c>
      <c r="J27" s="14">
        <v>1.3821601879649563</v>
      </c>
      <c r="K27" s="14">
        <v>1.0415454587797228</v>
      </c>
      <c r="L27" s="14">
        <v>0.24948279995426503</v>
      </c>
      <c r="M27" s="14">
        <v>3.1745838786494147</v>
      </c>
      <c r="N27" s="14">
        <v>2.5511566321932548</v>
      </c>
    </row>
    <row r="28" spans="1:14" hidden="1" outlineLevel="1">
      <c r="A28" s="4">
        <v>2009</v>
      </c>
      <c r="B28" s="17">
        <v>108.60713315704274</v>
      </c>
      <c r="C28" s="14">
        <v>3.2808177467260577</v>
      </c>
      <c r="D28" s="14">
        <v>3.9063358103951913</v>
      </c>
      <c r="E28" s="14">
        <v>1.2532558688130564</v>
      </c>
      <c r="F28" s="14">
        <v>0.01</v>
      </c>
      <c r="G28" s="14">
        <v>1.2147266887838555</v>
      </c>
      <c r="H28" s="14">
        <v>4.5960514566819199</v>
      </c>
      <c r="I28" s="14">
        <v>6.6990403522424913E-2</v>
      </c>
      <c r="J28" s="14">
        <v>2.7634051811543259</v>
      </c>
      <c r="K28" s="14">
        <v>0.99543923104749865</v>
      </c>
      <c r="L28" s="14">
        <v>0.68405947247384802</v>
      </c>
      <c r="M28" s="14">
        <v>2.9966630267366838</v>
      </c>
      <c r="N28" s="14">
        <v>3.1122752482003477</v>
      </c>
    </row>
    <row r="29" spans="1:14" hidden="1" outlineLevel="1">
      <c r="A29" s="4">
        <v>2009</v>
      </c>
      <c r="B29" s="17">
        <v>110.81558032445209</v>
      </c>
      <c r="C29" s="14">
        <v>3.9895491520951083</v>
      </c>
      <c r="D29" s="14">
        <v>4.3015092171870606</v>
      </c>
      <c r="E29" s="14">
        <v>3.1133923553853293</v>
      </c>
      <c r="F29" s="14">
        <v>-3.8227737945305984E-2</v>
      </c>
      <c r="G29" s="14">
        <v>2.03342736633698</v>
      </c>
      <c r="H29" s="14">
        <v>3.4261311248137076</v>
      </c>
      <c r="I29" s="14">
        <v>0.39916637823253609</v>
      </c>
      <c r="J29" s="14">
        <v>2.6715501210765353</v>
      </c>
      <c r="K29" s="14">
        <v>2.9307858154894291</v>
      </c>
      <c r="L29" s="14">
        <v>2.3532439518501889</v>
      </c>
      <c r="M29" s="14">
        <v>2.7975406448850464</v>
      </c>
      <c r="N29" s="14">
        <v>3.3066386260292404</v>
      </c>
    </row>
    <row r="30" spans="1:14" hidden="1" outlineLevel="1">
      <c r="A30" s="4">
        <v>2009</v>
      </c>
      <c r="B30" s="17">
        <v>111.80058598139536</v>
      </c>
      <c r="C30" s="14">
        <v>4.4952578230025324</v>
      </c>
      <c r="D30" s="14">
        <v>4.7203954815234255</v>
      </c>
      <c r="E30" s="14">
        <v>3.9118127194665959</v>
      </c>
      <c r="F30" s="14">
        <v>-3.8227737945305984E-2</v>
      </c>
      <c r="G30" s="14">
        <v>0.88886928540128451</v>
      </c>
      <c r="H30" s="14">
        <v>2.562384162302763</v>
      </c>
      <c r="I30" s="14">
        <v>7.8245437168320109E-2</v>
      </c>
      <c r="J30" s="14">
        <v>3.3884416197328449</v>
      </c>
      <c r="K30" s="14">
        <v>0.89553268092660687</v>
      </c>
      <c r="L30" s="14">
        <v>0.58204266538466243</v>
      </c>
      <c r="M30" s="14">
        <v>3.0330269688934237</v>
      </c>
      <c r="N30" s="14">
        <v>3.4638619615793118</v>
      </c>
    </row>
    <row r="31" spans="1:14" hidden="1" outlineLevel="1">
      <c r="A31" s="4">
        <v>2009</v>
      </c>
      <c r="B31" s="17">
        <v>112.72748882498702</v>
      </c>
      <c r="C31" s="14">
        <v>5.0546279979228501</v>
      </c>
      <c r="D31" s="14">
        <v>5.3036402969818965</v>
      </c>
      <c r="E31" s="14">
        <v>4.4521562690995182</v>
      </c>
      <c r="F31" s="14">
        <v>-5.0984177214278718E-2</v>
      </c>
      <c r="G31" s="14">
        <v>0.82906796548090256</v>
      </c>
      <c r="H31" s="14">
        <v>-1.1611898799646241</v>
      </c>
      <c r="I31" s="14">
        <v>0.1941945367572373</v>
      </c>
      <c r="J31" s="14">
        <v>2.0670027676776357</v>
      </c>
      <c r="K31" s="14">
        <v>2.6139767076271028</v>
      </c>
      <c r="L31" s="14">
        <v>0.77078215916412773</v>
      </c>
      <c r="M31" s="14">
        <v>3.8905498281942812</v>
      </c>
      <c r="N31" s="14">
        <v>4.3152715604481102</v>
      </c>
    </row>
    <row r="32" spans="1:14" hidden="1" outlineLevel="1">
      <c r="A32" s="4">
        <v>2009</v>
      </c>
      <c r="B32" s="17">
        <v>113.80723820348815</v>
      </c>
      <c r="C32" s="14">
        <v>4.7879958666491973</v>
      </c>
      <c r="D32" s="14">
        <v>4.1075959764148848</v>
      </c>
      <c r="E32" s="14">
        <v>6.3503611466134657</v>
      </c>
      <c r="F32" s="14">
        <v>0.12596878061071159</v>
      </c>
      <c r="G32" s="14">
        <v>0.95784035442984816</v>
      </c>
      <c r="H32" s="14">
        <v>-1.0840757112214021</v>
      </c>
      <c r="I32" s="14">
        <v>-0.19504983186908476</v>
      </c>
      <c r="J32" s="14">
        <v>-13.748903047409883</v>
      </c>
      <c r="K32" s="14">
        <v>3.2057075859379722</v>
      </c>
      <c r="L32" s="14">
        <v>2.5137868769151197</v>
      </c>
      <c r="M32" s="14">
        <v>4.7958463170093353</v>
      </c>
      <c r="N32" s="14">
        <v>4.1992599905639594</v>
      </c>
    </row>
    <row r="33" spans="1:14" hidden="1" outlineLevel="1">
      <c r="A33" s="4" t="s">
        <v>31</v>
      </c>
      <c r="B33" s="17">
        <v>114.08917490936963</v>
      </c>
      <c r="C33" s="14">
        <v>2.9530760785569896</v>
      </c>
      <c r="D33" s="14">
        <v>1.9457752743827541</v>
      </c>
      <c r="E33" s="14">
        <v>5.000880057404089</v>
      </c>
      <c r="F33" s="14">
        <v>0.27045414008628899</v>
      </c>
      <c r="G33" s="14">
        <v>0.24674222771083976</v>
      </c>
      <c r="H33" s="14">
        <v>0.44004767128664923</v>
      </c>
      <c r="I33" s="14">
        <v>-0.64774470252059757</v>
      </c>
      <c r="J33" s="14">
        <v>-13.811708647891237</v>
      </c>
      <c r="K33" s="14">
        <v>1.459397533452389</v>
      </c>
      <c r="L33" s="14">
        <v>1.0544823337129259</v>
      </c>
      <c r="M33" s="14">
        <v>3.6065768927632433</v>
      </c>
      <c r="N33" s="14">
        <v>2.2412809993363538</v>
      </c>
    </row>
    <row r="34" spans="1:14" hidden="1" outlineLevel="1">
      <c r="A34" s="4" t="s">
        <v>32</v>
      </c>
      <c r="B34" s="17">
        <v>113.93585211940764</v>
      </c>
      <c r="C34" s="14">
        <v>1.9103389981941916</v>
      </c>
      <c r="D34" s="14">
        <v>0.67260564610603524</v>
      </c>
      <c r="E34" s="14">
        <v>4.7382232778890199</v>
      </c>
      <c r="F34" s="14">
        <v>0.27466099332527882</v>
      </c>
      <c r="G34" s="14">
        <v>-0.13296094062800989</v>
      </c>
      <c r="H34" s="14">
        <v>-1.7771231912046375</v>
      </c>
      <c r="I34" s="14">
        <v>-0.8166169904533831</v>
      </c>
      <c r="J34" s="14">
        <v>4.6008462138133837</v>
      </c>
      <c r="K34" s="14">
        <v>0.56131452254584246</v>
      </c>
      <c r="L34" s="14">
        <v>0.33043948463900108</v>
      </c>
      <c r="M34" s="14">
        <v>3.0218463238685302</v>
      </c>
      <c r="N34" s="14">
        <v>1.6856282384311072</v>
      </c>
    </row>
    <row r="35" spans="1:14" hidden="1" outlineLevel="1">
      <c r="A35" s="4" t="s">
        <v>33</v>
      </c>
      <c r="B35" s="17">
        <v>114.08759315659655</v>
      </c>
      <c r="C35" s="14">
        <v>1.2074161065379343</v>
      </c>
      <c r="D35" s="14">
        <v>-6.6666603631560406E-2</v>
      </c>
      <c r="E35" s="14">
        <v>4.5318791931714628</v>
      </c>
      <c r="F35" s="14">
        <v>0.2874896756530847</v>
      </c>
      <c r="G35" s="14">
        <v>0.13360310181720081</v>
      </c>
      <c r="H35" s="14">
        <v>-3.4946521868314164</v>
      </c>
      <c r="I35" s="14">
        <v>-0.54460587583290021</v>
      </c>
      <c r="J35" s="14">
        <v>5.9067043182926398</v>
      </c>
      <c r="K35" s="14">
        <v>1.6235239698647774</v>
      </c>
      <c r="L35" s="14">
        <v>0.57225430409697253</v>
      </c>
      <c r="M35" s="14">
        <v>2.2679684516586889</v>
      </c>
      <c r="N35" s="14">
        <v>1.1140541204967036</v>
      </c>
    </row>
    <row r="36" spans="1:14" hidden="1" outlineLevel="1">
      <c r="A36" s="4" t="s">
        <v>34</v>
      </c>
      <c r="B36" s="17">
        <v>114.3367373923557</v>
      </c>
      <c r="C36" s="14">
        <v>0.45442119694986616</v>
      </c>
      <c r="D36" s="14">
        <v>-0.46416870380799935</v>
      </c>
      <c r="E36" s="14">
        <v>2.5466826289342919</v>
      </c>
      <c r="F36" s="14">
        <v>0.23088870997293684</v>
      </c>
      <c r="G36" s="14">
        <v>0.20670231737270228</v>
      </c>
      <c r="H36" s="14">
        <v>-1.1028525499712032</v>
      </c>
      <c r="I36" s="14">
        <v>-0.22184923269466594</v>
      </c>
      <c r="J36" s="14">
        <v>0.71629928831558232</v>
      </c>
      <c r="K36" s="14">
        <v>0.48449573279276592</v>
      </c>
      <c r="L36" s="14">
        <v>0.56691651482287853</v>
      </c>
      <c r="M36" s="14">
        <v>1.0071816250823105</v>
      </c>
      <c r="N36" s="14">
        <v>0.74510109653054712</v>
      </c>
    </row>
    <row r="37" spans="1:14" hidden="1" outlineLevel="1">
      <c r="A37" s="4" t="s">
        <v>35</v>
      </c>
      <c r="B37" s="17">
        <v>114.69245730797111</v>
      </c>
      <c r="C37" s="14">
        <v>0.52920432993495581</v>
      </c>
      <c r="D37" s="14">
        <v>0.51549744312052326</v>
      </c>
      <c r="E37" s="14">
        <v>-0.1849072568622887</v>
      </c>
      <c r="F37" s="14">
        <v>0.10279969040147137</v>
      </c>
      <c r="G37" s="14">
        <v>0.32137075441983143</v>
      </c>
      <c r="H37" s="14">
        <v>3.4715773214940526</v>
      </c>
      <c r="I37" s="14">
        <v>-0.33146311852438259</v>
      </c>
      <c r="J37" s="14">
        <v>1.8333107913930888</v>
      </c>
      <c r="K37" s="14">
        <v>0.49101553846013246</v>
      </c>
      <c r="L37" s="14">
        <v>-1.6373590284892146</v>
      </c>
      <c r="M37" s="14">
        <v>0.68131819183005859</v>
      </c>
      <c r="N37" s="14">
        <v>1.1705809122931612</v>
      </c>
    </row>
    <row r="38" spans="1:14" hidden="1" outlineLevel="1">
      <c r="A38" s="4" t="s">
        <v>36</v>
      </c>
      <c r="B38" s="17">
        <v>115.25111778289146</v>
      </c>
      <c r="C38" s="14">
        <v>1.15318578778367</v>
      </c>
      <c r="D38" s="14">
        <v>1.367586892204713</v>
      </c>
      <c r="E38" s="14">
        <v>-0.38134824157555158</v>
      </c>
      <c r="F38" s="14">
        <v>9.9455065518220212E-2</v>
      </c>
      <c r="G38" s="14">
        <v>0.48709434607390278</v>
      </c>
      <c r="H38" s="14">
        <v>1.8218731371164125</v>
      </c>
      <c r="I38" s="14">
        <v>-0.41462818136594137</v>
      </c>
      <c r="J38" s="14">
        <v>6.0405644449671456</v>
      </c>
      <c r="K38" s="14">
        <v>0.4000313301697247</v>
      </c>
      <c r="L38" s="14">
        <v>0.13298427233161192</v>
      </c>
      <c r="M38" s="14">
        <v>0.78274747477888695</v>
      </c>
      <c r="N38" s="14">
        <v>1.3321228486886412</v>
      </c>
    </row>
    <row r="39" spans="1:14" hidden="1" outlineLevel="1">
      <c r="A39" s="4" t="s">
        <v>37</v>
      </c>
      <c r="B39" s="17">
        <v>115.28392302135717</v>
      </c>
      <c r="C39" s="14">
        <v>1.0469762766797146</v>
      </c>
      <c r="D39" s="14">
        <v>1.2071576562921109</v>
      </c>
      <c r="E39" s="14">
        <v>-0.66270378861607071</v>
      </c>
      <c r="F39" s="14">
        <v>9.9374043839150938E-2</v>
      </c>
      <c r="G39" s="14">
        <v>2.8464139087574836E-2</v>
      </c>
      <c r="H39" s="14">
        <v>-0.24104656521262768</v>
      </c>
      <c r="I39" s="14">
        <v>-0.24711071257212325</v>
      </c>
      <c r="J39" s="14">
        <v>-0.15617415052254557</v>
      </c>
      <c r="K39" s="14">
        <v>0.31240701801027626</v>
      </c>
      <c r="L39" s="14">
        <v>0.28820547260457374</v>
      </c>
      <c r="M39" s="14">
        <v>0.24196613525364796</v>
      </c>
      <c r="N39" s="14">
        <v>0.56644782249644265</v>
      </c>
    </row>
    <row r="40" spans="1:14" hidden="1" outlineLevel="1">
      <c r="A40" s="470" t="s">
        <v>38</v>
      </c>
      <c r="B40" s="415">
        <v>115.57535010790903</v>
      </c>
      <c r="C40" s="416">
        <v>1.0934512564131609</v>
      </c>
      <c r="D40" s="416">
        <v>1.578610485675469</v>
      </c>
      <c r="E40" s="416">
        <v>-0.73913842739976587</v>
      </c>
      <c r="F40" s="416">
        <v>-2.0969169685455369E-2</v>
      </c>
      <c r="G40" s="416">
        <v>0.25279082621246118</v>
      </c>
      <c r="H40" s="416">
        <v>0.56988786371657341</v>
      </c>
      <c r="I40" s="416">
        <v>-3.3093265611952916E-2</v>
      </c>
      <c r="J40" s="416">
        <v>1.0586294328931842</v>
      </c>
      <c r="K40" s="416">
        <v>0.12827946696741321</v>
      </c>
      <c r="L40" s="416">
        <v>0.48953575019000084</v>
      </c>
      <c r="M40" s="416">
        <v>0.14395680048946247</v>
      </c>
      <c r="N40" s="416">
        <v>0.4865742672333937</v>
      </c>
    </row>
    <row r="41" spans="1:14" hidden="1" outlineLevel="1">
      <c r="A41" s="4" t="s">
        <v>667</v>
      </c>
      <c r="B41" s="17">
        <v>118.49466252883467</v>
      </c>
      <c r="C41" s="14">
        <v>3.3353707966305137</v>
      </c>
      <c r="D41" s="14">
        <v>1.904643981505842</v>
      </c>
      <c r="E41" s="14">
        <v>5.89103549927259</v>
      </c>
      <c r="F41" s="14">
        <v>0.55887101170047415</v>
      </c>
      <c r="G41" s="14">
        <v>2.5459804594505329</v>
      </c>
      <c r="H41" s="14">
        <v>3.9810050540870066</v>
      </c>
      <c r="I41" s="14">
        <v>-0.71030741032450351</v>
      </c>
      <c r="J41" s="14">
        <v>9.7251122276141473</v>
      </c>
      <c r="K41" s="14">
        <v>0.80769389644726175</v>
      </c>
      <c r="L41" s="14">
        <v>4.9328178488387238</v>
      </c>
      <c r="M41" s="14">
        <v>9.3258771431052878E-2</v>
      </c>
      <c r="N41" s="14">
        <v>0.77443977596907132</v>
      </c>
    </row>
    <row r="42" spans="1:14" hidden="1" outlineLevel="1">
      <c r="A42" s="4" t="s">
        <v>670</v>
      </c>
      <c r="B42" s="17">
        <v>119.72032467603294</v>
      </c>
      <c r="C42" s="14">
        <v>3.8675014657423077</v>
      </c>
      <c r="D42" s="14">
        <v>2.5123746854522864</v>
      </c>
      <c r="E42" s="14">
        <v>5.9609349283903157</v>
      </c>
      <c r="F42" s="14">
        <v>0.62359114095070423</v>
      </c>
      <c r="G42" s="14">
        <v>1.0343606378895061</v>
      </c>
      <c r="H42" s="14">
        <v>2.2880719574677357</v>
      </c>
      <c r="I42" s="14">
        <v>0.55207666714723302</v>
      </c>
      <c r="J42" s="14">
        <v>4.5713475012378382</v>
      </c>
      <c r="K42" s="14">
        <v>0.88583407487641352</v>
      </c>
      <c r="L42" s="14">
        <v>0.19908277069350788</v>
      </c>
      <c r="M42" s="14">
        <v>0.82180186398063881</v>
      </c>
      <c r="N42" s="14">
        <v>1.4331378085315123</v>
      </c>
    </row>
    <row r="43" spans="1:14" hidden="1">
      <c r="A43" s="4" t="s">
        <v>671</v>
      </c>
      <c r="B43" s="17">
        <v>119.89470010415097</v>
      </c>
      <c r="C43" s="14">
        <v>3.9753483095475559</v>
      </c>
      <c r="D43" s="14">
        <v>2.3422740772172119</v>
      </c>
      <c r="E43" s="14">
        <v>7.1486267257921554</v>
      </c>
      <c r="F43" s="14">
        <v>0.62359114095070423</v>
      </c>
      <c r="G43" s="14">
        <v>0.14565231809208967</v>
      </c>
      <c r="H43" s="14">
        <v>-2.2703457257167798</v>
      </c>
      <c r="I43" s="14">
        <v>0.24499306513534691</v>
      </c>
      <c r="J43" s="14">
        <v>-1.0407460184412543</v>
      </c>
      <c r="K43" s="14">
        <v>0.58967643441867779</v>
      </c>
      <c r="L43" s="14">
        <v>1.4103402903141955</v>
      </c>
      <c r="M43" s="14">
        <v>1.2084679215310246</v>
      </c>
      <c r="N43" s="14">
        <v>1.7581773214671301</v>
      </c>
    </row>
    <row r="44" spans="1:14" hidden="1">
      <c r="A44" s="470" t="s">
        <v>672</v>
      </c>
      <c r="B44" s="415">
        <v>120.80456114428777</v>
      </c>
      <c r="C44" s="416">
        <v>4.5002331064863057</v>
      </c>
      <c r="D44" s="416">
        <v>2.5059682807656998</v>
      </c>
      <c r="E44" s="416">
        <v>9.0147258724028632</v>
      </c>
      <c r="F44" s="416">
        <v>0.62359114095070411</v>
      </c>
      <c r="G44" s="416">
        <v>0.75888345301871141</v>
      </c>
      <c r="H44" s="416">
        <v>-0.11615896002821557</v>
      </c>
      <c r="I44" s="416">
        <v>0.55711906584143378</v>
      </c>
      <c r="J44" s="416">
        <v>0.44558850507883108</v>
      </c>
      <c r="K44" s="416">
        <v>0.39300430048791668</v>
      </c>
      <c r="L44" s="416">
        <v>2.2396602514286315</v>
      </c>
      <c r="M44" s="416">
        <v>1.6428756164059024</v>
      </c>
      <c r="N44" s="416">
        <v>2.1503872066276415</v>
      </c>
    </row>
    <row r="45" spans="1:14">
      <c r="A45" s="4" t="s">
        <v>741</v>
      </c>
      <c r="B45" s="17">
        <v>123.05324501323066</v>
      </c>
      <c r="C45" s="14">
        <v>3.837734333476007</v>
      </c>
      <c r="D45" s="14">
        <v>2.5630120407465427</v>
      </c>
      <c r="E45" s="14">
        <v>7.9208074184292627</v>
      </c>
      <c r="F45" s="14">
        <v>9.8774738143286786E-2</v>
      </c>
      <c r="G45" s="14">
        <v>1.8614229857240332</v>
      </c>
      <c r="H45" s="14">
        <v>2.6586210953301759</v>
      </c>
      <c r="I45" s="14">
        <v>0.7080240698090563</v>
      </c>
      <c r="J45" s="14">
        <v>3.2456275321824535</v>
      </c>
      <c r="K45" s="14">
        <v>0.81680990011388133</v>
      </c>
      <c r="L45" s="14">
        <v>3.8805336803925172</v>
      </c>
      <c r="M45" s="14">
        <v>2.38428654875446</v>
      </c>
      <c r="N45" s="14">
        <v>2.6051925131178422</v>
      </c>
    </row>
    <row r="46" spans="1:14">
      <c r="A46" s="4" t="s">
        <v>742</v>
      </c>
      <c r="B46" s="17">
        <v>123.91251248533121</v>
      </c>
      <c r="C46" s="14">
        <v>3.5016508856306388</v>
      </c>
      <c r="D46" s="14">
        <v>2.3941406566264902</v>
      </c>
      <c r="E46" s="14">
        <v>7.2220705770461535</v>
      </c>
      <c r="F46" s="14">
        <v>6.8786964579703902E-2</v>
      </c>
      <c r="G46" s="14">
        <v>0.6982891609304005</v>
      </c>
      <c r="H46" s="14">
        <v>1.9835539478552988</v>
      </c>
      <c r="I46" s="14">
        <v>0.46719341376089574</v>
      </c>
      <c r="J46" s="14">
        <v>3.8394564988087438</v>
      </c>
      <c r="K46" s="14">
        <v>0.80252246432843322</v>
      </c>
      <c r="L46" s="14">
        <v>-0.44836894797484206</v>
      </c>
      <c r="M46" s="14">
        <v>2.2906838494221091</v>
      </c>
      <c r="N46" s="14">
        <v>2.4910387587122642</v>
      </c>
    </row>
    <row r="47" spans="1:14">
      <c r="A47" s="154" t="s">
        <v>739</v>
      </c>
      <c r="B47" s="17">
        <v>124.28572174424572</v>
      </c>
      <c r="C47" s="14">
        <v>3.6623984515414207</v>
      </c>
      <c r="D47" s="14">
        <v>2.9243895417828014</v>
      </c>
      <c r="E47" s="14">
        <v>5.9889234351976341</v>
      </c>
      <c r="F47" s="53">
        <v>6.8786964579703902E-2</v>
      </c>
      <c r="G47" s="14">
        <v>0.30118771012628542</v>
      </c>
      <c r="H47" s="14">
        <v>-4.9360603400174341E-2</v>
      </c>
      <c r="I47" s="14">
        <v>0.19750369236449217</v>
      </c>
      <c r="J47" s="14">
        <v>-0.66019255797370135</v>
      </c>
      <c r="K47" s="14">
        <v>0.76677334053410107</v>
      </c>
      <c r="L47" s="14">
        <v>0.24403310551652169</v>
      </c>
      <c r="M47" s="14">
        <v>2.3406502129836184</v>
      </c>
      <c r="N47" s="14">
        <v>2.5538473733529798</v>
      </c>
    </row>
    <row r="48" spans="1:14">
      <c r="A48" s="54" t="s">
        <v>740</v>
      </c>
      <c r="B48" s="92">
        <v>124.9857885675229</v>
      </c>
      <c r="C48" s="23">
        <v>3.4611502940199443</v>
      </c>
      <c r="D48" s="23">
        <v>3.0967942394236161</v>
      </c>
      <c r="E48" s="23">
        <v>4.1906480164647633</v>
      </c>
      <c r="F48" s="55">
        <v>0.11360110202713332</v>
      </c>
      <c r="G48" s="23">
        <v>0.56327212285718531</v>
      </c>
      <c r="H48" s="23">
        <v>1.1122984759361429</v>
      </c>
      <c r="I48" s="23">
        <v>0.54982103563199303</v>
      </c>
      <c r="J48" s="23">
        <v>-1.2562241121655973</v>
      </c>
      <c r="K48" s="23">
        <v>0.36257146124674478</v>
      </c>
      <c r="L48" s="23">
        <v>0.50499721409573795</v>
      </c>
      <c r="M48" s="23">
        <v>2.3260725518940291</v>
      </c>
      <c r="N48" s="23">
        <v>2.4567309316798429</v>
      </c>
    </row>
    <row r="49" spans="1:14" hidden="1" outlineLevel="1">
      <c r="A49" s="4" t="s">
        <v>334</v>
      </c>
      <c r="B49" s="17">
        <v>112.56872947150794</v>
      </c>
      <c r="C49" s="14">
        <v>4.9682344320127925</v>
      </c>
      <c r="D49" s="14">
        <v>5.3321868711380773</v>
      </c>
      <c r="E49" s="14">
        <v>4.0116426010482087</v>
      </c>
      <c r="F49" s="14">
        <v>-5.0984177214278718E-2</v>
      </c>
      <c r="G49" s="14">
        <v>0.22834970127556176</v>
      </c>
      <c r="H49" s="14">
        <v>-0.94651896898288612</v>
      </c>
      <c r="I49" s="14">
        <v>-0.11857488473523858</v>
      </c>
      <c r="J49" s="14">
        <v>-1.7086919414960704</v>
      </c>
      <c r="K49" s="14">
        <v>1.5039092577234499</v>
      </c>
      <c r="L49" s="14">
        <v>0.25972801097312015</v>
      </c>
      <c r="M49" s="14">
        <v>3.78747002183799</v>
      </c>
      <c r="N49" s="14">
        <v>4.2372523461153833</v>
      </c>
    </row>
    <row r="50" spans="1:14" hidden="1" outlineLevel="1">
      <c r="A50" s="4" t="s">
        <v>335</v>
      </c>
      <c r="B50" s="17">
        <v>113.30147225299869</v>
      </c>
      <c r="C50" s="14">
        <v>5.3953564230750715</v>
      </c>
      <c r="D50" s="14">
        <v>5.4808584560190639</v>
      </c>
      <c r="E50" s="14">
        <v>5.2853186776476946</v>
      </c>
      <c r="F50" s="14">
        <v>-5.0984177214278718E-2</v>
      </c>
      <c r="G50" s="14">
        <v>0.65092924556479659</v>
      </c>
      <c r="H50" s="14">
        <v>-0.75219391660353097</v>
      </c>
      <c r="I50" s="14">
        <v>-0.17246756108531258</v>
      </c>
      <c r="J50" s="14">
        <v>-2.4004490950443511</v>
      </c>
      <c r="K50" s="14">
        <v>1.9154763317652908</v>
      </c>
      <c r="L50" s="14">
        <v>1.5550461279105292</v>
      </c>
      <c r="M50" s="14">
        <v>4.6219026721537944</v>
      </c>
      <c r="N50" s="14">
        <v>4.8686685823555251</v>
      </c>
    </row>
    <row r="51" spans="1:14" hidden="1" outlineLevel="1">
      <c r="A51" s="4" t="s">
        <v>336</v>
      </c>
      <c r="B51" s="17">
        <v>113.72123805095129</v>
      </c>
      <c r="C51" s="14">
        <v>5.1371192013911298</v>
      </c>
      <c r="D51" s="14">
        <v>4.905872269119385</v>
      </c>
      <c r="E51" s="14">
        <v>5.6935759691578767</v>
      </c>
      <c r="F51" s="14">
        <v>2.7579070238404821E-2</v>
      </c>
      <c r="G51" s="14">
        <v>0.37048574003988222</v>
      </c>
      <c r="H51" s="14">
        <v>-1.6960396167860381E-2</v>
      </c>
      <c r="I51" s="14">
        <v>4.9193998185288024E-2</v>
      </c>
      <c r="J51" s="14">
        <v>-3.2876301749247148</v>
      </c>
      <c r="K51" s="14">
        <v>0.81063318751786539</v>
      </c>
      <c r="L51" s="14">
        <v>0.69818759822690879</v>
      </c>
      <c r="M51" s="14">
        <v>4.8617972256636506</v>
      </c>
      <c r="N51" s="14">
        <v>4.8418568246423774</v>
      </c>
    </row>
    <row r="52" spans="1:14" hidden="1" outlineLevel="1">
      <c r="A52" s="4" t="s">
        <v>337</v>
      </c>
      <c r="B52" s="17">
        <v>113.94802867229082</v>
      </c>
      <c r="C52" s="14">
        <v>4.8708594124351521</v>
      </c>
      <c r="D52" s="14">
        <v>4.1238946238929373</v>
      </c>
      <c r="E52" s="14">
        <v>6.5746122525004438</v>
      </c>
      <c r="F52" s="14">
        <v>0.14213216530077161</v>
      </c>
      <c r="G52" s="14">
        <v>0.19942679593228263</v>
      </c>
      <c r="H52" s="14">
        <v>-0.32658841763264945</v>
      </c>
      <c r="I52" s="14">
        <v>-5.7611232377269062E-2</v>
      </c>
      <c r="J52" s="14">
        <v>-9.1814364824612653</v>
      </c>
      <c r="K52" s="14">
        <v>0.82995123147667016</v>
      </c>
      <c r="L52" s="14">
        <v>0.90853187647785205</v>
      </c>
      <c r="M52" s="14">
        <v>4.8951142245197161</v>
      </c>
      <c r="N52" s="14">
        <v>4.2720680221010241</v>
      </c>
    </row>
    <row r="53" spans="1:14" hidden="1" outlineLevel="1">
      <c r="A53" s="4" t="s">
        <v>338</v>
      </c>
      <c r="B53" s="17">
        <v>113.75244788722235</v>
      </c>
      <c r="C53" s="14">
        <v>4.3589507953977034</v>
      </c>
      <c r="D53" s="14">
        <v>3.3008562205343708</v>
      </c>
      <c r="E53" s="14">
        <v>6.7823307888014597</v>
      </c>
      <c r="F53" s="14">
        <v>0.20819510629295837</v>
      </c>
      <c r="G53" s="14">
        <v>-0.17164034108124326</v>
      </c>
      <c r="H53" s="14">
        <v>-9.6887306608252288E-2</v>
      </c>
      <c r="I53" s="14">
        <v>-0.15391945216555314</v>
      </c>
      <c r="J53" s="14">
        <v>-8.9325596155699856</v>
      </c>
      <c r="K53" s="14">
        <v>0.12988944646478728</v>
      </c>
      <c r="L53" s="14">
        <v>0.2126629749947142</v>
      </c>
      <c r="M53" s="14">
        <v>4.6615801382050392</v>
      </c>
      <c r="N53" s="14">
        <v>3.488576238298208</v>
      </c>
    </row>
    <row r="54" spans="1:14" ht="13.5" hidden="1" customHeight="1" outlineLevel="1">
      <c r="A54" s="4" t="s">
        <v>339</v>
      </c>
      <c r="B54" s="17">
        <v>114.19272911471508</v>
      </c>
      <c r="C54" s="14">
        <v>3.4349079272117962</v>
      </c>
      <c r="D54" s="14">
        <v>2.5080977176253896</v>
      </c>
      <c r="E54" s="14">
        <v>5.2115876553909573</v>
      </c>
      <c r="F54" s="14">
        <v>0.2678970753904153</v>
      </c>
      <c r="G54" s="14">
        <v>0.38705209045633637</v>
      </c>
      <c r="H54" s="14">
        <v>0.89099697783751708</v>
      </c>
      <c r="I54" s="14">
        <v>-2.2615454836241611E-2</v>
      </c>
      <c r="J54" s="14">
        <v>-4.8572945153763953</v>
      </c>
      <c r="K54" s="14">
        <v>0.84315138609996154</v>
      </c>
      <c r="L54" s="14">
        <v>0.51055372308799463</v>
      </c>
      <c r="M54" s="14">
        <v>4.144741569895217</v>
      </c>
      <c r="N54" s="14">
        <v>2.7665165991683409</v>
      </c>
    </row>
    <row r="55" spans="1:14" hidden="1" outlineLevel="1">
      <c r="A55" s="4" t="s">
        <v>425</v>
      </c>
      <c r="B55" s="14">
        <v>114.18004964139756</v>
      </c>
      <c r="C55" s="14">
        <v>2.976655100770941</v>
      </c>
      <c r="D55" s="14">
        <v>1.9830576255687333</v>
      </c>
      <c r="E55" s="14">
        <v>4.9695845198467765</v>
      </c>
      <c r="F55" s="14">
        <v>0.27022446745866524</v>
      </c>
      <c r="G55" s="14">
        <v>-1.1103573244838572E-2</v>
      </c>
      <c r="H55" s="19">
        <v>4.2704617740014328E-2</v>
      </c>
      <c r="I55" s="19">
        <v>-0.47535189190141125</v>
      </c>
      <c r="J55" s="19">
        <v>-0.13067500992464431</v>
      </c>
      <c r="K55" s="19">
        <v>0.36897961010740232</v>
      </c>
      <c r="L55" s="14">
        <v>5.2897241809390039E-2</v>
      </c>
      <c r="M55" s="19">
        <v>3.5617452724509917</v>
      </c>
      <c r="N55" s="19">
        <v>2.2319628245464571</v>
      </c>
    </row>
    <row r="56" spans="1:14" hidden="1" outlineLevel="1">
      <c r="A56" s="4" t="s">
        <v>426</v>
      </c>
      <c r="B56" s="14">
        <v>113.89474597199629</v>
      </c>
      <c r="C56" s="14">
        <v>2.4540856050945479</v>
      </c>
      <c r="D56" s="14">
        <v>1.350278437452701</v>
      </c>
      <c r="E56" s="14">
        <v>4.822648433768336</v>
      </c>
      <c r="F56" s="14">
        <v>0.27327177290978799</v>
      </c>
      <c r="G56" s="14">
        <v>-0.24987173354479353</v>
      </c>
      <c r="H56" s="19">
        <v>-0.90631680815650384</v>
      </c>
      <c r="I56" s="19">
        <v>-0.56403133572649722</v>
      </c>
      <c r="J56" s="19">
        <v>-0.14590152755187091</v>
      </c>
      <c r="K56" s="19">
        <v>7.1925212413077588E-3</v>
      </c>
      <c r="L56" s="14">
        <v>0.18757981092211651</v>
      </c>
      <c r="M56" s="19">
        <v>3.104214229685482</v>
      </c>
      <c r="N56" s="19">
        <v>1.7289958649229504</v>
      </c>
    </row>
    <row r="57" spans="1:14" s="6" customFormat="1" hidden="1" outlineLevel="1">
      <c r="A57" s="4" t="s">
        <v>13</v>
      </c>
      <c r="B57" s="14">
        <v>113.76232275309248</v>
      </c>
      <c r="C57" s="14">
        <v>2.0884505318247335</v>
      </c>
      <c r="D57" s="14">
        <v>0.86881080306184799</v>
      </c>
      <c r="E57" s="14">
        <v>4.866914750741941</v>
      </c>
      <c r="F57" s="14">
        <v>0.27482590686708391</v>
      </c>
      <c r="G57" s="14">
        <v>-0.11626806642718179</v>
      </c>
      <c r="H57" s="14">
        <v>-1.1565450486639151</v>
      </c>
      <c r="I57" s="14">
        <v>-0.13865772765151974</v>
      </c>
      <c r="J57" s="14">
        <v>1.7726000658082341</v>
      </c>
      <c r="K57" s="14">
        <v>4.5468375941453587E-2</v>
      </c>
      <c r="L57" s="14">
        <v>0.15215664020166741</v>
      </c>
      <c r="M57" s="14">
        <v>2.9792945329148068</v>
      </c>
      <c r="N57" s="14">
        <v>1.6797345494698419</v>
      </c>
    </row>
    <row r="58" spans="1:14" hidden="1" outlineLevel="1">
      <c r="A58" s="4" t="s">
        <v>14</v>
      </c>
      <c r="B58" s="19">
        <v>113.88099491384264</v>
      </c>
      <c r="C58" s="19">
        <v>1.8745763035272489</v>
      </c>
      <c r="D58" s="19">
        <v>0.63979752336935292</v>
      </c>
      <c r="E58" s="19">
        <v>4.7011854713249619</v>
      </c>
      <c r="F58" s="14">
        <v>0.27463450044163645</v>
      </c>
      <c r="G58" s="19">
        <v>0.10431587354955241</v>
      </c>
      <c r="H58" s="19">
        <v>0.3674680967103825</v>
      </c>
      <c r="I58" s="19">
        <v>-0.13119034024767018</v>
      </c>
      <c r="J58" s="19">
        <v>1.9252156919393997</v>
      </c>
      <c r="K58" s="19">
        <v>0.11378373083670112</v>
      </c>
      <c r="L58" s="14">
        <v>4.0136254194209187E-2</v>
      </c>
      <c r="M58" s="19">
        <v>2.9431765632637052</v>
      </c>
      <c r="N58" s="19">
        <v>1.5845207457792014</v>
      </c>
    </row>
    <row r="59" spans="1:14" hidden="1" outlineLevel="1">
      <c r="A59" s="4" t="s">
        <v>15</v>
      </c>
      <c r="B59" s="19">
        <v>114.16423869128781</v>
      </c>
      <c r="C59" s="19">
        <v>1.7677007145268249</v>
      </c>
      <c r="D59" s="19">
        <v>0.51061525573361166</v>
      </c>
      <c r="E59" s="19">
        <v>4.6468954653547883</v>
      </c>
      <c r="F59" s="14">
        <v>0.2745225726671161</v>
      </c>
      <c r="G59" s="19">
        <v>0.2487190928209202</v>
      </c>
      <c r="H59" s="19">
        <v>-0.84044477961072062</v>
      </c>
      <c r="I59" s="19">
        <v>-0.17071506506115952</v>
      </c>
      <c r="J59" s="19">
        <v>4.8285944076331475</v>
      </c>
      <c r="K59" s="19">
        <v>0.93425436647078186</v>
      </c>
      <c r="L59" s="14">
        <v>2.5765091712017352E-2</v>
      </c>
      <c r="M59" s="19">
        <v>3.081644665577187</v>
      </c>
      <c r="N59" s="19">
        <v>1.7922277683288144</v>
      </c>
    </row>
    <row r="60" spans="1:14" hidden="1" outlineLevel="1">
      <c r="A60" s="4" t="s">
        <v>16</v>
      </c>
      <c r="B60" s="19">
        <v>114.18535369351672</v>
      </c>
      <c r="C60" s="19">
        <v>1.667751021871112</v>
      </c>
      <c r="D60" s="19">
        <v>0.22650027732107958</v>
      </c>
      <c r="E60" s="19">
        <v>5.1320682448487531</v>
      </c>
      <c r="F60" s="14">
        <v>0.28725267607538041</v>
      </c>
      <c r="G60" s="19">
        <v>1.8495285801378714E-2</v>
      </c>
      <c r="H60" s="19">
        <v>-1.9694986270600765</v>
      </c>
      <c r="I60" s="19">
        <v>-0.17980143030702322</v>
      </c>
      <c r="J60" s="19">
        <v>2.0558778586343038</v>
      </c>
      <c r="K60" s="19">
        <v>0.62966078707297868</v>
      </c>
      <c r="L60" s="14">
        <v>0.42303703761190548</v>
      </c>
      <c r="M60" s="19">
        <v>2.8726446912990156</v>
      </c>
      <c r="N60" s="19">
        <v>1.5936389707080139</v>
      </c>
    </row>
    <row r="61" spans="1:14" hidden="1" outlineLevel="1">
      <c r="A61" s="4" t="s">
        <v>428</v>
      </c>
      <c r="B61" s="19">
        <v>114.04885914231437</v>
      </c>
      <c r="C61" s="19">
        <v>1.3148675282695308</v>
      </c>
      <c r="D61" s="19">
        <v>-0.17505849415132957</v>
      </c>
      <c r="E61" s="19">
        <v>4.9633279685281195</v>
      </c>
      <c r="F61" s="14">
        <v>0.28725267607538191</v>
      </c>
      <c r="G61" s="19">
        <v>-0.11953770495706806</v>
      </c>
      <c r="H61" s="19">
        <v>-1.538440770298962</v>
      </c>
      <c r="I61" s="19">
        <v>-0.18826444439193324</v>
      </c>
      <c r="J61" s="19">
        <v>5.7260732764945033E-2</v>
      </c>
      <c r="K61" s="19">
        <v>0.38909306821545897</v>
      </c>
      <c r="L61" s="14">
        <v>9.8807993980784659E-2</v>
      </c>
      <c r="M61" s="19">
        <v>2.3350839303461584</v>
      </c>
      <c r="N61" s="19">
        <v>1.2013568088301838</v>
      </c>
    </row>
    <row r="62" spans="1:14" hidden="1" outlineLevel="1">
      <c r="A62" s="4" t="s">
        <v>615</v>
      </c>
      <c r="B62" s="19">
        <v>114.02856663395858</v>
      </c>
      <c r="C62" s="19">
        <v>0.63544713762590277</v>
      </c>
      <c r="D62" s="19">
        <v>-0.63855936785263623</v>
      </c>
      <c r="E62" s="19">
        <v>3.5279015551144539</v>
      </c>
      <c r="F62" s="14">
        <v>0.28796367480849172</v>
      </c>
      <c r="G62" s="19">
        <v>-1.7792820119723274E-2</v>
      </c>
      <c r="H62" s="19">
        <v>-0.28967779389191151</v>
      </c>
      <c r="I62" s="19">
        <v>-0.24845302819700521</v>
      </c>
      <c r="J62" s="19">
        <v>-0.22443653219643522</v>
      </c>
      <c r="K62" s="19">
        <v>0.20075423800835779</v>
      </c>
      <c r="L62" s="14">
        <v>0.15623281139292544</v>
      </c>
      <c r="M62" s="19">
        <v>1.5015967438208264</v>
      </c>
      <c r="N62" s="19">
        <v>0.51620271187444189</v>
      </c>
    </row>
    <row r="63" spans="1:14" hidden="1" outlineLevel="1">
      <c r="A63" s="4" t="s">
        <v>430</v>
      </c>
      <c r="B63" s="19">
        <v>114.16501957576921</v>
      </c>
      <c r="C63" s="19">
        <v>0.38500189185300826</v>
      </c>
      <c r="D63" s="19">
        <v>-0.81586383576144783</v>
      </c>
      <c r="E63" s="19">
        <v>3.1644428234131681</v>
      </c>
      <c r="F63" s="14">
        <v>0.26539933367220397</v>
      </c>
      <c r="G63" s="19">
        <v>0.119665576652082</v>
      </c>
      <c r="H63" s="19">
        <v>-0.69256200850811922</v>
      </c>
      <c r="I63" s="19">
        <v>0.12426767167750086</v>
      </c>
      <c r="J63" s="19">
        <v>-0.40676116983733834</v>
      </c>
      <c r="K63" s="19">
        <v>0.15328828749758827</v>
      </c>
      <c r="L63" s="14">
        <v>0.34466323426987344</v>
      </c>
      <c r="M63" s="19">
        <v>1.2290029789111117</v>
      </c>
      <c r="N63" s="19">
        <v>0.43967845150810092</v>
      </c>
    </row>
    <row r="64" spans="1:14" hidden="1" outlineLevel="1">
      <c r="A64" s="4" t="s">
        <v>431</v>
      </c>
      <c r="B64" s="19">
        <v>114.46013588079249</v>
      </c>
      <c r="C64" s="19">
        <v>0.43940855337656615</v>
      </c>
      <c r="D64" s="19">
        <v>-0.45500437911960034</v>
      </c>
      <c r="E64" s="19">
        <v>2.3416447989979474</v>
      </c>
      <c r="F64" s="14">
        <v>0.24451268994688388</v>
      </c>
      <c r="G64" s="19">
        <v>0.25849976239420869</v>
      </c>
      <c r="H64" s="19">
        <v>0.45641946163665637</v>
      </c>
      <c r="I64" s="19">
        <v>-4.9356416308299345E-2</v>
      </c>
      <c r="J64" s="19">
        <v>1.7923760907667656</v>
      </c>
      <c r="K64" s="19">
        <v>0.11715492906485281</v>
      </c>
      <c r="L64" s="14">
        <v>0.10372608872472711</v>
      </c>
      <c r="M64" s="19">
        <v>0.89914378032263187</v>
      </c>
      <c r="N64" s="19">
        <v>0.7126653375902805</v>
      </c>
    </row>
    <row r="65" spans="1:14" hidden="1" outlineLevel="1">
      <c r="A65" s="4" t="s">
        <v>432</v>
      </c>
      <c r="B65" s="19">
        <v>114.38505672050543</v>
      </c>
      <c r="C65" s="19">
        <v>0.54321440424436673</v>
      </c>
      <c r="D65" s="19">
        <v>-0.17638950864493097</v>
      </c>
      <c r="E65" s="19">
        <v>2.1709573382505027</v>
      </c>
      <c r="F65" s="14">
        <v>0.18275410629972264</v>
      </c>
      <c r="G65" s="19">
        <v>-6.5594156174384466E-2</v>
      </c>
      <c r="H65" s="19">
        <v>-1.305309713927727E-2</v>
      </c>
      <c r="I65" s="19">
        <v>-0.25321209208122752</v>
      </c>
      <c r="J65" s="19">
        <v>0.19170597705047498</v>
      </c>
      <c r="K65" s="19">
        <v>-3.2287292670062584E-2</v>
      </c>
      <c r="L65" s="14">
        <v>4.5526273102396431E-2</v>
      </c>
      <c r="M65" s="19">
        <v>0.77720258654763086</v>
      </c>
      <c r="N65" s="19">
        <v>1.0422643356551902</v>
      </c>
    </row>
    <row r="66" spans="1:14" hidden="1" outlineLevel="1">
      <c r="A66" s="4" t="s">
        <v>433</v>
      </c>
      <c r="B66" s="19">
        <v>114.65294825033027</v>
      </c>
      <c r="C66" s="19">
        <v>0.38836136887415762</v>
      </c>
      <c r="D66" s="19">
        <v>0.2230802427201013</v>
      </c>
      <c r="E66" s="19">
        <v>-9.3849537088672719E-2</v>
      </c>
      <c r="F66" s="14">
        <v>0.16127987514757167</v>
      </c>
      <c r="G66" s="19">
        <v>0.23420150979984555</v>
      </c>
      <c r="H66" s="19">
        <v>2.6454943686063075</v>
      </c>
      <c r="I66" s="19">
        <v>0.18982298282400001</v>
      </c>
      <c r="J66" s="19">
        <v>-0.5347702276096129</v>
      </c>
      <c r="K66" s="19">
        <v>0.29890885318999999</v>
      </c>
      <c r="L66" s="14">
        <v>-1.7174472534262009</v>
      </c>
      <c r="M66" s="19">
        <v>0.61337296185800005</v>
      </c>
      <c r="N66" s="19">
        <v>1.0589608547544458</v>
      </c>
    </row>
    <row r="67" spans="1:14" hidden="1" outlineLevel="1">
      <c r="A67" s="4" t="s">
        <v>434</v>
      </c>
      <c r="B67" s="19">
        <v>114.67798071869879</v>
      </c>
      <c r="C67" s="19">
        <v>0.42437315137698306</v>
      </c>
      <c r="D67" s="19">
        <v>0.43751238558286332</v>
      </c>
      <c r="E67" s="19">
        <v>-0.17823719525425474</v>
      </c>
      <c r="F67" s="14">
        <v>4.5031290671240565E-2</v>
      </c>
      <c r="G67" s="19">
        <v>2.1833253091642746E-2</v>
      </c>
      <c r="H67" s="19">
        <v>0.78627853358158006</v>
      </c>
      <c r="I67" s="19">
        <v>-0.24682706869599258</v>
      </c>
      <c r="J67" s="19">
        <v>0.61421107713</v>
      </c>
      <c r="K67" s="19">
        <v>0.22465958682500001</v>
      </c>
      <c r="L67" s="14">
        <v>-3.1614368855230168E-2</v>
      </c>
      <c r="M67" s="19">
        <v>0.64688940906299996</v>
      </c>
      <c r="N67" s="19">
        <v>1.1247878546263763</v>
      </c>
    </row>
    <row r="68" spans="1:14" hidden="1" outlineLevel="1">
      <c r="A68" s="4" t="s">
        <v>435</v>
      </c>
      <c r="B68" s="19">
        <v>114.79893954216399</v>
      </c>
      <c r="C68" s="19">
        <v>0.78230160507548874</v>
      </c>
      <c r="D68" s="19">
        <v>0.86032045292971304</v>
      </c>
      <c r="E68" s="19">
        <v>-0.27404489773361718</v>
      </c>
      <c r="F68" s="14">
        <v>0.10208790538560197</v>
      </c>
      <c r="G68" s="19">
        <v>0.1054769387358192</v>
      </c>
      <c r="H68" s="19">
        <v>0.40687805882019745</v>
      </c>
      <c r="I68" s="19">
        <v>-0.51419367233395974</v>
      </c>
      <c r="J68" s="19">
        <v>3.7002121976960001</v>
      </c>
      <c r="K68" s="19">
        <v>7.2559663396999999E-2</v>
      </c>
      <c r="L68" s="14">
        <v>0.11298652890533845</v>
      </c>
      <c r="M68" s="19">
        <v>0.67538975840899995</v>
      </c>
      <c r="N68" s="19">
        <v>1.3244169523693472</v>
      </c>
    </row>
    <row r="69" spans="1:14" hidden="1" outlineLevel="1">
      <c r="A69" s="4" t="s">
        <v>436</v>
      </c>
      <c r="B69" s="19">
        <v>115.22486159304707</v>
      </c>
      <c r="C69" s="19">
        <v>1.2738029663101855</v>
      </c>
      <c r="D69" s="19">
        <v>1.513740130984857</v>
      </c>
      <c r="E69" s="19">
        <v>-0.37228396873422298</v>
      </c>
      <c r="F69" s="14">
        <v>9.9290151976415109E-2</v>
      </c>
      <c r="G69" s="19">
        <v>0.37101566667925567</v>
      </c>
      <c r="H69" s="19">
        <v>1.1988298718290054</v>
      </c>
      <c r="I69" s="19">
        <v>0.14284663215999999</v>
      </c>
      <c r="J69" s="19">
        <v>2.3224039804149998</v>
      </c>
      <c r="K69" s="19">
        <v>0.16904090247199999</v>
      </c>
      <c r="L69" s="14">
        <v>4.1929475321310861E-2</v>
      </c>
      <c r="M69" s="19">
        <v>0.90182086159800001</v>
      </c>
      <c r="N69" s="19">
        <v>1.5478686700261903</v>
      </c>
    </row>
    <row r="70" spans="1:14" hidden="1" outlineLevel="1">
      <c r="A70" s="4" t="s">
        <v>21</v>
      </c>
      <c r="B70" s="19">
        <v>115.29551638698319</v>
      </c>
      <c r="C70" s="19">
        <v>1.2310768660605333</v>
      </c>
      <c r="D70" s="19">
        <v>1.4577449896045209</v>
      </c>
      <c r="E70" s="19">
        <v>-0.37708400838218381</v>
      </c>
      <c r="F70" s="14">
        <v>9.948155840186268E-2</v>
      </c>
      <c r="G70" s="19">
        <v>6.1319052988466183E-2</v>
      </c>
      <c r="H70" s="19">
        <v>0.15601511034427062</v>
      </c>
      <c r="I70" s="19">
        <v>-0.14763146898495449</v>
      </c>
      <c r="J70" s="19">
        <v>1.9197549119741808</v>
      </c>
      <c r="K70" s="19">
        <v>7.2737929469639084E-2</v>
      </c>
      <c r="L70" s="14">
        <v>3.5316344238054853E-2</v>
      </c>
      <c r="M70" s="19">
        <v>0.87036279650500004</v>
      </c>
      <c r="N70" s="19">
        <v>1.5224759673546515</v>
      </c>
    </row>
    <row r="71" spans="1:14" hidden="1" outlineLevel="1">
      <c r="A71" s="4" t="s">
        <v>22</v>
      </c>
      <c r="B71" s="19">
        <v>115.28218397887309</v>
      </c>
      <c r="C71" s="19">
        <v>0.97439253386542646</v>
      </c>
      <c r="D71" s="19">
        <v>1.1297851523635813</v>
      </c>
      <c r="E71" s="19">
        <v>-0.39466967871801728</v>
      </c>
      <c r="F71" s="14">
        <v>9.9593486176382862E-2</v>
      </c>
      <c r="G71" s="19">
        <v>-1.1563683071031505E-2</v>
      </c>
      <c r="H71" s="19">
        <v>-6.216055796063813E-2</v>
      </c>
      <c r="I71" s="19">
        <v>-9.9642703408846955E-2</v>
      </c>
      <c r="J71" s="19">
        <v>-0.92617383083828031</v>
      </c>
      <c r="K71" s="19">
        <v>0.17633922178100001</v>
      </c>
      <c r="L71" s="14">
        <v>8.1083095099927505E-3</v>
      </c>
      <c r="M71" s="19">
        <v>0.51672679711900005</v>
      </c>
      <c r="N71" s="19">
        <v>0.94685203823678421</v>
      </c>
    </row>
    <row r="72" spans="1:14" hidden="1" outlineLevel="1">
      <c r="A72" s="4" t="s">
        <v>437</v>
      </c>
      <c r="B72" s="19">
        <v>115.40765120870827</v>
      </c>
      <c r="C72" s="19">
        <v>1.0680253856599506</v>
      </c>
      <c r="D72" s="19">
        <v>1.368891181069614</v>
      </c>
      <c r="E72" s="19">
        <v>-0.79494295395176096</v>
      </c>
      <c r="F72" s="14">
        <v>9.9593486176382862E-2</v>
      </c>
      <c r="G72" s="19">
        <v>0.10883488281083942</v>
      </c>
      <c r="H72" s="19">
        <v>0.39720199656309774</v>
      </c>
      <c r="I72" s="19">
        <v>-7.2867570606135246E-2</v>
      </c>
      <c r="J72" s="19">
        <v>0.62486514890409239</v>
      </c>
      <c r="K72" s="19">
        <v>0.13636134810735712</v>
      </c>
      <c r="L72" s="14">
        <v>1.9477731957167066E-2</v>
      </c>
      <c r="M72" s="19">
        <v>0.31451973578499803</v>
      </c>
      <c r="N72" s="19">
        <v>0.69249939476866018</v>
      </c>
    </row>
    <row r="73" spans="1:14" hidden="1" outlineLevel="1">
      <c r="A73" s="4" t="s">
        <v>438</v>
      </c>
      <c r="B73" s="19">
        <v>115.23987857894126</v>
      </c>
      <c r="C73" s="19">
        <v>1.0443063130112762</v>
      </c>
      <c r="D73" s="19">
        <v>1.2474789971095674</v>
      </c>
      <c r="E73" s="19">
        <v>-0.64732503629548432</v>
      </c>
      <c r="F73" s="14">
        <v>9.9619822037089856E-2</v>
      </c>
      <c r="G73" s="19">
        <v>-0.14537392279443395</v>
      </c>
      <c r="H73" s="19">
        <v>-0.97799086292125992</v>
      </c>
      <c r="I73" s="19">
        <v>-5.3344990233625822E-3</v>
      </c>
      <c r="J73" s="19">
        <v>-0.77118768182869246</v>
      </c>
      <c r="K73" s="19">
        <v>1.7191997098109368E-3</v>
      </c>
      <c r="L73" s="14">
        <v>0.2477558201897665</v>
      </c>
      <c r="M73" s="19">
        <v>0.20545638248199999</v>
      </c>
      <c r="N73" s="19">
        <v>0.46689356026089968</v>
      </c>
    </row>
    <row r="74" spans="1:14" hidden="1" outlineLevel="1">
      <c r="A74" s="4" t="s">
        <v>648</v>
      </c>
      <c r="B74" s="19">
        <v>115.2534384234348</v>
      </c>
      <c r="C74" s="19">
        <v>1.0741797647266225</v>
      </c>
      <c r="D74" s="19">
        <v>1.3377296235669149</v>
      </c>
      <c r="E74" s="19">
        <v>-0.54615599536762716</v>
      </c>
      <c r="F74" s="14">
        <v>9.8908823303980098E-2</v>
      </c>
      <c r="G74" s="19">
        <v>1.1766625113423856E-2</v>
      </c>
      <c r="H74" s="19">
        <v>1.7714138788193168E-2</v>
      </c>
      <c r="I74" s="19">
        <v>-0.16557495403313283</v>
      </c>
      <c r="J74" s="19">
        <v>-0.82383963336803845</v>
      </c>
      <c r="K74" s="19">
        <v>9.8616481805464673E-2</v>
      </c>
      <c r="L74" s="14">
        <v>0.25822010081594726</v>
      </c>
      <c r="M74" s="19">
        <v>0.18917363295034306</v>
      </c>
      <c r="N74" s="19">
        <v>0.50955284589858252</v>
      </c>
    </row>
    <row r="75" spans="1:14" hidden="1" outlineLevel="1">
      <c r="A75" s="4" t="s">
        <v>440</v>
      </c>
      <c r="B75" s="19">
        <v>115.2919582494571</v>
      </c>
      <c r="C75" s="19">
        <v>0.98711380875586485</v>
      </c>
      <c r="D75" s="19">
        <v>1.3587294791482805</v>
      </c>
      <c r="E75" s="19">
        <v>-0.7189738584336709</v>
      </c>
      <c r="F75" s="14">
        <v>4.2909916987584173E-2</v>
      </c>
      <c r="G75" s="19">
        <v>3.3421845412348716E-2</v>
      </c>
      <c r="H75" s="19">
        <v>-0.3119520285173536</v>
      </c>
      <c r="I75" s="19">
        <v>5.7242062326000001E-2</v>
      </c>
      <c r="J75" s="19">
        <v>0.46210862783000001</v>
      </c>
      <c r="K75" s="19">
        <v>8.3493562245E-2</v>
      </c>
      <c r="L75" s="14">
        <v>0.17029742223127187</v>
      </c>
      <c r="M75" s="19">
        <v>0.120321316527</v>
      </c>
      <c r="N75" s="19">
        <v>0.47396155975161491</v>
      </c>
    </row>
    <row r="76" spans="1:14" hidden="1" outlineLevel="1">
      <c r="A76" s="4" t="s">
        <v>441</v>
      </c>
      <c r="B76" s="19">
        <v>115.58990953380524</v>
      </c>
      <c r="C76" s="19">
        <v>0.98704552840153781</v>
      </c>
      <c r="D76" s="19">
        <v>1.4897918012424611</v>
      </c>
      <c r="E76" s="19">
        <v>-0.7875609490707518</v>
      </c>
      <c r="F76" s="14">
        <v>-5.0756534349462368E-2</v>
      </c>
      <c r="G76" s="19">
        <v>0.25843197467725076</v>
      </c>
      <c r="H76" s="19">
        <v>1.28017305053217</v>
      </c>
      <c r="I76" s="19">
        <v>0.129003775746</v>
      </c>
      <c r="J76" s="19">
        <v>0.70390927834000006</v>
      </c>
      <c r="K76" s="19">
        <v>-9.7399938601824942E-2</v>
      </c>
      <c r="L76" s="14">
        <v>3.4570645825041879E-2</v>
      </c>
      <c r="M76" s="19">
        <v>0.100385462245</v>
      </c>
      <c r="N76" s="19">
        <v>0.39233281795900155</v>
      </c>
    </row>
    <row r="77" spans="1:14" hidden="1" outlineLevel="1">
      <c r="A77" s="470" t="s">
        <v>442</v>
      </c>
      <c r="B77" s="416">
        <v>115.89350605836722</v>
      </c>
      <c r="C77" s="416">
        <v>1.3187468547998691</v>
      </c>
      <c r="D77" s="416">
        <v>1.8980934905106466</v>
      </c>
      <c r="E77" s="416">
        <v>-0.71087244888209966</v>
      </c>
      <c r="F77" s="416">
        <v>-5.5060891694487912E-2</v>
      </c>
      <c r="G77" s="416">
        <v>0.26264967745576939</v>
      </c>
      <c r="H77" s="416">
        <v>1.0406055215396464</v>
      </c>
      <c r="I77" s="416">
        <v>-0.19187251628429181</v>
      </c>
      <c r="J77" s="416">
        <v>2.8132308294159998</v>
      </c>
      <c r="K77" s="416">
        <v>0.13032737576299999</v>
      </c>
      <c r="L77" s="416">
        <v>0.12285872691428779</v>
      </c>
      <c r="M77" s="416">
        <v>0.20847289794900001</v>
      </c>
      <c r="N77" s="416">
        <v>0.60571400118598717</v>
      </c>
    </row>
    <row r="78" spans="1:14" hidden="1" outlineLevel="1">
      <c r="A78" s="4" t="s">
        <v>650</v>
      </c>
      <c r="B78" s="19">
        <v>118.09462540596674</v>
      </c>
      <c r="C78" s="19">
        <v>3.0018217657368496</v>
      </c>
      <c r="D78" s="19">
        <v>1.6240027869216789</v>
      </c>
      <c r="E78" s="19">
        <v>5.8317615427319964</v>
      </c>
      <c r="F78" s="14">
        <v>0.48806292043559463</v>
      </c>
      <c r="G78" s="19">
        <v>1.8992602971998878</v>
      </c>
      <c r="H78" s="19">
        <v>1.7291395015162294</v>
      </c>
      <c r="I78" s="19">
        <v>-0.54312290629570725</v>
      </c>
      <c r="J78" s="19">
        <v>6.1554327298124036</v>
      </c>
      <c r="K78" s="19">
        <v>0.31237538772957407</v>
      </c>
      <c r="L78" s="14">
        <v>4.7588587253053021</v>
      </c>
      <c r="M78" s="19">
        <v>-0.16245820961542279</v>
      </c>
      <c r="N78" s="19">
        <v>0.5255935074740421</v>
      </c>
    </row>
    <row r="79" spans="1:14" hidden="1" outlineLevel="1">
      <c r="A79" s="4" t="s">
        <v>653</v>
      </c>
      <c r="B79" s="19">
        <v>118.46276632995706</v>
      </c>
      <c r="C79" s="19">
        <v>3.3003594827355585</v>
      </c>
      <c r="D79" s="19">
        <v>1.8171057019862218</v>
      </c>
      <c r="E79" s="19">
        <v>5.9507536655776647</v>
      </c>
      <c r="F79" s="14">
        <v>0.61003471230208728</v>
      </c>
      <c r="G79" s="19">
        <v>0.31173385132878195</v>
      </c>
      <c r="H79" s="19">
        <v>1.2346251099167489</v>
      </c>
      <c r="I79" s="19">
        <v>-0.24548979913572566</v>
      </c>
      <c r="J79" s="19">
        <v>0.95423258855772985</v>
      </c>
      <c r="K79" s="19">
        <v>0.47901777404966595</v>
      </c>
      <c r="L79" s="14">
        <v>8.0785257214486705E-2</v>
      </c>
      <c r="M79" s="19">
        <v>-3.9987947955097525E-2</v>
      </c>
      <c r="N79" s="19">
        <v>0.66064072264961737</v>
      </c>
    </row>
    <row r="80" spans="1:14" hidden="1" outlineLevel="1">
      <c r="A80" s="4" t="s">
        <v>654</v>
      </c>
      <c r="B80" s="19">
        <v>118.92659585058018</v>
      </c>
      <c r="C80" s="19">
        <v>3.5955526461114999</v>
      </c>
      <c r="D80" s="19">
        <v>2.2465625121435977</v>
      </c>
      <c r="E80" s="19">
        <v>5.890610514712435</v>
      </c>
      <c r="F80" s="14">
        <v>0.57851540236374044</v>
      </c>
      <c r="G80" s="19">
        <v>0.39154034216220168</v>
      </c>
      <c r="H80" s="19">
        <v>0.77787703132379704</v>
      </c>
      <c r="I80" s="19">
        <v>0.2422500405693313</v>
      </c>
      <c r="J80" s="19">
        <v>1.8031469669815579</v>
      </c>
      <c r="K80" s="19">
        <v>0.35782653709028978</v>
      </c>
      <c r="L80" s="14">
        <v>5.6157197880679632E-2</v>
      </c>
      <c r="M80" s="19">
        <v>0.48397018171930029</v>
      </c>
      <c r="N80" s="19">
        <v>1.105194117874106</v>
      </c>
    </row>
    <row r="81" spans="1:14" hidden="1" outlineLevel="1">
      <c r="A81" s="4" t="s">
        <v>655</v>
      </c>
      <c r="B81" s="19">
        <v>119.45943712637546</v>
      </c>
      <c r="C81" s="19">
        <v>3.6750536948216137</v>
      </c>
      <c r="D81" s="19">
        <v>2.2970944341682582</v>
      </c>
      <c r="E81" s="19">
        <v>5.9078887026267921</v>
      </c>
      <c r="F81" s="14">
        <v>0.62359114095070423</v>
      </c>
      <c r="G81" s="19">
        <v>0.44804214901159867</v>
      </c>
      <c r="H81" s="19">
        <v>0.82098910189844787</v>
      </c>
      <c r="I81" s="19">
        <v>0.33858553661399998</v>
      </c>
      <c r="J81" s="19">
        <v>2.6187314600090001</v>
      </c>
      <c r="K81" s="19">
        <v>0.28945575905199999</v>
      </c>
      <c r="L81" s="14">
        <v>5.8253333011677455E-2</v>
      </c>
      <c r="M81" s="19">
        <v>0.64318727745299997</v>
      </c>
      <c r="N81" s="19">
        <v>1.2802452842604595</v>
      </c>
    </row>
    <row r="82" spans="1:14" hidden="1" outlineLevel="1">
      <c r="A82" s="4" t="s">
        <v>656</v>
      </c>
      <c r="B82" s="19">
        <v>119.85293931371241</v>
      </c>
      <c r="C82" s="19">
        <v>3.9528188688903185</v>
      </c>
      <c r="D82" s="19">
        <v>2.6288498563469318</v>
      </c>
      <c r="E82" s="19">
        <v>5.9857341851370904</v>
      </c>
      <c r="F82" s="53">
        <v>0.62359114095070423</v>
      </c>
      <c r="G82" s="19">
        <v>0.32940234509950983</v>
      </c>
      <c r="H82" s="19">
        <v>1.1042149314552319</v>
      </c>
      <c r="I82" s="19">
        <v>0.14751528895900001</v>
      </c>
      <c r="J82" s="19">
        <v>1.016232089674</v>
      </c>
      <c r="K82" s="19">
        <v>0.18668091870100001</v>
      </c>
      <c r="L82" s="14">
        <v>0.10884530949533655</v>
      </c>
      <c r="M82" s="19">
        <v>0.84980369880700002</v>
      </c>
      <c r="N82" s="19">
        <v>1.4449820725127012</v>
      </c>
    </row>
    <row r="83" spans="1:14" hidden="1" outlineLevel="1">
      <c r="A83" s="4" t="s">
        <v>657</v>
      </c>
      <c r="B83" s="19">
        <v>119.81628084886169</v>
      </c>
      <c r="C83" s="19">
        <v>3.9330421349577449</v>
      </c>
      <c r="D83" s="19">
        <v>2.6006690009084252</v>
      </c>
      <c r="E83" s="19">
        <v>5.995343345355991</v>
      </c>
      <c r="F83" s="53">
        <v>0.62359114095070423</v>
      </c>
      <c r="G83" s="19">
        <v>-3.0586204277199158E-2</v>
      </c>
      <c r="H83" s="19">
        <v>-0.63003699075839847</v>
      </c>
      <c r="I83" s="19">
        <v>0.104790962514</v>
      </c>
      <c r="J83" s="19">
        <v>-0.87121098263254737</v>
      </c>
      <c r="K83" s="19">
        <v>0.21500685116900001</v>
      </c>
      <c r="L83" s="14">
        <v>1.7175510330204702E-2</v>
      </c>
      <c r="M83" s="19">
        <v>0.97242398897899995</v>
      </c>
      <c r="N83" s="19">
        <v>1.5613124536638168</v>
      </c>
    </row>
    <row r="84" spans="1:14" collapsed="1">
      <c r="A84" s="4" t="s">
        <v>717</v>
      </c>
      <c r="B84" s="19">
        <v>119.6734573988491</v>
      </c>
      <c r="C84" s="19">
        <v>3.6962940892249208</v>
      </c>
      <c r="D84" s="19">
        <v>2.2237362756216044</v>
      </c>
      <c r="E84" s="19">
        <v>6.304014781196642</v>
      </c>
      <c r="F84" s="53">
        <v>0.62359114095070423</v>
      </c>
      <c r="G84" s="19">
        <v>-0.11920203915589411</v>
      </c>
      <c r="H84" s="19">
        <v>-1.485294289564294</v>
      </c>
      <c r="I84" s="19">
        <v>5.2462773291999998E-2</v>
      </c>
      <c r="J84" s="19">
        <v>-1.0022215337470044</v>
      </c>
      <c r="K84" s="19">
        <v>0.2364205087</v>
      </c>
      <c r="L84" s="14">
        <v>0.31074671443467139</v>
      </c>
      <c r="M84" s="19">
        <v>1.085131576135</v>
      </c>
      <c r="N84" s="19">
        <v>1.596174621449066</v>
      </c>
    </row>
    <row r="85" spans="1:14">
      <c r="A85" s="4" t="s">
        <v>658</v>
      </c>
      <c r="B85" s="19">
        <v>119.8143388874399</v>
      </c>
      <c r="C85" s="19">
        <v>3.9695115657077338</v>
      </c>
      <c r="D85" s="19">
        <v>2.3012166758255148</v>
      </c>
      <c r="E85" s="19">
        <v>7.2673675664026973</v>
      </c>
      <c r="F85" s="53">
        <v>0.62359114095070423</v>
      </c>
      <c r="G85" s="19">
        <v>0.11772158309196357</v>
      </c>
      <c r="H85" s="19">
        <v>-0.9</v>
      </c>
      <c r="I85" s="19">
        <v>3.7572256359999999E-3</v>
      </c>
      <c r="J85" s="19">
        <v>0.38091470746700001</v>
      </c>
      <c r="K85" s="19">
        <v>4.1394667147999997E-2</v>
      </c>
      <c r="L85" s="14">
        <v>1.1562253166505769</v>
      </c>
      <c r="M85" s="19">
        <v>1.1094488797290001</v>
      </c>
      <c r="N85" s="19">
        <v>1.6700216668320138</v>
      </c>
    </row>
    <row r="86" spans="1:14">
      <c r="A86" s="4" t="s">
        <v>659</v>
      </c>
      <c r="B86" s="19">
        <v>120.16394021728311</v>
      </c>
      <c r="C86" s="19">
        <v>4.2606119704710181</v>
      </c>
      <c r="D86" s="19">
        <v>2.5015341898404699</v>
      </c>
      <c r="E86" s="19">
        <v>7.8705462847770207</v>
      </c>
      <c r="F86" s="53">
        <v>0.62359114095070423</v>
      </c>
      <c r="G86" s="19">
        <v>0.29178588563732433</v>
      </c>
      <c r="H86" s="19">
        <v>-0.3129913074689199</v>
      </c>
      <c r="I86" s="19">
        <v>0.212573212821</v>
      </c>
      <c r="J86" s="19">
        <v>-0.13546064019843129</v>
      </c>
      <c r="K86" s="19">
        <v>0.35713909356599999</v>
      </c>
      <c r="L86" s="14">
        <v>0.82198544790033168</v>
      </c>
      <c r="M86" s="19">
        <v>1.4309018366370001</v>
      </c>
      <c r="N86" s="19">
        <v>2.0076328702864004</v>
      </c>
    </row>
    <row r="87" spans="1:14">
      <c r="A87" s="4" t="s">
        <v>652</v>
      </c>
      <c r="B87" s="19">
        <v>120.40377610142525</v>
      </c>
      <c r="C87" s="19">
        <v>4.4338026082510282</v>
      </c>
      <c r="D87" s="19">
        <v>2.691043944853746</v>
      </c>
      <c r="E87" s="19">
        <v>7.966020512339739</v>
      </c>
      <c r="F87" s="53">
        <v>0.62359114095070411</v>
      </c>
      <c r="G87" s="19">
        <v>0.19959056245031093</v>
      </c>
      <c r="H87" s="19">
        <v>0.21518566849039189</v>
      </c>
      <c r="I87" s="19">
        <v>0.31848759606900001</v>
      </c>
      <c r="J87" s="19">
        <v>0.66108346301800003</v>
      </c>
      <c r="K87" s="19">
        <v>-1.6770751981852072E-2</v>
      </c>
      <c r="L87" s="14">
        <v>0.25895630179108764</v>
      </c>
      <c r="M87" s="19">
        <v>1.5155523021699999</v>
      </c>
      <c r="N87" s="19">
        <v>2.099571380166438</v>
      </c>
    </row>
    <row r="88" spans="1:14">
      <c r="A88" s="4" t="s">
        <v>651</v>
      </c>
      <c r="B88" s="19">
        <v>120.95022190798365</v>
      </c>
      <c r="C88" s="19">
        <v>4.6373532047887949</v>
      </c>
      <c r="D88" s="19">
        <v>2.5251569571218653</v>
      </c>
      <c r="E88" s="19">
        <v>9.5994706442567832</v>
      </c>
      <c r="F88" s="53">
        <v>0.62359114095070378</v>
      </c>
      <c r="G88" s="19">
        <v>0.45384440941293747</v>
      </c>
      <c r="H88" s="19">
        <v>0.28661898752243076</v>
      </c>
      <c r="I88" s="19">
        <v>5.2708949475000003E-2</v>
      </c>
      <c r="J88" s="19">
        <v>-0.13179221589425083</v>
      </c>
      <c r="K88" s="19">
        <v>0.20787055393699999</v>
      </c>
      <c r="L88" s="14">
        <v>1.5480235066629717</v>
      </c>
      <c r="M88" s="19">
        <v>1.6296955696190001</v>
      </c>
      <c r="N88" s="19">
        <v>2.1730940620271184</v>
      </c>
    </row>
    <row r="89" spans="1:14">
      <c r="A89" s="470" t="s">
        <v>660</v>
      </c>
      <c r="B89" s="416">
        <v>121.027076010983</v>
      </c>
      <c r="C89" s="416">
        <v>4.4295578994998692</v>
      </c>
      <c r="D89" s="416">
        <v>2.3021647588190319</v>
      </c>
      <c r="E89" s="416">
        <v>9.4777551697868176</v>
      </c>
      <c r="F89" s="471">
        <v>0.62359114095070423</v>
      </c>
      <c r="G89" s="416">
        <v>6.354192806510639E-2</v>
      </c>
      <c r="H89" s="416">
        <v>2.62400014136972E-2</v>
      </c>
      <c r="I89" s="416">
        <v>0.179097518283</v>
      </c>
      <c r="J89" s="416">
        <v>-0.48776005279023593</v>
      </c>
      <c r="K89" s="416">
        <v>5.7617905618000002E-2</v>
      </c>
      <c r="L89" s="416">
        <v>1.1667484989487775E-2</v>
      </c>
      <c r="M89" s="416">
        <v>1.783402746455</v>
      </c>
      <c r="N89" s="416">
        <v>2.1775092761071022</v>
      </c>
    </row>
    <row r="90" spans="1:14">
      <c r="A90" s="4" t="s">
        <v>738</v>
      </c>
      <c r="B90" s="19">
        <v>122.72100106203065</v>
      </c>
      <c r="C90" s="19">
        <v>3.9175158396583214</v>
      </c>
      <c r="D90" s="19">
        <v>2.5752448202764811</v>
      </c>
      <c r="E90" s="19">
        <v>8.2900867806997098</v>
      </c>
      <c r="F90" s="53">
        <v>8.0467328820621464E-2</v>
      </c>
      <c r="G90" s="19">
        <v>1.3996248665000763</v>
      </c>
      <c r="H90" s="19">
        <v>1.6348124602389476</v>
      </c>
      <c r="I90" s="19">
        <v>0.58058906992399995</v>
      </c>
      <c r="J90" s="19">
        <v>0.860514658489</v>
      </c>
      <c r="K90" s="19">
        <v>0.38914909324300001</v>
      </c>
      <c r="L90" s="14">
        <v>3.6223832395600084</v>
      </c>
      <c r="M90" s="19">
        <v>2.414343654209</v>
      </c>
      <c r="N90" s="19">
        <v>2.560487443666247</v>
      </c>
    </row>
    <row r="91" spans="1:14">
      <c r="A91" s="4" t="s">
        <v>744</v>
      </c>
      <c r="B91" s="19">
        <v>122.99878815954992</v>
      </c>
      <c r="C91" s="19">
        <v>3.8290696478913304</v>
      </c>
      <c r="D91" s="19">
        <v>2.4342078305075887</v>
      </c>
      <c r="E91" s="19">
        <v>8.3000310020841965</v>
      </c>
      <c r="F91" s="53">
        <v>0.10268732384432866</v>
      </c>
      <c r="G91" s="19">
        <v>0.22635660980215278</v>
      </c>
      <c r="H91" s="19">
        <v>0.46975595858687313</v>
      </c>
      <c r="I91" s="19">
        <v>-0.2</v>
      </c>
      <c r="J91" s="19">
        <v>2.465103884186</v>
      </c>
      <c r="K91" s="19">
        <v>0.31312722241000002</v>
      </c>
      <c r="L91" s="14">
        <v>8.9975622782716869E-2</v>
      </c>
      <c r="M91" s="19">
        <v>2.3662717133490001</v>
      </c>
      <c r="N91" s="19">
        <v>2.5887191204421924</v>
      </c>
    </row>
    <row r="92" spans="1:14">
      <c r="A92" s="4" t="s">
        <v>745</v>
      </c>
      <c r="B92" s="19">
        <v>123.40672940654076</v>
      </c>
      <c r="C92" s="19">
        <v>3.7671418440240103</v>
      </c>
      <c r="D92" s="19">
        <v>2.6794237558635814</v>
      </c>
      <c r="E92" s="19">
        <v>7.1784895746123425</v>
      </c>
      <c r="F92" s="53">
        <v>0.11316956176491022</v>
      </c>
      <c r="G92" s="19">
        <v>0.33166281806100528</v>
      </c>
      <c r="H92" s="19">
        <v>1.7327719758344386</v>
      </c>
      <c r="I92" s="19">
        <v>0.28549705945999998</v>
      </c>
      <c r="J92" s="19">
        <v>3.2238447119</v>
      </c>
      <c r="K92" s="19">
        <v>0.32686794001899999</v>
      </c>
      <c r="L92" s="14">
        <v>-0.98312314210321006</v>
      </c>
      <c r="M92" s="19">
        <v>2.372312490673</v>
      </c>
      <c r="N92" s="19">
        <v>2.6664709597977918</v>
      </c>
    </row>
    <row r="93" spans="1:14">
      <c r="A93" s="4" t="s">
        <v>746</v>
      </c>
      <c r="B93" s="19">
        <v>123.74097033693799</v>
      </c>
      <c r="C93" s="19">
        <v>3.5840895567196327</v>
      </c>
      <c r="D93" s="19">
        <v>2.4475454187880956</v>
      </c>
      <c r="E93" s="19">
        <v>7.3949217178978017</v>
      </c>
      <c r="F93" s="53">
        <v>6.8786964579703902E-2</v>
      </c>
      <c r="G93" s="19">
        <v>0.27084497904172622</v>
      </c>
      <c r="H93" s="19">
        <v>-6.5287168190735656E-2</v>
      </c>
      <c r="I93" s="19">
        <v>0.25957506929399998</v>
      </c>
      <c r="J93" s="19">
        <v>2.109786153415</v>
      </c>
      <c r="K93" s="19">
        <v>0.27783329332599999</v>
      </c>
      <c r="L93" s="14">
        <v>0.26030714351242068</v>
      </c>
      <c r="M93" s="19">
        <v>2.324930289688</v>
      </c>
      <c r="N93" s="19">
        <v>2.6039419523877001</v>
      </c>
    </row>
    <row r="94" spans="1:14">
      <c r="A94" s="4" t="s">
        <v>747</v>
      </c>
      <c r="B94" s="19">
        <v>123.86730130667456</v>
      </c>
      <c r="C94" s="19">
        <v>3.3544063774727988</v>
      </c>
      <c r="D94" s="19">
        <v>2.2113329890418925</v>
      </c>
      <c r="E94" s="19">
        <v>7.1833822735441402</v>
      </c>
      <c r="F94" s="53">
        <v>6.8786964579703902E-2</v>
      </c>
      <c r="G94" s="19">
        <v>0.10209308153361007</v>
      </c>
      <c r="H94" s="19">
        <v>0.51131634794343483</v>
      </c>
      <c r="I94" s="19">
        <v>0.12336903688</v>
      </c>
      <c r="J94" s="19">
        <v>-0.76370236609881204</v>
      </c>
      <c r="K94" s="19">
        <v>0.115081296284</v>
      </c>
      <c r="L94" s="14">
        <v>-8.834250137044819E-2</v>
      </c>
      <c r="M94" s="19">
        <v>2.2767188280789998</v>
      </c>
      <c r="N94" s="19">
        <v>2.4712399875079996</v>
      </c>
    </row>
    <row r="95" spans="1:14">
      <c r="A95" s="4" t="s">
        <v>748</v>
      </c>
      <c r="B95" s="19">
        <v>124.09581745420878</v>
      </c>
      <c r="C95" s="19">
        <v>3.571748826643514</v>
      </c>
      <c r="D95" s="19">
        <v>2.5252528204498645</v>
      </c>
      <c r="E95" s="19">
        <v>7.088118686317685</v>
      </c>
      <c r="F95" s="53">
        <v>6.8786964579703902E-2</v>
      </c>
      <c r="G95" s="19">
        <v>0.18448464213203408</v>
      </c>
      <c r="H95" s="19">
        <v>1.176515590084108</v>
      </c>
      <c r="I95" s="19">
        <v>-3.8065655201876325E-2</v>
      </c>
      <c r="J95" s="19">
        <v>-2.1293285720751243</v>
      </c>
      <c r="K95" s="19">
        <v>0.37134022781171439</v>
      </c>
      <c r="L95" s="14">
        <v>-7.1718819380890864E-2</v>
      </c>
      <c r="M95" s="19">
        <v>2.2704914892680002</v>
      </c>
      <c r="N95" s="19">
        <v>2.4000713054584963</v>
      </c>
    </row>
    <row r="96" spans="1:14">
      <c r="A96" s="4" t="s">
        <v>749</v>
      </c>
      <c r="B96" s="19">
        <v>124.101292488208</v>
      </c>
      <c r="C96" s="19">
        <v>3.6999307829820367</v>
      </c>
      <c r="D96" s="19">
        <v>2.7588411839567897</v>
      </c>
      <c r="E96" s="19">
        <v>6.8112367091302275</v>
      </c>
      <c r="F96" s="53">
        <v>6.8786964579703902E-2</v>
      </c>
      <c r="G96" s="19">
        <v>4.4119407982776693E-3</v>
      </c>
      <c r="H96" s="19">
        <v>-0.64296345715041525</v>
      </c>
      <c r="I96" s="19">
        <v>0.21397501346</v>
      </c>
      <c r="J96" s="19">
        <v>-1.5511455757164327</v>
      </c>
      <c r="K96" s="19">
        <v>0.24872921306599999</v>
      </c>
      <c r="L96" s="14">
        <v>5.1387989823965086E-2</v>
      </c>
      <c r="M96" s="19">
        <v>2.2704914892680002</v>
      </c>
      <c r="N96" s="19">
        <v>2.4564525850876322</v>
      </c>
    </row>
    <row r="97" spans="1:15">
      <c r="A97" s="4" t="s">
        <v>750</v>
      </c>
      <c r="B97" s="19">
        <v>124.19473239605652</v>
      </c>
      <c r="C97" s="19">
        <v>3.6559843749017631</v>
      </c>
      <c r="D97" s="19">
        <v>2.9453603563086546</v>
      </c>
      <c r="E97" s="19">
        <v>5.8768765548475415</v>
      </c>
      <c r="F97" s="53">
        <v>6.8786964579703902E-2</v>
      </c>
      <c r="G97" s="19">
        <v>7.5293259220003961E-2</v>
      </c>
      <c r="H97" s="19">
        <v>-0.62368429268894943</v>
      </c>
      <c r="I97" s="19">
        <v>-0.15613172205161163</v>
      </c>
      <c r="J97" s="19">
        <v>2.763528113588464</v>
      </c>
      <c r="K97" s="19">
        <v>0.27166444795700001</v>
      </c>
      <c r="L97" s="14">
        <v>0.27133390254863343</v>
      </c>
      <c r="M97" s="19">
        <v>2.3818528372209999</v>
      </c>
      <c r="N97" s="19">
        <v>2.5922080115813486</v>
      </c>
    </row>
    <row r="98" spans="1:15">
      <c r="A98" s="154" t="s">
        <v>751</v>
      </c>
      <c r="B98" s="19">
        <v>124.52759124795607</v>
      </c>
      <c r="C98" s="19">
        <v>3.6314147345555767</v>
      </c>
      <c r="D98" s="19">
        <v>3.0704784949147665</v>
      </c>
      <c r="E98" s="19">
        <v>5.2937702191507583</v>
      </c>
      <c r="F98" s="53">
        <v>6.8786964579703902E-2</v>
      </c>
      <c r="G98" s="19">
        <v>0.26801366328328413</v>
      </c>
      <c r="H98" s="19">
        <v>0.19555329613210404</v>
      </c>
      <c r="I98" s="19">
        <v>0.216196637021</v>
      </c>
      <c r="J98" s="19">
        <v>2.308255728127</v>
      </c>
      <c r="K98" s="19">
        <v>0.14767431206100001</v>
      </c>
      <c r="L98" s="14">
        <v>0.26671842071577601</v>
      </c>
      <c r="M98" s="19">
        <v>2.2803659344340002</v>
      </c>
      <c r="N98" s="19">
        <v>2.6144802761868391</v>
      </c>
    </row>
    <row r="99" spans="1:15">
      <c r="A99" s="4" t="s">
        <v>752</v>
      </c>
      <c r="B99" s="19">
        <v>124.96127085240677</v>
      </c>
      <c r="C99" s="19">
        <v>3.7851759293183704</v>
      </c>
      <c r="D99" s="19">
        <v>3.2328416914474758</v>
      </c>
      <c r="E99" s="19">
        <v>5.2753063382561436</v>
      </c>
      <c r="F99" s="53">
        <v>9.857869989587531E-2</v>
      </c>
      <c r="G99" s="19">
        <v>0.34825985157551997</v>
      </c>
      <c r="H99" s="19">
        <v>1.0782576162984299</v>
      </c>
      <c r="I99" s="19">
        <v>0.335112060075</v>
      </c>
      <c r="J99" s="19">
        <v>-1.0327303953768023</v>
      </c>
      <c r="K99" s="19">
        <v>0.10297964482999999</v>
      </c>
      <c r="L99" s="14">
        <v>0.24137530508139093</v>
      </c>
      <c r="M99" s="19">
        <v>2.3545760571369998</v>
      </c>
      <c r="N99" s="19">
        <v>2.6022629665460357</v>
      </c>
    </row>
    <row r="100" spans="1:15">
      <c r="A100" s="4" t="s">
        <v>753</v>
      </c>
      <c r="B100" s="19">
        <v>125.01835655772433</v>
      </c>
      <c r="C100" s="19">
        <v>3.3634784505278787</v>
      </c>
      <c r="D100" s="19">
        <v>3.1074489526126285</v>
      </c>
      <c r="E100" s="19">
        <v>3.6719719649455698</v>
      </c>
      <c r="F100" s="53">
        <v>0.12111230309276255</v>
      </c>
      <c r="G100" s="19">
        <v>4.5682718275969592E-2</v>
      </c>
      <c r="H100" s="19">
        <v>0.10916839831986636</v>
      </c>
      <c r="I100" s="19">
        <v>0.25304902737899998</v>
      </c>
      <c r="J100" s="19">
        <v>-3.239639353871766</v>
      </c>
      <c r="K100" s="19">
        <v>8.7319711302999994E-2</v>
      </c>
      <c r="L100" s="14">
        <v>1.455348439336035E-3</v>
      </c>
      <c r="M100" s="19">
        <v>2.4024193166419998</v>
      </c>
      <c r="N100" s="19">
        <v>2.4930209356172526</v>
      </c>
    </row>
    <row r="101" spans="1:15">
      <c r="A101" s="470" t="s">
        <v>743</v>
      </c>
      <c r="B101" s="416">
        <v>124.94400021919049</v>
      </c>
      <c r="C101" s="416">
        <v>3.2364032391000137</v>
      </c>
      <c r="D101" s="416">
        <v>2.9518648626385442</v>
      </c>
      <c r="E101" s="416">
        <v>3.6412646485634639</v>
      </c>
      <c r="F101" s="471">
        <v>0.12111230309276236</v>
      </c>
      <c r="G101" s="416">
        <v>-5.9476336580630118E-2</v>
      </c>
      <c r="H101" s="416">
        <v>0.11867668521890096</v>
      </c>
      <c r="I101" s="416">
        <v>-0.1397800807844618</v>
      </c>
      <c r="J101" s="416">
        <v>-1.3672596683473301</v>
      </c>
      <c r="K101" s="416">
        <v>3.6394717266333032E-2</v>
      </c>
      <c r="L101" s="416">
        <v>-1.7955660564268783E-2</v>
      </c>
      <c r="M101" s="416">
        <v>2.2213840315610001</v>
      </c>
      <c r="N101" s="416">
        <v>2.2770408153840833</v>
      </c>
    </row>
    <row r="102" spans="1:15">
      <c r="A102" s="4" t="s">
        <v>772</v>
      </c>
      <c r="B102" s="19">
        <v>125.69810035298528</v>
      </c>
      <c r="C102" s="19">
        <v>2.4259085773345817</v>
      </c>
      <c r="D102" s="19">
        <v>2.8027492013359137</v>
      </c>
      <c r="E102" s="19">
        <v>0.73877362657515278</v>
      </c>
      <c r="F102" s="53">
        <v>0.11239970503034488</v>
      </c>
      <c r="G102" s="19">
        <v>0.60355049659997917</v>
      </c>
      <c r="H102" s="19">
        <v>2.0287674208666999</v>
      </c>
      <c r="I102" s="19">
        <v>0.31046489365731134</v>
      </c>
      <c r="J102" s="19">
        <v>-0.20916702949774901</v>
      </c>
      <c r="K102" s="19">
        <v>0.18488506320917963</v>
      </c>
      <c r="L102" s="14">
        <v>0.72042099460176701</v>
      </c>
      <c r="M102" s="19">
        <v>1.9911755337918606</v>
      </c>
      <c r="N102" s="19">
        <v>1.9988771401647796</v>
      </c>
    </row>
    <row r="103" spans="1:15">
      <c r="A103" s="63"/>
      <c r="B103" s="272"/>
      <c r="C103" s="19"/>
      <c r="D103" s="19"/>
      <c r="E103" s="19"/>
      <c r="F103" s="53"/>
      <c r="G103" s="19"/>
      <c r="H103" s="19"/>
      <c r="I103" s="19"/>
      <c r="J103" s="19"/>
      <c r="K103" s="19"/>
      <c r="L103" s="14"/>
      <c r="M103" s="19"/>
      <c r="N103" s="19"/>
    </row>
    <row r="105" spans="1:15" customFormat="1" ht="15" customHeight="1">
      <c r="A105" s="825"/>
      <c r="B105" s="848" t="s">
        <v>71</v>
      </c>
      <c r="C105" s="821"/>
      <c r="D105" s="821"/>
      <c r="E105" s="821"/>
      <c r="F105" s="821"/>
      <c r="G105" s="821"/>
      <c r="H105" s="821"/>
      <c r="I105" s="821"/>
      <c r="J105" s="821"/>
      <c r="K105" s="851"/>
      <c r="L105" s="848" t="s">
        <v>72</v>
      </c>
      <c r="M105" s="821"/>
      <c r="N105" s="821"/>
      <c r="O105" s="250"/>
    </row>
    <row r="106" spans="1:15" customFormat="1" ht="14.25">
      <c r="A106" s="825"/>
      <c r="B106" s="836" t="s">
        <v>77</v>
      </c>
      <c r="C106" s="852" t="s">
        <v>449</v>
      </c>
      <c r="D106" s="853"/>
      <c r="E106" s="853"/>
      <c r="F106" s="853"/>
      <c r="G106" s="854"/>
      <c r="H106" s="839" t="s">
        <v>74</v>
      </c>
      <c r="I106" s="856"/>
      <c r="J106" s="857"/>
      <c r="K106" s="854"/>
      <c r="L106" s="836" t="s">
        <v>106</v>
      </c>
      <c r="M106" s="836" t="s">
        <v>80</v>
      </c>
      <c r="N106" s="839" t="s">
        <v>81</v>
      </c>
    </row>
    <row r="107" spans="1:15" customFormat="1" ht="14.25">
      <c r="A107" s="849"/>
      <c r="B107" s="806"/>
      <c r="C107" s="839" t="s">
        <v>76</v>
      </c>
      <c r="D107" s="503"/>
      <c r="E107" s="504"/>
      <c r="F107" s="505"/>
      <c r="G107" s="855"/>
      <c r="H107" s="806"/>
      <c r="I107" s="836" t="s">
        <v>292</v>
      </c>
      <c r="J107" s="836" t="s">
        <v>452</v>
      </c>
      <c r="K107" s="836" t="s">
        <v>453</v>
      </c>
      <c r="L107" s="837"/>
      <c r="M107" s="837"/>
      <c r="N107" s="840"/>
    </row>
    <row r="108" spans="1:15" customFormat="1" ht="14.25">
      <c r="A108" s="849"/>
      <c r="B108" s="806"/>
      <c r="C108" s="810"/>
      <c r="D108" s="836" t="s">
        <v>450</v>
      </c>
      <c r="E108" s="836" t="s">
        <v>451</v>
      </c>
      <c r="F108" s="839" t="s">
        <v>293</v>
      </c>
      <c r="G108" s="501"/>
      <c r="H108" s="806"/>
      <c r="I108" s="806"/>
      <c r="J108" s="806"/>
      <c r="K108" s="806"/>
      <c r="L108" s="837"/>
      <c r="M108" s="837"/>
      <c r="N108" s="840"/>
    </row>
    <row r="109" spans="1:15" customFormat="1" ht="25.5">
      <c r="A109" s="850"/>
      <c r="B109" s="807"/>
      <c r="C109" s="811"/>
      <c r="D109" s="807"/>
      <c r="E109" s="807"/>
      <c r="F109" s="811"/>
      <c r="G109" s="461" t="s">
        <v>75</v>
      </c>
      <c r="H109" s="807"/>
      <c r="I109" s="807"/>
      <c r="J109" s="807"/>
      <c r="K109" s="807"/>
      <c r="L109" s="838"/>
      <c r="M109" s="838"/>
      <c r="N109" s="841"/>
    </row>
    <row r="110" spans="1:15" customFormat="1" ht="12.75" customHeight="1">
      <c r="A110" s="54" t="s">
        <v>333</v>
      </c>
      <c r="B110" s="22">
        <v>14.6464367396</v>
      </c>
      <c r="C110" s="22">
        <v>31.662187844599998</v>
      </c>
      <c r="D110" s="49">
        <v>6.2037543271000004</v>
      </c>
      <c r="E110" s="49">
        <v>5.9693716331999997</v>
      </c>
      <c r="F110" s="49">
        <v>4.5410567138999998</v>
      </c>
      <c r="G110" s="22">
        <v>2.8291132474999996</v>
      </c>
      <c r="H110" s="22">
        <v>27.533140166700001</v>
      </c>
      <c r="I110" s="22">
        <v>11.331330810800001</v>
      </c>
      <c r="J110" s="22">
        <v>5.2962757565</v>
      </c>
      <c r="K110" s="15">
        <v>5.7718127991000001</v>
      </c>
      <c r="L110" s="22">
        <v>3.6873333069999998</v>
      </c>
      <c r="M110" s="49">
        <v>3.0029670522999998</v>
      </c>
      <c r="N110" s="92">
        <v>4.1936596434000002</v>
      </c>
    </row>
    <row r="111" spans="1:15" customFormat="1" ht="12.75" customHeight="1">
      <c r="A111" s="8"/>
      <c r="B111" s="12">
        <v>14</v>
      </c>
      <c r="C111" s="9">
        <v>15</v>
      </c>
      <c r="D111" s="10">
        <v>16</v>
      </c>
      <c r="E111" s="9">
        <v>17</v>
      </c>
      <c r="F111" s="10">
        <v>18</v>
      </c>
      <c r="G111" s="12">
        <v>19</v>
      </c>
      <c r="H111" s="9">
        <v>20</v>
      </c>
      <c r="I111" s="10">
        <v>21</v>
      </c>
      <c r="J111" s="9">
        <v>22</v>
      </c>
      <c r="K111" s="10">
        <v>23</v>
      </c>
      <c r="L111" s="10">
        <v>24</v>
      </c>
      <c r="M111" s="9">
        <v>25</v>
      </c>
      <c r="N111" s="11">
        <v>26</v>
      </c>
    </row>
    <row r="112" spans="1:15" customFormat="1" ht="12.75" hidden="1" customHeight="1" outlineLevel="1">
      <c r="A112" s="4">
        <v>2005</v>
      </c>
      <c r="B112" s="252">
        <v>-1.1728954265143301</v>
      </c>
      <c r="C112" s="253">
        <v>-1.9735768135416834</v>
      </c>
      <c r="D112" s="253">
        <v>-1.6349444117825509</v>
      </c>
      <c r="E112" s="253">
        <v>-3.5208380005416182</v>
      </c>
      <c r="F112" s="253">
        <v>0.71054854637129472</v>
      </c>
      <c r="G112" s="253">
        <v>6.3407450721142169</v>
      </c>
      <c r="H112" s="253">
        <v>5.9910970358566402</v>
      </c>
      <c r="I112" s="253">
        <v>8.6427405344601542</v>
      </c>
      <c r="J112" s="253">
        <v>3.4867710715322979</v>
      </c>
      <c r="K112" s="253">
        <v>3.0255558990525451</v>
      </c>
      <c r="L112" s="170" t="s">
        <v>241</v>
      </c>
      <c r="M112" s="170" t="s">
        <v>241</v>
      </c>
      <c r="N112" s="170" t="s">
        <v>241</v>
      </c>
    </row>
    <row r="113" spans="1:14" customFormat="1" ht="12.75" hidden="1" customHeight="1" outlineLevel="1">
      <c r="A113" s="4">
        <v>2006</v>
      </c>
      <c r="B113" s="17">
        <v>1.4659239324860636</v>
      </c>
      <c r="C113" s="14">
        <v>-0.83292766214303526</v>
      </c>
      <c r="D113" s="14">
        <v>-0.7879005663828037</v>
      </c>
      <c r="E113" s="14">
        <v>-0.86618873493764548</v>
      </c>
      <c r="F113" s="14">
        <v>-0.23277796765782455</v>
      </c>
      <c r="G113" s="14">
        <v>6.0122167652627923</v>
      </c>
      <c r="H113" s="14">
        <v>6.5296406221952878</v>
      </c>
      <c r="I113" s="14">
        <v>10.554804803524975</v>
      </c>
      <c r="J113" s="14">
        <v>1.1146512343860546</v>
      </c>
      <c r="K113" s="14">
        <v>3.8401734452646372</v>
      </c>
      <c r="L113" s="170" t="s">
        <v>241</v>
      </c>
      <c r="M113" s="170" t="s">
        <v>241</v>
      </c>
      <c r="N113" s="170" t="s">
        <v>241</v>
      </c>
    </row>
    <row r="114" spans="1:14" customFormat="1" ht="12.75" hidden="1" customHeight="1" collapsed="1">
      <c r="A114" s="4">
        <v>2007</v>
      </c>
      <c r="B114" s="17">
        <v>4.0137405444215943</v>
      </c>
      <c r="C114" s="14">
        <v>-0.21632686049714778</v>
      </c>
      <c r="D114" s="14">
        <v>-0.94687462110243814</v>
      </c>
      <c r="E114" s="14">
        <v>-0.13074707693945342</v>
      </c>
      <c r="F114" s="14">
        <v>-5.521445626256881</v>
      </c>
      <c r="G114" s="14">
        <v>-4.7813677870701525</v>
      </c>
      <c r="H114" s="14">
        <v>6.7561357338566523</v>
      </c>
      <c r="I114" s="14">
        <v>12.731729044080508</v>
      </c>
      <c r="J114" s="14">
        <v>2.5366619184754762</v>
      </c>
      <c r="K114" s="14">
        <v>2.1778709563300773</v>
      </c>
      <c r="L114" s="14">
        <v>-0.15833459505074643</v>
      </c>
      <c r="M114" s="14">
        <v>1.6955610091495927</v>
      </c>
      <c r="N114" s="14">
        <v>4.7046475850620837</v>
      </c>
    </row>
    <row r="115" spans="1:14" customFormat="1" ht="12.75" hidden="1" customHeight="1">
      <c r="A115" s="4">
        <v>2008</v>
      </c>
      <c r="B115" s="17">
        <v>8.0694828713573088</v>
      </c>
      <c r="C115" s="14">
        <v>0.47320693986176821</v>
      </c>
      <c r="D115" s="14">
        <v>-0.15420050491319989</v>
      </c>
      <c r="E115" s="14">
        <v>-0.13732444313745754</v>
      </c>
      <c r="F115" s="14">
        <v>0.88745610049640911</v>
      </c>
      <c r="G115" s="14">
        <v>6.8396542899935611</v>
      </c>
      <c r="H115" s="14">
        <v>7.3409944670327292</v>
      </c>
      <c r="I115" s="14">
        <v>14.767858448678453</v>
      </c>
      <c r="J115" s="14">
        <v>5.0800167745681266</v>
      </c>
      <c r="K115" s="14">
        <v>1.6416506372894695</v>
      </c>
      <c r="L115" s="14">
        <v>2.5756543150319118</v>
      </c>
      <c r="M115" s="14">
        <v>-0.15827114528585184</v>
      </c>
      <c r="N115" s="14">
        <v>8.1523761890698463</v>
      </c>
    </row>
    <row r="116" spans="1:14" customFormat="1" ht="12.75" customHeight="1">
      <c r="A116" s="4">
        <v>2009</v>
      </c>
      <c r="B116" s="17">
        <v>-3.6229298954868354</v>
      </c>
      <c r="C116" s="14">
        <v>-1.6078711021232266</v>
      </c>
      <c r="D116" s="14">
        <v>-2.1907035596040707</v>
      </c>
      <c r="E116" s="14">
        <v>-2.6033909760256861</v>
      </c>
      <c r="F116" s="14">
        <v>-13.029553522835471</v>
      </c>
      <c r="G116" s="14">
        <v>-15.755793038339633</v>
      </c>
      <c r="H116" s="14">
        <v>6.923991854604</v>
      </c>
      <c r="I116" s="14">
        <v>14.051823675102634</v>
      </c>
      <c r="J116" s="14">
        <v>4.9865243868712383</v>
      </c>
      <c r="K116" s="14">
        <v>0.83139817319831977</v>
      </c>
      <c r="L116" s="14">
        <v>6.6747920795449369</v>
      </c>
      <c r="M116" s="14">
        <v>0.89636070487525643</v>
      </c>
      <c r="N116" s="14">
        <v>1.4957165153489242</v>
      </c>
    </row>
    <row r="117" spans="1:14" customFormat="1" ht="12.75" customHeight="1">
      <c r="A117" s="4">
        <v>2010</v>
      </c>
      <c r="B117" s="17">
        <v>1.8010282449392807</v>
      </c>
      <c r="C117" s="14">
        <v>-1.4087547250308035</v>
      </c>
      <c r="D117" s="14">
        <v>0.53087765771844053</v>
      </c>
      <c r="E117" s="14">
        <v>-3.9983067717942582</v>
      </c>
      <c r="F117" s="14">
        <v>1.8435162015054918</v>
      </c>
      <c r="G117" s="14">
        <v>11.607018450725</v>
      </c>
      <c r="H117" s="14">
        <v>2.3117749871319999</v>
      </c>
      <c r="I117" s="14">
        <v>3.2485492569778813</v>
      </c>
      <c r="J117" s="14">
        <v>1.3487858605048924</v>
      </c>
      <c r="K117" s="14">
        <v>1.7617419732224124</v>
      </c>
      <c r="L117" s="14">
        <v>-3.2659083008410819</v>
      </c>
      <c r="M117" s="14">
        <v>-4.8183030849889166</v>
      </c>
      <c r="N117" s="14">
        <v>-2.5875642218856014</v>
      </c>
    </row>
    <row r="118" spans="1:14" customFormat="1" ht="12.75" customHeight="1">
      <c r="A118" s="4">
        <v>2011</v>
      </c>
      <c r="B118" s="17">
        <v>5.3184676217491216</v>
      </c>
      <c r="C118" s="14">
        <v>-0.28975910358603585</v>
      </c>
      <c r="D118" s="14">
        <v>-0.5171885028066896</v>
      </c>
      <c r="E118" s="14">
        <v>-2.2808869691051967</v>
      </c>
      <c r="F118" s="14">
        <v>6.3419396718646652</v>
      </c>
      <c r="G118" s="14">
        <v>15.46390681645417</v>
      </c>
      <c r="H118" s="14">
        <v>2.2364422668761819</v>
      </c>
      <c r="I118" s="14">
        <v>2.077747310182346</v>
      </c>
      <c r="J118" s="14">
        <v>1.3571481498098639</v>
      </c>
      <c r="K118" s="14">
        <v>2.191194261315919</v>
      </c>
      <c r="L118" s="14">
        <v>9.1967073917279745</v>
      </c>
      <c r="M118" s="14">
        <v>8.5187505551868146</v>
      </c>
      <c r="N118" s="14">
        <v>8.765141761664891</v>
      </c>
    </row>
    <row r="119" spans="1:14" customFormat="1" ht="12.75" customHeight="1">
      <c r="A119" s="54">
        <v>2012</v>
      </c>
      <c r="B119" s="92">
        <v>3.7483639133738507</v>
      </c>
      <c r="C119" s="23">
        <v>1.9867523929767259</v>
      </c>
      <c r="D119" s="23">
        <v>1.5644481463524755</v>
      </c>
      <c r="E119" s="23">
        <v>0.41388754070304401</v>
      </c>
      <c r="F119" s="23">
        <v>3.0751482947974864</v>
      </c>
      <c r="G119" s="23">
        <v>6.4980233975234398</v>
      </c>
      <c r="H119" s="23">
        <v>2.7309232674828934</v>
      </c>
      <c r="I119" s="23">
        <v>2.671157493346854</v>
      </c>
      <c r="J119" s="23">
        <v>2.963169198234894</v>
      </c>
      <c r="K119" s="23">
        <v>2.2899269948866561</v>
      </c>
      <c r="L119" s="23">
        <v>0.694129012346</v>
      </c>
      <c r="M119" s="23">
        <v>4.9395962098770001</v>
      </c>
      <c r="N119" s="23">
        <v>12.228959441091</v>
      </c>
    </row>
    <row r="120" spans="1:14" customFormat="1" ht="12.75" hidden="1" customHeight="1" outlineLevel="1">
      <c r="A120" s="4" t="s">
        <v>158</v>
      </c>
      <c r="B120" s="17">
        <v>-1.4002504630892076</v>
      </c>
      <c r="C120" s="14">
        <v>-1.5147259735127676</v>
      </c>
      <c r="D120" s="14">
        <v>-1.5136769895041386</v>
      </c>
      <c r="E120" s="14">
        <v>-4.0290345394642815</v>
      </c>
      <c r="F120" s="14">
        <v>0.95915182492529993</v>
      </c>
      <c r="G120" s="14">
        <v>1.5793108593083076</v>
      </c>
      <c r="H120" s="14">
        <v>7.1934173478700529</v>
      </c>
      <c r="I120" s="14">
        <v>10.474147783983161</v>
      </c>
      <c r="J120" s="14">
        <v>5.5986069603118551</v>
      </c>
      <c r="K120" s="14">
        <v>2.9287904878234721</v>
      </c>
      <c r="L120" s="170" t="s">
        <v>241</v>
      </c>
      <c r="M120" s="170" t="s">
        <v>241</v>
      </c>
      <c r="N120" s="170" t="s">
        <v>241</v>
      </c>
    </row>
    <row r="121" spans="1:14" customFormat="1" ht="12.75" hidden="1" customHeight="1" outlineLevel="1">
      <c r="A121" s="4" t="s">
        <v>159</v>
      </c>
      <c r="B121" s="17">
        <v>-0.28520270408868953</v>
      </c>
      <c r="C121" s="14">
        <v>-2.3439779249136592</v>
      </c>
      <c r="D121" s="14">
        <v>-1.9770153374727168</v>
      </c>
      <c r="E121" s="14">
        <v>-4.2302485227023015</v>
      </c>
      <c r="F121" s="14">
        <v>-1.2388090532871701</v>
      </c>
      <c r="G121" s="14">
        <v>3.3925405439894121</v>
      </c>
      <c r="H121" s="14">
        <v>6.5087817974699931</v>
      </c>
      <c r="I121" s="14">
        <v>9.271718057065911</v>
      </c>
      <c r="J121" s="14">
        <v>4.2156131786306714</v>
      </c>
      <c r="K121" s="14">
        <v>3.1062973058827574</v>
      </c>
      <c r="L121" s="170" t="s">
        <v>241</v>
      </c>
      <c r="M121" s="170" t="s">
        <v>241</v>
      </c>
      <c r="N121" s="170" t="s">
        <v>241</v>
      </c>
    </row>
    <row r="122" spans="1:14" customFormat="1" ht="12.75" hidden="1" customHeight="1" outlineLevel="1">
      <c r="A122" s="4" t="s">
        <v>160</v>
      </c>
      <c r="B122" s="17">
        <v>-2.1168989662788391</v>
      </c>
      <c r="C122" s="14">
        <v>-2.2637751373162587</v>
      </c>
      <c r="D122" s="14">
        <v>-1.1939799561413764</v>
      </c>
      <c r="E122" s="14">
        <v>-3.250049732482291</v>
      </c>
      <c r="F122" s="14">
        <v>0.7554556668954765</v>
      </c>
      <c r="G122" s="14">
        <v>9.0150497474079003</v>
      </c>
      <c r="H122" s="14">
        <v>5.308700529213084</v>
      </c>
      <c r="I122" s="14">
        <v>7.3847221322101859</v>
      </c>
      <c r="J122" s="14">
        <v>2.8896551422080421</v>
      </c>
      <c r="K122" s="14">
        <v>3.0541516026683886</v>
      </c>
      <c r="L122" s="170" t="s">
        <v>241</v>
      </c>
      <c r="M122" s="170" t="s">
        <v>241</v>
      </c>
      <c r="N122" s="170" t="s">
        <v>241</v>
      </c>
    </row>
    <row r="123" spans="1:14" customFormat="1" ht="12.75" hidden="1" customHeight="1" outlineLevel="1">
      <c r="A123" s="4" t="s">
        <v>161</v>
      </c>
      <c r="B123" s="17">
        <v>-0.89056445807494811</v>
      </c>
      <c r="C123" s="14">
        <v>-1.7722252134723959</v>
      </c>
      <c r="D123" s="14">
        <v>-1.8551053640119715</v>
      </c>
      <c r="E123" s="14">
        <v>-2.5740192075175989</v>
      </c>
      <c r="F123" s="14">
        <v>2.3663957469515728</v>
      </c>
      <c r="G123" s="14">
        <v>11.320893670079784</v>
      </c>
      <c r="H123" s="14">
        <v>4.9487948560472006</v>
      </c>
      <c r="I123" s="14">
        <v>7.4403741645813612</v>
      </c>
      <c r="J123" s="14">
        <v>1.243209004978624</v>
      </c>
      <c r="K123" s="14">
        <v>3.0129841998355622</v>
      </c>
      <c r="L123" s="170" t="s">
        <v>241</v>
      </c>
      <c r="M123" s="170" t="s">
        <v>241</v>
      </c>
      <c r="N123" s="170" t="s">
        <v>241</v>
      </c>
    </row>
    <row r="124" spans="1:14" customFormat="1" ht="12.75" hidden="1" customHeight="1" outlineLevel="1">
      <c r="A124" s="4" t="s">
        <v>162</v>
      </c>
      <c r="B124" s="17">
        <v>-4.7003557423280995E-2</v>
      </c>
      <c r="C124" s="14">
        <v>-1.4914103126770755</v>
      </c>
      <c r="D124" s="14">
        <v>-1.3732841736737385</v>
      </c>
      <c r="E124" s="14">
        <v>-1.9281571149599064</v>
      </c>
      <c r="F124" s="14">
        <v>3.664263999904056</v>
      </c>
      <c r="G124" s="14">
        <v>14.595509259520227</v>
      </c>
      <c r="H124" s="14">
        <v>6.0693863769420062</v>
      </c>
      <c r="I124" s="14">
        <v>9.9526272164629948</v>
      </c>
      <c r="J124" s="14">
        <v>7.984565140839095E-2</v>
      </c>
      <c r="K124" s="14">
        <v>4.0646968644503687</v>
      </c>
      <c r="L124" s="170" t="s">
        <v>241</v>
      </c>
      <c r="M124" s="170" t="s">
        <v>241</v>
      </c>
      <c r="N124" s="170" t="s">
        <v>241</v>
      </c>
    </row>
    <row r="125" spans="1:14" customFormat="1" ht="12.75" hidden="1" customHeight="1" outlineLevel="1">
      <c r="A125" s="4" t="s">
        <v>163</v>
      </c>
      <c r="B125" s="17">
        <v>1.196881929798522</v>
      </c>
      <c r="C125" s="14">
        <v>-0.81747799433996704</v>
      </c>
      <c r="D125" s="14">
        <v>-0.98836098785909599</v>
      </c>
      <c r="E125" s="14">
        <v>-1.1582266703154811</v>
      </c>
      <c r="F125" s="14">
        <v>2.3568090882918917</v>
      </c>
      <c r="G125" s="14">
        <v>10.960423542109339</v>
      </c>
      <c r="H125" s="14">
        <v>6.147325583988561</v>
      </c>
      <c r="I125" s="14">
        <v>10.060775500501245</v>
      </c>
      <c r="J125" s="14">
        <v>0.67315120245325966</v>
      </c>
      <c r="K125" s="14">
        <v>3.6731920917884935</v>
      </c>
      <c r="L125" s="170" t="s">
        <v>241</v>
      </c>
      <c r="M125" s="170" t="s">
        <v>241</v>
      </c>
      <c r="N125" s="170" t="s">
        <v>241</v>
      </c>
    </row>
    <row r="126" spans="1:14" customFormat="1" ht="12.75" hidden="1" customHeight="1" outlineLevel="1">
      <c r="A126" s="4" t="s">
        <v>164</v>
      </c>
      <c r="B126" s="17">
        <v>1.906177947094065</v>
      </c>
      <c r="C126" s="14">
        <v>-0.4263912815648041</v>
      </c>
      <c r="D126" s="14">
        <v>-0.30053453748148701</v>
      </c>
      <c r="E126" s="14">
        <v>-0.40921612808672592</v>
      </c>
      <c r="F126" s="14">
        <v>-0.47064206387001661</v>
      </c>
      <c r="G126" s="14">
        <v>4.4922978705937737</v>
      </c>
      <c r="H126" s="14">
        <v>6.4050451320098745</v>
      </c>
      <c r="I126" s="14">
        <v>10.170332964848873</v>
      </c>
      <c r="J126" s="14">
        <v>1.3763230103864241</v>
      </c>
      <c r="K126" s="14">
        <v>3.7897136022207243</v>
      </c>
      <c r="L126" s="170" t="s">
        <v>241</v>
      </c>
      <c r="M126" s="170" t="s">
        <v>241</v>
      </c>
      <c r="N126" s="170" t="s">
        <v>241</v>
      </c>
    </row>
    <row r="127" spans="1:14" customFormat="1" ht="12.75" hidden="1" customHeight="1" outlineLevel="1">
      <c r="A127" s="4" t="s">
        <v>165</v>
      </c>
      <c r="B127" s="17">
        <v>2.8044000945769483</v>
      </c>
      <c r="C127" s="14">
        <v>-0.59728852585058689</v>
      </c>
      <c r="D127" s="14">
        <v>-0.4894225665168932</v>
      </c>
      <c r="E127" s="14">
        <v>3.0844973611531639E-2</v>
      </c>
      <c r="F127" s="14">
        <v>-6.4815428949572294</v>
      </c>
      <c r="G127" s="14">
        <v>-6.2435782772575834</v>
      </c>
      <c r="H127" s="14">
        <v>7.4976932887845749</v>
      </c>
      <c r="I127" s="14">
        <v>12.035483532286785</v>
      </c>
      <c r="J127" s="14">
        <v>2.3292850732961434</v>
      </c>
      <c r="K127" s="14">
        <v>3.8330912225989615</v>
      </c>
      <c r="L127" s="170" t="s">
        <v>241</v>
      </c>
      <c r="M127" s="170" t="s">
        <v>241</v>
      </c>
      <c r="N127" s="170" t="s">
        <v>241</v>
      </c>
    </row>
    <row r="128" spans="1:14" customFormat="1" ht="12.75" hidden="1" customHeight="1" outlineLevel="1">
      <c r="A128" s="4" t="s">
        <v>166</v>
      </c>
      <c r="B128" s="17">
        <v>3.204051122506371</v>
      </c>
      <c r="C128" s="14">
        <v>-0.23232993105686717</v>
      </c>
      <c r="D128" s="14">
        <v>-0.68050324214761793</v>
      </c>
      <c r="E128" s="14">
        <v>0.15877561254505204</v>
      </c>
      <c r="F128" s="14">
        <v>-7.2895595462752238</v>
      </c>
      <c r="G128" s="14">
        <v>-7.7616841109510233</v>
      </c>
      <c r="H128" s="14">
        <v>6.8454852983363281</v>
      </c>
      <c r="I128" s="14">
        <v>12.373681698398888</v>
      </c>
      <c r="J128" s="14">
        <v>2.8943728682318359</v>
      </c>
      <c r="K128" s="14">
        <v>1.9482093489899721</v>
      </c>
      <c r="L128" s="14">
        <v>-0.15833459505074643</v>
      </c>
      <c r="M128" s="14">
        <v>2.8456362431208788</v>
      </c>
      <c r="N128" s="14">
        <v>5.9658379761869798</v>
      </c>
    </row>
    <row r="129" spans="1:14" customFormat="1" ht="12.75" hidden="1" customHeight="1" outlineLevel="1">
      <c r="A129" s="4" t="s">
        <v>167</v>
      </c>
      <c r="B129" s="17">
        <v>2.5998115555447612</v>
      </c>
      <c r="C129" s="14">
        <v>-0.20054647316814567</v>
      </c>
      <c r="D129" s="14">
        <v>-0.68647060348820332</v>
      </c>
      <c r="E129" s="14">
        <v>0.25941801222410749</v>
      </c>
      <c r="F129" s="14">
        <v>-7.2227024330050398</v>
      </c>
      <c r="G129" s="14">
        <v>-7.9189470038569141</v>
      </c>
      <c r="H129" s="14">
        <v>6.6133023080605398</v>
      </c>
      <c r="I129" s="14">
        <v>12.566071794048009</v>
      </c>
      <c r="J129" s="14">
        <v>2.5349248514133222</v>
      </c>
      <c r="K129" s="14">
        <v>1.8068801178360019</v>
      </c>
      <c r="L129" s="14">
        <v>-0.15833459505074643</v>
      </c>
      <c r="M129" s="14">
        <v>2.8456362431208788</v>
      </c>
      <c r="N129" s="14">
        <v>5.2454445992038599</v>
      </c>
    </row>
    <row r="130" spans="1:14" customFormat="1" ht="12.75" hidden="1" customHeight="1" outlineLevel="1">
      <c r="A130" s="4" t="s">
        <v>168</v>
      </c>
      <c r="B130" s="17">
        <v>2.8744040974598306</v>
      </c>
      <c r="C130" s="14">
        <v>-0.23831403306576249</v>
      </c>
      <c r="D130" s="14">
        <v>-1.0170415247608464</v>
      </c>
      <c r="E130" s="14">
        <v>-0.34730092618937175</v>
      </c>
      <c r="F130" s="14">
        <v>-6.9527034783426371</v>
      </c>
      <c r="G130" s="14">
        <v>-8.041087078167692</v>
      </c>
      <c r="H130" s="14">
        <v>6.9979842760070881</v>
      </c>
      <c r="I130" s="14">
        <v>14.077221408152321</v>
      </c>
      <c r="J130" s="14">
        <v>2.1953391312882693</v>
      </c>
      <c r="K130" s="14">
        <v>1.529905021051486</v>
      </c>
      <c r="L130" s="14">
        <v>-0.15833459505074643</v>
      </c>
      <c r="M130" s="14">
        <v>2.8456362431208788</v>
      </c>
      <c r="N130" s="14">
        <v>5.0489727781587517</v>
      </c>
    </row>
    <row r="131" spans="1:14" customFormat="1" ht="12.75" hidden="1" customHeight="1" outlineLevel="1">
      <c r="A131" s="4" t="s">
        <v>26</v>
      </c>
      <c r="B131" s="17">
        <v>7.3710489200251743</v>
      </c>
      <c r="C131" s="14">
        <v>-0.19427416785823937</v>
      </c>
      <c r="D131" s="14">
        <v>-1.4034831140130848</v>
      </c>
      <c r="E131" s="14">
        <v>-0.59388100633760155</v>
      </c>
      <c r="F131" s="14">
        <v>-0.62081704740462362</v>
      </c>
      <c r="G131" s="14">
        <v>4.4915452578217412</v>
      </c>
      <c r="H131" s="14">
        <v>6.5658288387008241</v>
      </c>
      <c r="I131" s="14">
        <v>11.909941275722806</v>
      </c>
      <c r="J131" s="14">
        <v>2.5220108229684777</v>
      </c>
      <c r="K131" s="14">
        <v>3.4264893374428502</v>
      </c>
      <c r="L131" s="14">
        <v>-0.15833459505074643</v>
      </c>
      <c r="M131" s="14">
        <v>-1.7546646927642655</v>
      </c>
      <c r="N131" s="14">
        <v>2.5583349866987439</v>
      </c>
    </row>
    <row r="132" spans="1:14" customFormat="1" ht="12.75" hidden="1" customHeight="1" outlineLevel="1">
      <c r="A132" s="4" t="s">
        <v>27</v>
      </c>
      <c r="B132" s="17">
        <v>8.6724785553262933</v>
      </c>
      <c r="C132" s="14">
        <v>0.18794053322184823</v>
      </c>
      <c r="D132" s="14">
        <v>-0.32298510334531727</v>
      </c>
      <c r="E132" s="14">
        <v>-0.50852273399812498</v>
      </c>
      <c r="F132" s="14">
        <v>3.6259545766425467</v>
      </c>
      <c r="G132" s="14">
        <v>11.862646902687885</v>
      </c>
      <c r="H132" s="14">
        <v>5.7757440262433875</v>
      </c>
      <c r="I132" s="14">
        <v>10.757494918769131</v>
      </c>
      <c r="J132" s="14">
        <v>3.9034041418410843</v>
      </c>
      <c r="K132" s="14">
        <v>2.1925076796984464</v>
      </c>
      <c r="L132" s="14">
        <v>2.5756543150319118</v>
      </c>
      <c r="M132" s="14">
        <v>-0.15827114528585184</v>
      </c>
      <c r="N132" s="14">
        <v>2.8166338509345081</v>
      </c>
    </row>
    <row r="133" spans="1:14" customFormat="1" ht="12.75" hidden="1" customHeight="1" outlineLevel="1">
      <c r="A133" s="4" t="s">
        <v>28</v>
      </c>
      <c r="B133" s="17">
        <v>10.221655607204468</v>
      </c>
      <c r="C133" s="14">
        <v>0.48778883226066228</v>
      </c>
      <c r="D133" s="14">
        <v>-0.4065169252981396</v>
      </c>
      <c r="E133" s="14">
        <v>-0.22862907593063161</v>
      </c>
      <c r="F133" s="14">
        <v>3.3178176083263082</v>
      </c>
      <c r="G133" s="14">
        <v>10.591598529626054</v>
      </c>
      <c r="H133" s="14">
        <v>5.9787928670986616</v>
      </c>
      <c r="I133" s="14">
        <v>11.308483797998344</v>
      </c>
      <c r="J133" s="14">
        <v>3.9460600617029704</v>
      </c>
      <c r="K133" s="14">
        <v>1.9143517303428201</v>
      </c>
      <c r="L133" s="14">
        <v>2.5756543150319118</v>
      </c>
      <c r="M133" s="14">
        <v>-0.15827114528585184</v>
      </c>
      <c r="N133" s="14">
        <v>4.4901368790232636</v>
      </c>
    </row>
    <row r="134" spans="1:14" customFormat="1" ht="12.75" hidden="1" customHeight="1" outlineLevel="1">
      <c r="A134" s="4" t="s">
        <v>29</v>
      </c>
      <c r="B134" s="17">
        <v>9.6632684616961626</v>
      </c>
      <c r="C134" s="14">
        <v>0.74028754186399226</v>
      </c>
      <c r="D134" s="14">
        <v>9.6984128561212898E-2</v>
      </c>
      <c r="E134" s="14">
        <v>0.45679669183592847</v>
      </c>
      <c r="F134" s="14">
        <v>3.2956934470947394</v>
      </c>
      <c r="G134" s="14">
        <v>11.338651418331096</v>
      </c>
      <c r="H134" s="14">
        <v>7.6280586702165607</v>
      </c>
      <c r="I134" s="14">
        <v>14.905748812526474</v>
      </c>
      <c r="J134" s="14">
        <v>5.4170154099263739</v>
      </c>
      <c r="K134" s="14">
        <v>2.1834298042423135</v>
      </c>
      <c r="L134" s="14">
        <v>2.5756543150319118</v>
      </c>
      <c r="M134" s="14">
        <v>-0.15827114528585184</v>
      </c>
      <c r="N134" s="14">
        <v>7.8513988089335003</v>
      </c>
    </row>
    <row r="135" spans="1:14" customFormat="1" ht="12.75" hidden="1" customHeight="1" outlineLevel="1">
      <c r="A135" s="4" t="s">
        <v>30</v>
      </c>
      <c r="B135" s="17">
        <v>3.7079642046484906</v>
      </c>
      <c r="C135" s="14">
        <v>0.4764841781930329</v>
      </c>
      <c r="D135" s="14">
        <v>1.5715880429444457E-2</v>
      </c>
      <c r="E135" s="14">
        <v>-0.26894265445700211</v>
      </c>
      <c r="F135" s="14">
        <v>-6.6896412300779575</v>
      </c>
      <c r="G135" s="14">
        <v>-6.5515510981314833</v>
      </c>
      <c r="H135" s="14">
        <v>9.9834807960896228</v>
      </c>
      <c r="I135" s="14">
        <v>22.099706265419869</v>
      </c>
      <c r="J135" s="14">
        <v>7.0535874848020796</v>
      </c>
      <c r="K135" s="14">
        <v>0.27631333487429782</v>
      </c>
      <c r="L135" s="14">
        <v>2.5756543150319118</v>
      </c>
      <c r="M135" s="14">
        <v>-0.15827114528585184</v>
      </c>
      <c r="N135" s="14">
        <v>17.45133521738811</v>
      </c>
    </row>
    <row r="136" spans="1:14" customFormat="1" ht="12.75" hidden="1" customHeight="1" outlineLevel="1">
      <c r="A136" s="4" t="s">
        <v>31</v>
      </c>
      <c r="B136" s="17">
        <v>0.71374376400609663</v>
      </c>
      <c r="C136" s="14">
        <v>-0.57123313297454104</v>
      </c>
      <c r="D136" s="14">
        <v>-1.8250011411297464</v>
      </c>
      <c r="E136" s="14">
        <v>-0.84688202779842447</v>
      </c>
      <c r="F136" s="14">
        <v>-15.689150392041535</v>
      </c>
      <c r="G136" s="14">
        <v>-21.554100129403579</v>
      </c>
      <c r="H136" s="14">
        <v>8.4112747395741252</v>
      </c>
      <c r="I136" s="14">
        <v>17.686598544251794</v>
      </c>
      <c r="J136" s="14">
        <v>6.228659651340327</v>
      </c>
      <c r="K136" s="14">
        <v>0.47489891627493347</v>
      </c>
      <c r="L136" s="14">
        <v>6.6749237907172301</v>
      </c>
      <c r="M136" s="14">
        <v>0.89654214843595526</v>
      </c>
      <c r="N136" s="14">
        <v>6.2720526761163455</v>
      </c>
    </row>
    <row r="137" spans="1:14" customFormat="1" ht="12.75" hidden="1" customHeight="1" outlineLevel="1">
      <c r="A137" s="4" t="s">
        <v>32</v>
      </c>
      <c r="B137" s="17">
        <v>-3.5475459401367289</v>
      </c>
      <c r="C137" s="14">
        <v>-1.4602881649187083</v>
      </c>
      <c r="D137" s="14">
        <v>-1.8494071624021824</v>
      </c>
      <c r="E137" s="14">
        <v>-1.9683466521801165</v>
      </c>
      <c r="F137" s="14">
        <v>-15.996512235235249</v>
      </c>
      <c r="G137" s="14">
        <v>-20.634189084224033</v>
      </c>
      <c r="H137" s="14">
        <v>8.0515710155829456</v>
      </c>
      <c r="I137" s="14">
        <v>16.34880471103131</v>
      </c>
      <c r="J137" s="14">
        <v>6.3209911404411798</v>
      </c>
      <c r="K137" s="14">
        <v>0.81612803463110117</v>
      </c>
      <c r="L137" s="14">
        <v>6.6749237907172301</v>
      </c>
      <c r="M137" s="14">
        <v>0.89654214843595526</v>
      </c>
      <c r="N137" s="14">
        <v>4.4517099746254303</v>
      </c>
    </row>
    <row r="138" spans="1:14" customFormat="1" ht="12.75" hidden="1" customHeight="1" outlineLevel="1">
      <c r="A138" s="4" t="s">
        <v>33</v>
      </c>
      <c r="B138" s="17">
        <v>-5.8246693259823985</v>
      </c>
      <c r="C138" s="14">
        <v>-2.1868889435053802</v>
      </c>
      <c r="D138" s="14">
        <v>-2.9271287557378969</v>
      </c>
      <c r="E138" s="14">
        <v>-3.551534276904917</v>
      </c>
      <c r="F138" s="14">
        <v>-14.365092640308967</v>
      </c>
      <c r="G138" s="14">
        <v>-17.648493227819145</v>
      </c>
      <c r="H138" s="14">
        <v>7.0262974541464063</v>
      </c>
      <c r="I138" s="14">
        <v>14.4429802679765</v>
      </c>
      <c r="J138" s="14">
        <v>4.769397487749937</v>
      </c>
      <c r="K138" s="14">
        <v>0.80473126952369489</v>
      </c>
      <c r="L138" s="14">
        <v>6.6748485269477413</v>
      </c>
      <c r="M138" s="14">
        <v>0.89643846566259333</v>
      </c>
      <c r="N138" s="14">
        <v>1.4978153091810451</v>
      </c>
    </row>
    <row r="139" spans="1:14" customFormat="1" ht="12.75" hidden="1" customHeight="1" outlineLevel="1">
      <c r="A139" s="4" t="s">
        <v>34</v>
      </c>
      <c r="B139" s="17">
        <v>-5.8425462756342341</v>
      </c>
      <c r="C139" s="14">
        <v>-2.2131535001709892</v>
      </c>
      <c r="D139" s="14">
        <v>-2.1612771791464573</v>
      </c>
      <c r="E139" s="14">
        <v>-4.0468009472192863</v>
      </c>
      <c r="F139" s="14">
        <v>-6.0674588237561222</v>
      </c>
      <c r="G139" s="14">
        <v>-3.8372925567569638</v>
      </c>
      <c r="H139" s="14">
        <v>4.1893866653039664</v>
      </c>
      <c r="I139" s="14">
        <v>7.7289111771509482</v>
      </c>
      <c r="J139" s="14">
        <v>2.6270492679535096</v>
      </c>
      <c r="K139" s="14">
        <v>1.2298344723635495</v>
      </c>
      <c r="L139" s="14">
        <v>6.6749237924144795</v>
      </c>
      <c r="M139" s="14">
        <v>0.8965421536066932</v>
      </c>
      <c r="N139" s="14">
        <v>-6.2386537112446758</v>
      </c>
    </row>
    <row r="140" spans="1:14" customFormat="1" ht="12.75" hidden="1" customHeight="1" outlineLevel="1">
      <c r="A140" s="4" t="s">
        <v>35</v>
      </c>
      <c r="B140" s="17">
        <v>-3.0006408865844492</v>
      </c>
      <c r="C140" s="14">
        <v>-1.9018552954915293</v>
      </c>
      <c r="D140" s="14">
        <v>-0.41958470836632006</v>
      </c>
      <c r="E140" s="14">
        <v>-4.6493569559520198</v>
      </c>
      <c r="F140" s="14">
        <v>2.5816063426921403</v>
      </c>
      <c r="G140" s="14">
        <v>13.618296870552598</v>
      </c>
      <c r="H140" s="14">
        <v>3.1932962266446623</v>
      </c>
      <c r="I140" s="14">
        <v>5.5758259360114648</v>
      </c>
      <c r="J140" s="14">
        <v>1.8394298641014994</v>
      </c>
      <c r="K140" s="14">
        <v>1.4957532794631778</v>
      </c>
      <c r="L140" s="14">
        <v>-3.2686839214681478</v>
      </c>
      <c r="M140" s="14">
        <v>-4.8181808192699123</v>
      </c>
      <c r="N140" s="14">
        <v>-2.2857765656197557</v>
      </c>
    </row>
    <row r="141" spans="1:14" customFormat="1" ht="12.75" hidden="1" customHeight="1" outlineLevel="1">
      <c r="A141" s="4" t="s">
        <v>36</v>
      </c>
      <c r="B141" s="17">
        <v>0.5535243816376294</v>
      </c>
      <c r="C141" s="14">
        <v>-1.5042649414736928</v>
      </c>
      <c r="D141" s="14">
        <v>0.37754666603825154</v>
      </c>
      <c r="E141" s="14">
        <v>-4.3852123673721479</v>
      </c>
      <c r="F141" s="14">
        <v>3.8434080533581039</v>
      </c>
      <c r="G141" s="14">
        <v>15.182130618730952</v>
      </c>
      <c r="H141" s="14">
        <v>3.0277917846406126</v>
      </c>
      <c r="I141" s="14">
        <v>4.9951246904735127</v>
      </c>
      <c r="J141" s="14">
        <v>1.1556581868369069</v>
      </c>
      <c r="K141" s="14">
        <v>1.9755594225198507</v>
      </c>
      <c r="L141" s="14">
        <v>-3.2662311373582233</v>
      </c>
      <c r="M141" s="14">
        <v>-4.8181808260689154</v>
      </c>
      <c r="N141" s="14">
        <v>-2.4107806023480456</v>
      </c>
    </row>
    <row r="142" spans="1:14" customFormat="1" ht="12.75" hidden="1" customHeight="1" outlineLevel="1">
      <c r="A142" s="4" t="s">
        <v>37</v>
      </c>
      <c r="B142" s="17">
        <v>3.9436112484820853</v>
      </c>
      <c r="C142" s="14">
        <v>-1.2096403508241025</v>
      </c>
      <c r="D142" s="14">
        <v>0.81497188921025554</v>
      </c>
      <c r="E142" s="14">
        <v>-3.8237973028562258</v>
      </c>
      <c r="F142" s="14">
        <v>0.31708954687555985</v>
      </c>
      <c r="G142" s="14">
        <v>8.5882585478771745</v>
      </c>
      <c r="H142" s="14">
        <v>1.6985573805961707</v>
      </c>
      <c r="I142" s="14">
        <v>1.591887061138171</v>
      </c>
      <c r="J142" s="14">
        <v>1.2288489075875522</v>
      </c>
      <c r="K142" s="14">
        <v>1.8603675414234477</v>
      </c>
      <c r="L142" s="14">
        <v>-3.2643249458513139</v>
      </c>
      <c r="M142" s="14">
        <v>-4.8183764397495752</v>
      </c>
      <c r="N142" s="14">
        <v>-2.5837976674348462</v>
      </c>
    </row>
    <row r="143" spans="1:14" customFormat="1" ht="12.75" hidden="1" customHeight="1" outlineLevel="1">
      <c r="A143" s="470" t="s">
        <v>38</v>
      </c>
      <c r="B143" s="415">
        <v>5.7017072478417958</v>
      </c>
      <c r="C143" s="416">
        <v>-1.0227530440276951</v>
      </c>
      <c r="D143" s="416">
        <v>1.3505767839915752</v>
      </c>
      <c r="E143" s="416">
        <v>-3.1348604609966393</v>
      </c>
      <c r="F143" s="416">
        <v>0.63196086309616339</v>
      </c>
      <c r="G143" s="416">
        <v>8.9573451258273167</v>
      </c>
      <c r="H143" s="416">
        <v>1.3380372815922783</v>
      </c>
      <c r="I143" s="416">
        <v>0.83135934028837732</v>
      </c>
      <c r="J143" s="416">
        <v>1.1712064834936105</v>
      </c>
      <c r="K143" s="416">
        <v>1.715287649483173</v>
      </c>
      <c r="L143" s="416">
        <v>-3.2643931986866428</v>
      </c>
      <c r="M143" s="416">
        <v>-4.8184742548672643</v>
      </c>
      <c r="N143" s="416">
        <v>-3.0699020521397578</v>
      </c>
    </row>
    <row r="144" spans="1:14" customFormat="1" ht="12.75" hidden="1" customHeight="1" outlineLevel="1">
      <c r="A144" s="4" t="s">
        <v>667</v>
      </c>
      <c r="B144" s="17">
        <v>6.2221147109189872</v>
      </c>
      <c r="C144" s="14">
        <v>-1.3989697138073609</v>
      </c>
      <c r="D144" s="14">
        <v>0.13005361400789184</v>
      </c>
      <c r="E144" s="14">
        <v>-3.2184210823496167</v>
      </c>
      <c r="F144" s="14">
        <v>5.9144064366928051</v>
      </c>
      <c r="G144" s="14">
        <v>17.401239624281686</v>
      </c>
      <c r="H144" s="14">
        <v>1.6573848678020227</v>
      </c>
      <c r="I144" s="14">
        <v>1.2398754023775826</v>
      </c>
      <c r="J144" s="14">
        <v>0.84302352870881236</v>
      </c>
      <c r="K144" s="14">
        <v>1.8815454490634427</v>
      </c>
      <c r="L144" s="14">
        <v>9.199936962400713</v>
      </c>
      <c r="M144" s="14">
        <v>5.4509596991624676</v>
      </c>
      <c r="N144" s="14">
        <v>7.552053407447981</v>
      </c>
    </row>
    <row r="145" spans="1:82" customFormat="1" ht="12.75" hidden="1" customHeight="1" outlineLevel="1">
      <c r="A145" s="4" t="s">
        <v>670</v>
      </c>
      <c r="B145" s="17">
        <v>6.7084603559924005</v>
      </c>
      <c r="C145" s="14">
        <v>-0.44182016156540271</v>
      </c>
      <c r="D145" s="14">
        <v>-0.19816908778346942</v>
      </c>
      <c r="E145" s="14">
        <v>-2.6530547445352872</v>
      </c>
      <c r="F145" s="14">
        <v>6.2488552840188305</v>
      </c>
      <c r="G145" s="14">
        <v>15.774617855775958</v>
      </c>
      <c r="H145" s="14">
        <v>2.1492715329174672</v>
      </c>
      <c r="I145" s="14">
        <v>1.9279683202654543</v>
      </c>
      <c r="J145" s="14">
        <v>1.1790745158261917</v>
      </c>
      <c r="K145" s="14">
        <v>2.3134104319998792</v>
      </c>
      <c r="L145" s="14">
        <v>9.1971681086886949</v>
      </c>
      <c r="M145" s="14">
        <v>5.4509597066950262</v>
      </c>
      <c r="N145" s="14">
        <v>7.8512487590636555</v>
      </c>
    </row>
    <row r="146" spans="1:82" customFormat="1" ht="12.75" hidden="1" customHeight="1">
      <c r="A146" s="4" t="s">
        <v>671</v>
      </c>
      <c r="B146" s="17">
        <v>4.5774118618188169</v>
      </c>
      <c r="C146" s="14">
        <v>4.9323069975557132E-2</v>
      </c>
      <c r="D146" s="14">
        <v>-0.81410355526525768</v>
      </c>
      <c r="E146" s="14">
        <v>-1.856295634510791</v>
      </c>
      <c r="F146" s="14">
        <v>6.3817870529163088</v>
      </c>
      <c r="G146" s="14">
        <v>14.748906259661325</v>
      </c>
      <c r="H146" s="14">
        <v>2.4316181513112554</v>
      </c>
      <c r="I146" s="14">
        <v>2.4909566039337201</v>
      </c>
      <c r="J146" s="14">
        <v>1.3155953016704558</v>
      </c>
      <c r="K146" s="14">
        <v>2.2881481813405364</v>
      </c>
      <c r="L146" s="14">
        <v>9.1948622479112458</v>
      </c>
      <c r="M146" s="14">
        <v>10.3594250657884</v>
      </c>
      <c r="N146" s="14">
        <v>8.8367131492155035</v>
      </c>
    </row>
    <row r="147" spans="1:82" customFormat="1" ht="12.75" hidden="1" customHeight="1">
      <c r="A147" s="470" t="s">
        <v>672</v>
      </c>
      <c r="B147" s="415">
        <v>3.8246798847450378</v>
      </c>
      <c r="C147" s="416">
        <v>0.6400219938340399</v>
      </c>
      <c r="D147" s="416">
        <v>-1.1817406426381325</v>
      </c>
      <c r="E147" s="416">
        <v>-1.3714886786389684</v>
      </c>
      <c r="F147" s="416">
        <v>6.827931622146167</v>
      </c>
      <c r="G147" s="416">
        <v>14.052817500553232</v>
      </c>
      <c r="H147" s="416">
        <v>2.7024326824976157</v>
      </c>
      <c r="I147" s="416">
        <v>2.6521889141526267</v>
      </c>
      <c r="J147" s="416">
        <v>2.0908992530339958</v>
      </c>
      <c r="K147" s="416">
        <v>2.281672982859817</v>
      </c>
      <c r="L147" s="416">
        <v>9.1948622479112458</v>
      </c>
      <c r="M147" s="416">
        <v>12.813657749101367</v>
      </c>
      <c r="N147" s="416">
        <v>10.820551730932428</v>
      </c>
    </row>
    <row r="148" spans="1:82" customFormat="1" ht="12.75" customHeight="1">
      <c r="A148" s="4" t="s">
        <v>741</v>
      </c>
      <c r="B148" s="17">
        <v>2.5042839996370958</v>
      </c>
      <c r="C148" s="14">
        <v>2.0776426333205791</v>
      </c>
      <c r="D148" s="14">
        <v>0.38178510848385372</v>
      </c>
      <c r="E148" s="14">
        <v>0.23644965730342449</v>
      </c>
      <c r="F148" s="14">
        <v>3.5298087337202446</v>
      </c>
      <c r="G148" s="14">
        <v>7.3177732571469534</v>
      </c>
      <c r="H148" s="14">
        <v>2.7117200267142749</v>
      </c>
      <c r="I148" s="14">
        <v>2.5680065911615579</v>
      </c>
      <c r="J148" s="14">
        <v>2.7861545911285788</v>
      </c>
      <c r="K148" s="14">
        <v>2.3070812720416334</v>
      </c>
      <c r="L148" s="14">
        <v>1.5782267382278121</v>
      </c>
      <c r="M148" s="14">
        <v>10.961743961682728</v>
      </c>
      <c r="N148" s="14">
        <v>13.062732606528598</v>
      </c>
    </row>
    <row r="149" spans="1:82" s="636" customFormat="1" ht="12.75" customHeight="1">
      <c r="A149" s="4" t="s">
        <v>742</v>
      </c>
      <c r="B149" s="17">
        <v>2.1991223132046684</v>
      </c>
      <c r="C149" s="14">
        <v>1.9914715397746079</v>
      </c>
      <c r="D149" s="14">
        <v>1.2079363748310357</v>
      </c>
      <c r="E149" s="14">
        <v>0.59482422112107258</v>
      </c>
      <c r="F149" s="14">
        <v>2.7948434655257017</v>
      </c>
      <c r="G149" s="14">
        <v>6.5666601221967085</v>
      </c>
      <c r="H149" s="14">
        <v>2.6269005979406472</v>
      </c>
      <c r="I149" s="14">
        <v>2.8719106653941489</v>
      </c>
      <c r="J149" s="14">
        <v>2.9004391722970033</v>
      </c>
      <c r="K149" s="14">
        <v>1.7059545253305022</v>
      </c>
      <c r="L149" s="14">
        <v>0.49026366983675018</v>
      </c>
      <c r="M149" s="14">
        <v>7.0027659080439548</v>
      </c>
      <c r="N149" s="14">
        <v>13.274152119455977</v>
      </c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  <c r="BX149" s="98"/>
      <c r="BY149" s="98"/>
      <c r="BZ149" s="98"/>
      <c r="CA149" s="98"/>
      <c r="CB149" s="98"/>
      <c r="CC149" s="98"/>
      <c r="CD149" s="98"/>
    </row>
    <row r="150" spans="1:82" s="98" customFormat="1" ht="12.75" customHeight="1">
      <c r="A150" s="154" t="s">
        <v>739</v>
      </c>
      <c r="B150" s="17">
        <v>4.5216796972142674</v>
      </c>
      <c r="C150" s="14">
        <v>1.9431548023166556</v>
      </c>
      <c r="D150" s="14">
        <v>2.001530565178939</v>
      </c>
      <c r="E150" s="14">
        <v>0.39495590321389784</v>
      </c>
      <c r="F150" s="14">
        <v>3.4442342753296771</v>
      </c>
      <c r="G150" s="14">
        <v>6.9764682972615901</v>
      </c>
      <c r="H150" s="14">
        <v>2.8075842150309143</v>
      </c>
      <c r="I150" s="14">
        <v>2.7939929678300026</v>
      </c>
      <c r="J150" s="14">
        <v>3.1814462309133424</v>
      </c>
      <c r="K150" s="14">
        <v>2.4601743631929103</v>
      </c>
      <c r="L150" s="14">
        <v>0.35401282066305839</v>
      </c>
      <c r="M150" s="14">
        <v>2.2435949511481681</v>
      </c>
      <c r="N150" s="14">
        <v>12.303540406969233</v>
      </c>
    </row>
    <row r="151" spans="1:82" s="98" customFormat="1" ht="12.75" customHeight="1">
      <c r="A151" s="54" t="s">
        <v>740</v>
      </c>
      <c r="B151" s="92">
        <v>5.8071772642545909</v>
      </c>
      <c r="C151" s="23">
        <v>1.9357561792225937</v>
      </c>
      <c r="D151" s="23">
        <v>2.6767654479013885</v>
      </c>
      <c r="E151" s="23">
        <v>0.42998406450489313</v>
      </c>
      <c r="F151" s="23">
        <v>2.5413623284903366</v>
      </c>
      <c r="G151" s="23">
        <v>5.1640053886758039</v>
      </c>
      <c r="H151" s="23">
        <v>2.776419427155588</v>
      </c>
      <c r="I151" s="23">
        <v>2.6672201841515744</v>
      </c>
      <c r="J151" s="23">
        <v>3.1865052143696886</v>
      </c>
      <c r="K151" s="23">
        <v>2.7035104888288637</v>
      </c>
      <c r="L151" s="23">
        <v>0.35401282066305839</v>
      </c>
      <c r="M151" s="23">
        <v>1.9311319226673618E-2</v>
      </c>
      <c r="N151" s="23">
        <v>10.328700013945237</v>
      </c>
    </row>
    <row r="152" spans="1:82" customFormat="1" ht="12.75" hidden="1" customHeight="1" outlineLevel="1">
      <c r="A152" s="4" t="s">
        <v>334</v>
      </c>
      <c r="B152" s="17">
        <v>10.189096287354715</v>
      </c>
      <c r="C152" s="14">
        <v>0.75506900890533757</v>
      </c>
      <c r="D152" s="14">
        <v>0.32187799690453289</v>
      </c>
      <c r="E152" s="14">
        <v>0.70926414442300256</v>
      </c>
      <c r="F152" s="14">
        <v>3.5148388264350672</v>
      </c>
      <c r="G152" s="14">
        <v>11.884826639367205</v>
      </c>
      <c r="H152" s="14">
        <v>7.3639270719265966</v>
      </c>
      <c r="I152" s="14">
        <v>14.554508732105845</v>
      </c>
      <c r="J152" s="14">
        <v>4.7046342292569108</v>
      </c>
      <c r="K152" s="14">
        <v>2.2417715839134758</v>
      </c>
      <c r="L152" s="14">
        <v>2.5756543150319118</v>
      </c>
      <c r="M152" s="14">
        <v>-0.15827114528585184</v>
      </c>
      <c r="N152" s="14">
        <v>6.1436119057203058</v>
      </c>
    </row>
    <row r="153" spans="1:82" customFormat="1" ht="12.75" hidden="1" customHeight="1" outlineLevel="1">
      <c r="A153" s="4" t="s">
        <v>335</v>
      </c>
      <c r="B153" s="17">
        <v>8.1550557838734363</v>
      </c>
      <c r="C153" s="14">
        <v>0.65203225605449688</v>
      </c>
      <c r="D153" s="14">
        <v>-0.44256539040448217</v>
      </c>
      <c r="E153" s="14">
        <v>0.32141267974810717</v>
      </c>
      <c r="F153" s="14">
        <v>1.9840303947023017</v>
      </c>
      <c r="G153" s="14">
        <v>8.8974082375102199</v>
      </c>
      <c r="H153" s="14">
        <v>9.3418578976963431</v>
      </c>
      <c r="I153" s="14">
        <v>18.609929654580924</v>
      </c>
      <c r="J153" s="14">
        <v>7.3549290555011311</v>
      </c>
      <c r="K153" s="14">
        <v>2.2287698964837688</v>
      </c>
      <c r="L153" s="14">
        <v>2.5756543150319118</v>
      </c>
      <c r="M153" s="14">
        <v>-0.15827114528585184</v>
      </c>
      <c r="N153" s="14">
        <v>12.157247972097849</v>
      </c>
    </row>
    <row r="154" spans="1:82" customFormat="1" ht="12.75" hidden="1" customHeight="1" outlineLevel="1">
      <c r="A154" s="4" t="s">
        <v>336</v>
      </c>
      <c r="B154" s="17">
        <v>5.1682594605771897</v>
      </c>
      <c r="C154" s="14">
        <v>0.60123048794618228</v>
      </c>
      <c r="D154" s="14">
        <v>0.30938505080908385</v>
      </c>
      <c r="E154" s="14">
        <v>1.8646102270892584E-2</v>
      </c>
      <c r="F154" s="14">
        <v>-1.1376417439233251</v>
      </c>
      <c r="G154" s="14">
        <v>4.1976322106174564</v>
      </c>
      <c r="H154" s="14">
        <v>9.9395244372957166</v>
      </c>
      <c r="I154" s="14">
        <v>20.672751357605804</v>
      </c>
      <c r="J154" s="14">
        <v>7.2217297302885441</v>
      </c>
      <c r="K154" s="14">
        <v>1.6039170675198733</v>
      </c>
      <c r="L154" s="14">
        <v>2.5756543150319118</v>
      </c>
      <c r="M154" s="14">
        <v>-0.15827114528585184</v>
      </c>
      <c r="N154" s="14">
        <v>15.125332510113125</v>
      </c>
    </row>
    <row r="155" spans="1:82" customFormat="1" ht="12.75" hidden="1" customHeight="1" outlineLevel="1">
      <c r="A155" s="4" t="s">
        <v>337</v>
      </c>
      <c r="B155" s="17">
        <v>3.4836453509636414</v>
      </c>
      <c r="C155" s="14">
        <v>0.47762999719999755</v>
      </c>
      <c r="D155" s="14">
        <v>-5.3081731235423035E-2</v>
      </c>
      <c r="E155" s="14">
        <v>-0.19297828301661468</v>
      </c>
      <c r="F155" s="14">
        <v>-6.7926431368843367</v>
      </c>
      <c r="G155" s="14">
        <v>-6.7944608368642747</v>
      </c>
      <c r="H155" s="14">
        <v>10.17925852094254</v>
      </c>
      <c r="I155" s="14">
        <v>23.112062566496476</v>
      </c>
      <c r="J155" s="14">
        <v>7.0370927219464647</v>
      </c>
      <c r="K155" s="14">
        <v>-7.9039296135235304E-2</v>
      </c>
      <c r="L155" s="14">
        <v>2.5756543150319118</v>
      </c>
      <c r="M155" s="14">
        <v>-0.15827114528585184</v>
      </c>
      <c r="N155" s="14">
        <v>18.064937664503745</v>
      </c>
    </row>
    <row r="156" spans="1:82" customFormat="1" ht="12.75" hidden="1" customHeight="1" outlineLevel="1">
      <c r="A156" s="4" t="s">
        <v>338</v>
      </c>
      <c r="B156" s="17">
        <v>2.5010600324127665</v>
      </c>
      <c r="C156" s="14">
        <v>0.35063880254273272</v>
      </c>
      <c r="D156" s="14">
        <v>-0.20915567828532744</v>
      </c>
      <c r="E156" s="14">
        <v>-0.63249578262528416</v>
      </c>
      <c r="F156" s="14">
        <v>-12.138638809426212</v>
      </c>
      <c r="G156" s="14">
        <v>-16.703017779638884</v>
      </c>
      <c r="H156" s="14">
        <v>9.8320685977523681</v>
      </c>
      <c r="I156" s="14">
        <v>22.514304872157325</v>
      </c>
      <c r="J156" s="14">
        <v>6.90194000217123</v>
      </c>
      <c r="K156" s="14">
        <v>-0.69593776676174457</v>
      </c>
      <c r="L156" s="14">
        <v>2.5756543150319118</v>
      </c>
      <c r="M156" s="14">
        <v>-0.15827114528585184</v>
      </c>
      <c r="N156" s="14">
        <v>19.163735477547462</v>
      </c>
    </row>
    <row r="157" spans="1:82" customFormat="1" ht="12.75" hidden="1" customHeight="1" outlineLevel="1">
      <c r="A157" s="4" t="s">
        <v>339</v>
      </c>
      <c r="B157" s="17">
        <v>1.4357271731932428</v>
      </c>
      <c r="C157" s="14">
        <v>-8.3843846614840345E-2</v>
      </c>
      <c r="D157" s="14">
        <v>-1.5831533341573873</v>
      </c>
      <c r="E157" s="14">
        <v>-0.61435811489086234</v>
      </c>
      <c r="F157" s="14">
        <v>-14.738500561724763</v>
      </c>
      <c r="G157" s="14">
        <v>-21.347972683751493</v>
      </c>
      <c r="H157" s="14">
        <v>9.1253939039049641</v>
      </c>
      <c r="I157" s="14">
        <v>20.168642612779237</v>
      </c>
      <c r="J157" s="14">
        <v>6.2919764978980481</v>
      </c>
      <c r="K157" s="14">
        <v>-7.2801148385508441E-2</v>
      </c>
      <c r="L157" s="14">
        <v>6.6749237907172301</v>
      </c>
      <c r="M157" s="14">
        <v>0.89654214843595526</v>
      </c>
      <c r="N157" s="14">
        <v>6.7376259356835391</v>
      </c>
      <c r="P157" s="42"/>
    </row>
    <row r="158" spans="1:82" customFormat="1" ht="12.75" hidden="1" customHeight="1" outlineLevel="1">
      <c r="A158" s="4" t="s">
        <v>425</v>
      </c>
      <c r="B158" s="17">
        <v>0.95348632468554229</v>
      </c>
      <c r="C158" s="14">
        <v>-0.50286774022976033</v>
      </c>
      <c r="D158" s="14">
        <v>-1.9379058826842339</v>
      </c>
      <c r="E158" s="14">
        <v>-0.71966597286879619</v>
      </c>
      <c r="F158" s="14">
        <v>-15.204832861358227</v>
      </c>
      <c r="G158" s="14">
        <v>-21.267294088463345</v>
      </c>
      <c r="H158" s="14">
        <v>8.2376363484056014</v>
      </c>
      <c r="I158" s="254">
        <v>16.801972681948342</v>
      </c>
      <c r="J158" s="254">
        <v>6.107935462575881</v>
      </c>
      <c r="K158" s="254">
        <v>0.79363731383217839</v>
      </c>
      <c r="L158" s="183">
        <v>6.6749237907172301</v>
      </c>
      <c r="M158" s="183">
        <v>0.89654214843595526</v>
      </c>
      <c r="N158" s="183">
        <v>6.7164259214035553</v>
      </c>
    </row>
    <row r="159" spans="1:82" customFormat="1" ht="12.75" hidden="1" customHeight="1" outlineLevel="1">
      <c r="A159" s="4" t="s">
        <v>426</v>
      </c>
      <c r="B159" s="14">
        <v>-0.24156088328744829</v>
      </c>
      <c r="C159" s="19">
        <v>-1.1269087379118758</v>
      </c>
      <c r="D159" s="19">
        <v>-1.953944206547618</v>
      </c>
      <c r="E159" s="19">
        <v>-1.206621995635615</v>
      </c>
      <c r="F159" s="19">
        <v>-17.124117753041617</v>
      </c>
      <c r="G159" s="19">
        <v>-22.043365277063899</v>
      </c>
      <c r="H159" s="19">
        <v>7.880998659208089</v>
      </c>
      <c r="I159" s="183">
        <v>16.089180338027802</v>
      </c>
      <c r="J159" s="183">
        <v>6.2860669935470526</v>
      </c>
      <c r="K159" s="183">
        <v>0.7038605833781304</v>
      </c>
      <c r="L159" s="183">
        <v>6.6749237907172301</v>
      </c>
      <c r="M159" s="183">
        <v>0.89654214843595526</v>
      </c>
      <c r="N159" s="183">
        <v>5.3621061712619422</v>
      </c>
    </row>
    <row r="160" spans="1:82" s="98" customFormat="1" ht="12.75" hidden="1" customHeight="1" outlineLevel="1">
      <c r="A160" s="4" t="s">
        <v>13</v>
      </c>
      <c r="B160" s="14">
        <v>-2.5355249921692291</v>
      </c>
      <c r="C160" s="14">
        <v>-1.3060410255073833</v>
      </c>
      <c r="D160" s="14">
        <v>-1.9985470623736177</v>
      </c>
      <c r="E160" s="14">
        <v>-1.3096938069073616</v>
      </c>
      <c r="F160" s="14">
        <v>-16.206225480452545</v>
      </c>
      <c r="G160" s="14">
        <v>-21.011924257860287</v>
      </c>
      <c r="H160" s="14">
        <v>7.8611365272676039</v>
      </c>
      <c r="I160" s="254">
        <v>15.700714006907162</v>
      </c>
      <c r="J160" s="254">
        <v>6.3783671761449909</v>
      </c>
      <c r="K160" s="254">
        <v>0.76733817236538471</v>
      </c>
      <c r="L160" s="254">
        <v>6.6749237907172301</v>
      </c>
      <c r="M160" s="254">
        <v>0.89654214843595526</v>
      </c>
      <c r="N160" s="254">
        <v>5.1347142454000618</v>
      </c>
    </row>
    <row r="161" spans="1:14" customFormat="1" ht="12.75" hidden="1" customHeight="1" outlineLevel="1">
      <c r="A161" s="4" t="s">
        <v>14</v>
      </c>
      <c r="B161" s="19">
        <v>-3.276812210033583</v>
      </c>
      <c r="C161" s="19">
        <v>-1.4195805328131712</v>
      </c>
      <c r="D161" s="19">
        <v>-1.8508829100398003</v>
      </c>
      <c r="E161" s="19">
        <v>-1.9099528743232099</v>
      </c>
      <c r="F161" s="19">
        <v>-16.448966608578161</v>
      </c>
      <c r="G161" s="19">
        <v>-21.447624332306518</v>
      </c>
      <c r="H161" s="19">
        <v>7.8982603002625211</v>
      </c>
      <c r="I161" s="183">
        <v>15.879928443155961</v>
      </c>
      <c r="J161" s="183">
        <v>6.4029993459357826</v>
      </c>
      <c r="K161" s="183">
        <v>0.86469170833774456</v>
      </c>
      <c r="L161" s="183">
        <v>6.6749237907172301</v>
      </c>
      <c r="M161" s="183">
        <v>0.89654214843595526</v>
      </c>
      <c r="N161" s="183">
        <v>4.2049967890218198</v>
      </c>
    </row>
    <row r="162" spans="1:14" customFormat="1" ht="12.75" hidden="1" customHeight="1" outlineLevel="1">
      <c r="A162" s="4" t="s">
        <v>15</v>
      </c>
      <c r="B162" s="19">
        <v>-4.809386525783566</v>
      </c>
      <c r="C162" s="19">
        <v>-1.6551346133008167</v>
      </c>
      <c r="D162" s="19">
        <v>-1.698791514793129</v>
      </c>
      <c r="E162" s="19">
        <v>-2.685393275309778</v>
      </c>
      <c r="F162" s="19">
        <v>-15.33434461667504</v>
      </c>
      <c r="G162" s="19">
        <v>-19.478375671049491</v>
      </c>
      <c r="H162" s="19">
        <v>8.3953157374633918</v>
      </c>
      <c r="I162" s="183">
        <v>17.465771683030809</v>
      </c>
      <c r="J162" s="183">
        <v>6.1816068992427802</v>
      </c>
      <c r="K162" s="183">
        <v>0.81635422319017437</v>
      </c>
      <c r="L162" s="183">
        <v>6.6749237907172301</v>
      </c>
      <c r="M162" s="183">
        <v>0.89654214843595526</v>
      </c>
      <c r="N162" s="183">
        <v>4.0154188894544092</v>
      </c>
    </row>
    <row r="163" spans="1:14" customFormat="1" ht="12.75" hidden="1" customHeight="1" outlineLevel="1">
      <c r="A163" s="4" t="s">
        <v>16</v>
      </c>
      <c r="B163" s="19">
        <v>-5.5948198819865951</v>
      </c>
      <c r="C163" s="19">
        <v>-2.1166102054526732</v>
      </c>
      <c r="D163" s="19">
        <v>-3.0858834417888374</v>
      </c>
      <c r="E163" s="19">
        <v>-3.2156803736434796</v>
      </c>
      <c r="F163" s="19">
        <v>-15.337025639072635</v>
      </c>
      <c r="G163" s="19">
        <v>-19.204621716758609</v>
      </c>
      <c r="H163" s="19">
        <v>8.4215427018368558</v>
      </c>
      <c r="I163" s="183">
        <v>17.653019159296718</v>
      </c>
      <c r="J163" s="183">
        <v>5.9157551317308332</v>
      </c>
      <c r="K163" s="183">
        <v>0.87117741982740426</v>
      </c>
      <c r="L163" s="183">
        <v>6.6749237907172301</v>
      </c>
      <c r="M163" s="183">
        <v>0.89654214843595526</v>
      </c>
      <c r="N163" s="183">
        <v>3.7521532114831899</v>
      </c>
    </row>
    <row r="164" spans="1:14" customFormat="1" ht="12.75" hidden="1" customHeight="1" outlineLevel="1">
      <c r="A164" s="4" t="s">
        <v>428</v>
      </c>
      <c r="B164" s="19">
        <v>-6.1589644601213678</v>
      </c>
      <c r="C164" s="19">
        <v>-2.1849056900697121</v>
      </c>
      <c r="D164" s="19">
        <v>-2.9716181943800848</v>
      </c>
      <c r="E164" s="19">
        <v>-3.6551838498003661</v>
      </c>
      <c r="F164" s="19">
        <v>-14.397992520222985</v>
      </c>
      <c r="G164" s="19">
        <v>-17.753010000875307</v>
      </c>
      <c r="H164" s="19">
        <v>7.2307502291199199</v>
      </c>
      <c r="I164" s="183">
        <v>14.576682656896892</v>
      </c>
      <c r="J164" s="183">
        <v>5.5610427101327389</v>
      </c>
      <c r="K164" s="183">
        <v>0.7884711981679402</v>
      </c>
      <c r="L164" s="183">
        <v>6.6749237907172301</v>
      </c>
      <c r="M164" s="183">
        <v>0.89654214843595526</v>
      </c>
      <c r="N164" s="183">
        <v>2.881936120183056</v>
      </c>
    </row>
    <row r="165" spans="1:14" customFormat="1" ht="12.75" hidden="1" customHeight="1" outlineLevel="1">
      <c r="A165" s="4" t="s">
        <v>615</v>
      </c>
      <c r="B165" s="19">
        <v>-5.7216450510382799</v>
      </c>
      <c r="C165" s="19">
        <v>-2.2593598291672379</v>
      </c>
      <c r="D165" s="19">
        <v>-2.7238846310447684</v>
      </c>
      <c r="E165" s="19">
        <v>-3.7837386072709052</v>
      </c>
      <c r="F165" s="19">
        <v>-13.360259761631283</v>
      </c>
      <c r="G165" s="19">
        <v>-15.919287599553826</v>
      </c>
      <c r="H165" s="19">
        <v>5.4265991109822664</v>
      </c>
      <c r="I165" s="183">
        <v>11.099238987735887</v>
      </c>
      <c r="J165" s="183">
        <v>2.831394621386238</v>
      </c>
      <c r="K165" s="183">
        <v>0.75454519057574032</v>
      </c>
      <c r="L165" s="183">
        <v>6.6749237907172301</v>
      </c>
      <c r="M165" s="183">
        <v>0.89654214843595526</v>
      </c>
      <c r="N165" s="183">
        <v>-2.3448688630028158</v>
      </c>
    </row>
    <row r="166" spans="1:14" customFormat="1" ht="12.75" hidden="1" customHeight="1" outlineLevel="1">
      <c r="A166" s="4" t="s">
        <v>430</v>
      </c>
      <c r="B166" s="19">
        <v>-6.3586991840661113</v>
      </c>
      <c r="C166" s="19">
        <v>-2.1860179449512032</v>
      </c>
      <c r="D166" s="19">
        <v>-2.7006568005072609</v>
      </c>
      <c r="E166" s="19">
        <v>-3.9082528943762611</v>
      </c>
      <c r="F166" s="19">
        <v>-11.243116636493241</v>
      </c>
      <c r="G166" s="19">
        <v>-13.414690527656759</v>
      </c>
      <c r="H166" s="19">
        <v>4.7391553854461108</v>
      </c>
      <c r="I166" s="183">
        <v>9.4147387208610667</v>
      </c>
      <c r="J166" s="183">
        <v>2.7078627415629768</v>
      </c>
      <c r="K166" s="183">
        <v>0.66159830673886688</v>
      </c>
      <c r="L166" s="183">
        <v>6.6749237907172301</v>
      </c>
      <c r="M166" s="183">
        <v>0.89654214843595526</v>
      </c>
      <c r="N166" s="183">
        <v>-4.6180990011935137</v>
      </c>
    </row>
    <row r="167" spans="1:14" customFormat="1" ht="12.75" hidden="1" customHeight="1" outlineLevel="1">
      <c r="A167" s="4" t="s">
        <v>431</v>
      </c>
      <c r="B167" s="19">
        <v>-5.6230779667336321</v>
      </c>
      <c r="C167" s="19">
        <v>-2.1779389262205768</v>
      </c>
      <c r="D167" s="19">
        <v>-2.0365600462425562</v>
      </c>
      <c r="E167" s="19">
        <v>-3.9224150806975047</v>
      </c>
      <c r="F167" s="19">
        <v>-5.9397164500221464</v>
      </c>
      <c r="G167" s="19">
        <v>-2.9523916215421906</v>
      </c>
      <c r="H167" s="19">
        <v>3.9987237799096818</v>
      </c>
      <c r="I167" s="183">
        <v>6.9298335177615797</v>
      </c>
      <c r="J167" s="183">
        <v>2.5908959553766522</v>
      </c>
      <c r="K167" s="183">
        <v>1.5131203945127254</v>
      </c>
      <c r="L167" s="344">
        <v>6.6749237958089793</v>
      </c>
      <c r="M167" s="344">
        <v>0.89654216394816899</v>
      </c>
      <c r="N167" s="344">
        <v>-6.6924753355635431</v>
      </c>
    </row>
    <row r="168" spans="1:14" customFormat="1" ht="12.75" hidden="1" customHeight="1" outlineLevel="1">
      <c r="A168" s="4" t="s">
        <v>432</v>
      </c>
      <c r="B168" s="19">
        <v>-5.5438810885036389</v>
      </c>
      <c r="C168" s="19">
        <v>-2.2752187656766267</v>
      </c>
      <c r="D168" s="19">
        <v>-1.7466146906895545</v>
      </c>
      <c r="E168" s="19">
        <v>-4.309734866584094</v>
      </c>
      <c r="F168" s="19">
        <v>-1.0195433847529785</v>
      </c>
      <c r="G168" s="19">
        <v>6.7710413665344191</v>
      </c>
      <c r="H168" s="19">
        <v>3.8302808305560774</v>
      </c>
      <c r="I168" s="183">
        <v>6.8421612928301982</v>
      </c>
      <c r="J168" s="183">
        <v>2.5823891069208997</v>
      </c>
      <c r="K168" s="183">
        <v>1.5147847158390562</v>
      </c>
      <c r="L168" s="183">
        <v>6.6749237907172301</v>
      </c>
      <c r="M168" s="183">
        <v>0.89654214843595526</v>
      </c>
      <c r="N168" s="183">
        <v>-7.4053867969769698</v>
      </c>
    </row>
    <row r="169" spans="1:14" customFormat="1" ht="12.75" hidden="1" customHeight="1" outlineLevel="1">
      <c r="A169" s="4" t="s">
        <v>433</v>
      </c>
      <c r="B169" s="19">
        <v>-3.9012864156733684</v>
      </c>
      <c r="C169" s="19">
        <v>-2.0675668057801744</v>
      </c>
      <c r="D169" s="19">
        <v>-0.89085488373160615</v>
      </c>
      <c r="E169" s="19">
        <v>-4.392278728053526</v>
      </c>
      <c r="F169" s="19">
        <v>1.0810514360968284</v>
      </c>
      <c r="G169" s="19">
        <v>11.621864327853</v>
      </c>
      <c r="H169" s="19">
        <v>3.2770509986729195</v>
      </c>
      <c r="I169" s="183">
        <v>5.9078736174576392</v>
      </c>
      <c r="J169" s="183">
        <v>2.136853161510885</v>
      </c>
      <c r="K169" s="183">
        <v>1.417722237013237</v>
      </c>
      <c r="L169" s="183">
        <v>-3.2694998503802708</v>
      </c>
      <c r="M169" s="183">
        <v>-4.8181808192699123</v>
      </c>
      <c r="N169" s="183">
        <v>-2.1527601368041474</v>
      </c>
    </row>
    <row r="170" spans="1:14" customFormat="1" ht="12.75" hidden="1" customHeight="1" outlineLevel="1">
      <c r="A170" s="4" t="s">
        <v>434</v>
      </c>
      <c r="B170" s="19">
        <v>-3.1870264699805375</v>
      </c>
      <c r="C170" s="19">
        <v>-1.842697967686135</v>
      </c>
      <c r="D170" s="19">
        <v>-0.24293258524743067</v>
      </c>
      <c r="E170" s="19">
        <v>-4.8091495242562985</v>
      </c>
      <c r="F170" s="19">
        <v>2.1639423976455419</v>
      </c>
      <c r="G170" s="19">
        <v>12.454407991857</v>
      </c>
      <c r="H170" s="19">
        <v>3.1214255766609682</v>
      </c>
      <c r="I170" s="19">
        <v>5.5009987487479464</v>
      </c>
      <c r="J170" s="19">
        <v>1.8049158277121649</v>
      </c>
      <c r="K170" s="19">
        <v>1.2919913874315512</v>
      </c>
      <c r="L170" s="19">
        <v>-3.2689195294414048</v>
      </c>
      <c r="M170" s="19">
        <v>-4.8181808192699123</v>
      </c>
      <c r="N170" s="19">
        <v>-2.3748125090396286</v>
      </c>
    </row>
    <row r="171" spans="1:14" customFormat="1" ht="12.75" hidden="1" customHeight="1" outlineLevel="1">
      <c r="A171" s="4" t="s">
        <v>435</v>
      </c>
      <c r="B171" s="19">
        <v>-1.904055691205059</v>
      </c>
      <c r="C171" s="19">
        <v>-1.7935011765861049</v>
      </c>
      <c r="D171" s="19">
        <v>-0.12496665611992341</v>
      </c>
      <c r="E171" s="19">
        <v>-4.7466426155462358</v>
      </c>
      <c r="F171" s="19">
        <v>4.4998251943340506</v>
      </c>
      <c r="G171" s="19">
        <v>16.785852055332001</v>
      </c>
      <c r="H171" s="19">
        <v>3.1413637807439017</v>
      </c>
      <c r="I171" s="19">
        <v>5.318605441828808</v>
      </c>
      <c r="J171" s="19">
        <v>1.5765206030814483</v>
      </c>
      <c r="K171" s="19">
        <v>1.7775462139447455</v>
      </c>
      <c r="L171" s="19">
        <v>-3.2676323845827682</v>
      </c>
      <c r="M171" s="19">
        <v>-4.8181808192699123</v>
      </c>
      <c r="N171" s="19">
        <v>-2.3297570510154912</v>
      </c>
    </row>
    <row r="172" spans="1:14" customFormat="1" ht="12.75" hidden="1" customHeight="1" outlineLevel="1">
      <c r="A172" s="4" t="s">
        <v>20</v>
      </c>
      <c r="B172" s="19">
        <v>0.43350653930143324</v>
      </c>
      <c r="C172" s="19">
        <v>-1.516401093062953</v>
      </c>
      <c r="D172" s="19">
        <v>0.27160761335633765</v>
      </c>
      <c r="E172" s="19">
        <v>-4.5141438904004048</v>
      </c>
      <c r="F172" s="19">
        <v>4.7719991374992361</v>
      </c>
      <c r="G172" s="19">
        <v>17.416761736221002</v>
      </c>
      <c r="H172" s="19">
        <v>3.3162833479749998</v>
      </c>
      <c r="I172" s="19">
        <v>5.7400162576941085</v>
      </c>
      <c r="J172" s="19">
        <v>1.1579564517154637</v>
      </c>
      <c r="K172" s="19">
        <v>1.8818314540687311</v>
      </c>
      <c r="L172" s="19">
        <v>-3.2676323762290735</v>
      </c>
      <c r="M172" s="19">
        <v>-4.8181808294684174</v>
      </c>
      <c r="N172" s="19">
        <v>-2.3958409217267729</v>
      </c>
    </row>
    <row r="173" spans="1:14" customFormat="1" ht="12.75" hidden="1" customHeight="1" outlineLevel="1">
      <c r="A173" s="4" t="s">
        <v>21</v>
      </c>
      <c r="B173" s="19">
        <v>0.22191442393102534</v>
      </c>
      <c r="C173" s="19">
        <v>-1.5323821783959346</v>
      </c>
      <c r="D173" s="19">
        <v>0.29196255076551836</v>
      </c>
      <c r="E173" s="19">
        <v>-4.4675959499969764</v>
      </c>
      <c r="F173" s="19">
        <v>4.9443033518892179</v>
      </c>
      <c r="G173" s="19">
        <v>17.410470975924426</v>
      </c>
      <c r="H173" s="19">
        <v>3.2739540213291889</v>
      </c>
      <c r="I173" s="19">
        <v>5.6059846526138415</v>
      </c>
      <c r="J173" s="19">
        <v>1.1084707690023947</v>
      </c>
      <c r="K173" s="19">
        <v>2.0669218832979368</v>
      </c>
      <c r="L173" s="19">
        <v>-3.2668734641568875</v>
      </c>
      <c r="M173" s="19">
        <v>-4.8181808192699123</v>
      </c>
      <c r="N173" s="19">
        <v>-2.402831072554207</v>
      </c>
    </row>
    <row r="174" spans="1:14" customFormat="1" ht="12.75" hidden="1" customHeight="1" outlineLevel="1">
      <c r="A174" s="4" t="s">
        <v>22</v>
      </c>
      <c r="B174" s="19">
        <v>1.0085368980470832</v>
      </c>
      <c r="C174" s="19">
        <v>-1.4621434115105529</v>
      </c>
      <c r="D174" s="19">
        <v>0.56906983399289857</v>
      </c>
      <c r="E174" s="19">
        <v>-4.1738972617190626</v>
      </c>
      <c r="F174" s="19">
        <v>1.8139216706858576</v>
      </c>
      <c r="G174" s="19">
        <v>10.964996312696</v>
      </c>
      <c r="H174" s="19">
        <v>2.4984957464900002</v>
      </c>
      <c r="I174" s="19">
        <v>3.6393731611125872</v>
      </c>
      <c r="J174" s="19">
        <v>1.2005473397928625</v>
      </c>
      <c r="K174" s="19">
        <v>1.9779249301928843</v>
      </c>
      <c r="L174" s="19">
        <v>-3.2641875716887085</v>
      </c>
      <c r="M174" s="19">
        <v>-4.8181808294684174</v>
      </c>
      <c r="N174" s="19">
        <v>-2.4336698127631564</v>
      </c>
    </row>
    <row r="175" spans="1:14" customFormat="1" ht="12.75" hidden="1" customHeight="1" outlineLevel="1">
      <c r="A175" s="4" t="s">
        <v>437</v>
      </c>
      <c r="B175" s="19">
        <v>3.4471347213757042</v>
      </c>
      <c r="C175" s="19">
        <v>-1.3566726091410146</v>
      </c>
      <c r="D175" s="19">
        <v>0.65900642897544515</v>
      </c>
      <c r="E175" s="19">
        <v>-4.0643899632343334</v>
      </c>
      <c r="F175" s="19">
        <v>0.93855617346409304</v>
      </c>
      <c r="G175" s="19">
        <v>9.4090612368290003</v>
      </c>
      <c r="H175" s="19">
        <v>1.9960618132186312</v>
      </c>
      <c r="I175" s="19">
        <v>2.2698869769255623</v>
      </c>
      <c r="J175" s="19">
        <v>1.2740236112740178</v>
      </c>
      <c r="K175" s="19">
        <v>1.8940824480347089</v>
      </c>
      <c r="L175" s="19">
        <v>-3.2641884432588881</v>
      </c>
      <c r="M175" s="19">
        <v>-4.8181808192699123</v>
      </c>
      <c r="N175" s="19">
        <v>-2.4348054332854758</v>
      </c>
    </row>
    <row r="176" spans="1:14" customFormat="1" ht="12.75" hidden="1" customHeight="1" outlineLevel="1">
      <c r="A176" s="4" t="s">
        <v>438</v>
      </c>
      <c r="B176" s="19">
        <v>4.0359628643246737</v>
      </c>
      <c r="C176" s="19">
        <v>-1.1758083451681927</v>
      </c>
      <c r="D176" s="19">
        <v>0.77892487094240437</v>
      </c>
      <c r="E176" s="19">
        <v>-3.8979266473690757</v>
      </c>
      <c r="F176" s="19">
        <v>0.50407463398094876</v>
      </c>
      <c r="G176" s="19">
        <v>8.5031823164988509</v>
      </c>
      <c r="H176" s="19">
        <v>1.602487094797</v>
      </c>
      <c r="I176" s="19">
        <v>1.3538365329140163</v>
      </c>
      <c r="J176" s="19">
        <v>1.2188873871850348</v>
      </c>
      <c r="K176" s="19">
        <v>1.8287565006429105</v>
      </c>
      <c r="L176" s="19">
        <v>-3.2643931971475268</v>
      </c>
      <c r="M176" s="19">
        <v>-4.8184742499894071</v>
      </c>
      <c r="N176" s="19">
        <v>-2.6106733974486787</v>
      </c>
    </row>
    <row r="177" spans="1:14" customFormat="1" ht="12.75" hidden="1" customHeight="1" outlineLevel="1">
      <c r="A177" s="4" t="s">
        <v>648</v>
      </c>
      <c r="B177" s="19">
        <v>4.3566900968271653</v>
      </c>
      <c r="C177" s="19">
        <v>-1.0937007595337747</v>
      </c>
      <c r="D177" s="19">
        <v>1.0069843677129171</v>
      </c>
      <c r="E177" s="19">
        <v>-3.5090752979652677</v>
      </c>
      <c r="F177" s="19">
        <v>-0.49136216681836231</v>
      </c>
      <c r="G177" s="19">
        <v>7.8513479223139058</v>
      </c>
      <c r="H177" s="19">
        <v>1.4989235888270001</v>
      </c>
      <c r="I177" s="19">
        <v>1.1519376735749347</v>
      </c>
      <c r="J177" s="19">
        <v>1.1936357243036042</v>
      </c>
      <c r="K177" s="19">
        <v>1.858263675592724</v>
      </c>
      <c r="L177" s="19">
        <v>-3.2643931971475268</v>
      </c>
      <c r="M177" s="19">
        <v>-4.8184742499894071</v>
      </c>
      <c r="N177" s="19">
        <v>-2.7059141715703845</v>
      </c>
    </row>
    <row r="178" spans="1:14" customFormat="1" ht="12.75" hidden="1" customHeight="1" outlineLevel="1">
      <c r="A178" s="4" t="s">
        <v>440</v>
      </c>
      <c r="B178" s="19">
        <v>4.75665205872032</v>
      </c>
      <c r="C178" s="19">
        <v>-1.1598355367623441</v>
      </c>
      <c r="D178" s="19">
        <v>1.3932336781217458</v>
      </c>
      <c r="E178" s="19">
        <v>-3.4231945805804571</v>
      </c>
      <c r="F178" s="19">
        <v>-5.624344096217726E-2</v>
      </c>
      <c r="G178" s="19">
        <v>8.7922629879156489</v>
      </c>
      <c r="H178" s="19">
        <v>1.428241551411233</v>
      </c>
      <c r="I178" s="19">
        <v>0.79335962408895</v>
      </c>
      <c r="J178" s="19">
        <v>1.1255223680097828</v>
      </c>
      <c r="K178" s="19">
        <v>2.2785372905961481</v>
      </c>
      <c r="L178" s="19">
        <v>-3.2643931971475268</v>
      </c>
      <c r="M178" s="19">
        <v>-4.8184742499894071</v>
      </c>
      <c r="N178" s="19">
        <v>-2.8098293210130549</v>
      </c>
    </row>
    <row r="179" spans="1:14" customFormat="1" ht="12.75" hidden="1" customHeight="1" outlineLevel="1">
      <c r="A179" s="4" t="s">
        <v>441</v>
      </c>
      <c r="B179" s="19">
        <v>5.6156680236184258</v>
      </c>
      <c r="C179" s="19">
        <v>-0.98345697546233168</v>
      </c>
      <c r="D179" s="19">
        <v>1.301955590480091</v>
      </c>
      <c r="E179" s="19">
        <v>-3.1425597763965953</v>
      </c>
      <c r="F179" s="19">
        <v>0.10568087814584715</v>
      </c>
      <c r="G179" s="19">
        <v>7.6289463206089998</v>
      </c>
      <c r="H179" s="19">
        <v>1.2108769752890001</v>
      </c>
      <c r="I179" s="19">
        <v>0.71345799592430126</v>
      </c>
      <c r="J179" s="19">
        <v>1.1711689933262051</v>
      </c>
      <c r="K179" s="19">
        <v>1.4341203760648966</v>
      </c>
      <c r="L179" s="19">
        <v>-3.2643932017648751</v>
      </c>
      <c r="M179" s="19">
        <v>-4.8184742646229779</v>
      </c>
      <c r="N179" s="19">
        <v>-3.1227938242271591</v>
      </c>
    </row>
    <row r="180" spans="1:14" customFormat="1" ht="12.75" hidden="1" customHeight="1" outlineLevel="1">
      <c r="A180" s="470" t="s">
        <v>442</v>
      </c>
      <c r="B180" s="416">
        <v>6.7286418899845017</v>
      </c>
      <c r="C180" s="416">
        <v>-0.92256646586906754</v>
      </c>
      <c r="D180" s="416">
        <v>1.356541083372889</v>
      </c>
      <c r="E180" s="416">
        <v>-2.838827026012865</v>
      </c>
      <c r="F180" s="416">
        <v>1.8464451521048204</v>
      </c>
      <c r="G180" s="416">
        <v>10.445067224649</v>
      </c>
      <c r="H180" s="416">
        <v>1.375513864095</v>
      </c>
      <c r="I180" s="416">
        <v>0.9872604008518806</v>
      </c>
      <c r="J180" s="416">
        <v>1.2169280891448437</v>
      </c>
      <c r="K180" s="416">
        <v>1.4332052817884744</v>
      </c>
      <c r="L180" s="416">
        <v>-3.2643931971475268</v>
      </c>
      <c r="M180" s="416">
        <v>-4.8184742499894071</v>
      </c>
      <c r="N180" s="416">
        <v>-3.2770830111790588</v>
      </c>
    </row>
    <row r="181" spans="1:14" customFormat="1" ht="12.75" hidden="1" customHeight="1" outlineLevel="1">
      <c r="A181" s="4" t="s">
        <v>650</v>
      </c>
      <c r="B181" s="19">
        <v>5.7758352319290509</v>
      </c>
      <c r="C181" s="19">
        <v>-1.6473745896027339</v>
      </c>
      <c r="D181" s="19">
        <v>0.2960080245039336</v>
      </c>
      <c r="E181" s="19">
        <v>-3.535479612290132</v>
      </c>
      <c r="F181" s="19">
        <v>5.5630504330228803</v>
      </c>
      <c r="G181" s="19">
        <v>17.873792992134312</v>
      </c>
      <c r="H181" s="19">
        <v>1.3891249479491421</v>
      </c>
      <c r="I181" s="19">
        <v>0.60290797571742871</v>
      </c>
      <c r="J181" s="19">
        <v>0.8880363559234894</v>
      </c>
      <c r="K181" s="19">
        <v>1.6355349014699527</v>
      </c>
      <c r="L181" s="19">
        <v>9.2008580648259084</v>
      </c>
      <c r="M181" s="19">
        <v>5.4509596991624676</v>
      </c>
      <c r="N181" s="19">
        <v>7.3329218639327536</v>
      </c>
    </row>
    <row r="182" spans="1:14" customFormat="1" ht="12.75" hidden="1" customHeight="1" outlineLevel="1">
      <c r="A182" s="4" t="s">
        <v>653</v>
      </c>
      <c r="B182" s="19">
        <v>6.2463777926351298</v>
      </c>
      <c r="C182" s="19">
        <v>-1.6460560954810148</v>
      </c>
      <c r="D182" s="19">
        <v>2.5812484467465424E-2</v>
      </c>
      <c r="E182" s="19">
        <v>-3.2794659416227177</v>
      </c>
      <c r="F182" s="19">
        <v>5.7036295215676489</v>
      </c>
      <c r="G182" s="19">
        <v>18.272142537609753</v>
      </c>
      <c r="H182" s="19">
        <v>1.6464384088514521</v>
      </c>
      <c r="I182" s="19">
        <v>1.2375404406968329</v>
      </c>
      <c r="J182" s="19">
        <v>0.79233115101615681</v>
      </c>
      <c r="K182" s="19">
        <v>2.0448293032539766</v>
      </c>
      <c r="L182" s="19">
        <v>9.2002029336708802</v>
      </c>
      <c r="M182" s="19">
        <v>5.4509596991624676</v>
      </c>
      <c r="N182" s="19">
        <v>7.6926570804149605</v>
      </c>
    </row>
    <row r="183" spans="1:14" customFormat="1" ht="12.75" hidden="1" customHeight="1" outlineLevel="1">
      <c r="A183" s="4" t="s">
        <v>654</v>
      </c>
      <c r="B183" s="19">
        <v>6.6389534583201879</v>
      </c>
      <c r="C183" s="19">
        <v>-0.89891282385814009</v>
      </c>
      <c r="D183" s="19">
        <v>6.8340333052276492E-2</v>
      </c>
      <c r="E183" s="19">
        <v>-2.8403176931360008</v>
      </c>
      <c r="F183" s="19">
        <v>6.476539355487887</v>
      </c>
      <c r="G183" s="19">
        <v>16.108502130178024</v>
      </c>
      <c r="H183" s="19">
        <v>1.936056052202062</v>
      </c>
      <c r="I183" s="19">
        <v>1.8791777907184866</v>
      </c>
      <c r="J183" s="19">
        <v>0.84870307918679089</v>
      </c>
      <c r="K183" s="19">
        <v>1.9642721424663989</v>
      </c>
      <c r="L183" s="19">
        <v>9.1987498887053505</v>
      </c>
      <c r="M183" s="19">
        <v>5.4509596991624676</v>
      </c>
      <c r="N183" s="19">
        <v>7.6305812779962281</v>
      </c>
    </row>
    <row r="184" spans="1:14" customFormat="1" ht="12.75" hidden="1" customHeight="1" outlineLevel="1">
      <c r="A184" s="4" t="s">
        <v>655</v>
      </c>
      <c r="B184" s="19">
        <v>6.2408011839281556</v>
      </c>
      <c r="C184" s="19">
        <v>-0.70520952185655972</v>
      </c>
      <c r="D184" s="19">
        <v>-0.13974175921160281</v>
      </c>
      <c r="E184" s="19">
        <v>-2.963449632062094</v>
      </c>
      <c r="F184" s="19">
        <v>6.4871436266145537</v>
      </c>
      <c r="G184" s="19">
        <v>16.444754392216002</v>
      </c>
      <c r="H184" s="19">
        <v>2.0585952961710001</v>
      </c>
      <c r="I184" s="19">
        <v>1.8603642037141981</v>
      </c>
      <c r="J184" s="19">
        <v>1.1384826436587616</v>
      </c>
      <c r="K184" s="19">
        <v>2.3436022263655332</v>
      </c>
      <c r="L184" s="19">
        <v>9.1987498792750415</v>
      </c>
      <c r="M184" s="19">
        <v>5.450959710461305</v>
      </c>
      <c r="N184" s="19">
        <v>7.7584710498115044</v>
      </c>
    </row>
    <row r="185" spans="1:14" customFormat="1" ht="12.75" hidden="1" customHeight="1" outlineLevel="1">
      <c r="A185" s="4" t="s">
        <v>656</v>
      </c>
      <c r="B185" s="19">
        <v>7.2466070615511597</v>
      </c>
      <c r="C185" s="19">
        <v>-0.41171116460405699</v>
      </c>
      <c r="D185" s="19">
        <v>-0.12792688414215547</v>
      </c>
      <c r="E185" s="19">
        <v>-2.6768094587326914</v>
      </c>
      <c r="F185" s="19">
        <v>6.1586586599883049</v>
      </c>
      <c r="G185" s="19">
        <v>15.412466851675999</v>
      </c>
      <c r="H185" s="19">
        <v>2.1747994634949999</v>
      </c>
      <c r="I185" s="19">
        <v>1.96122635429019</v>
      </c>
      <c r="J185" s="19">
        <v>1.2440853783213441</v>
      </c>
      <c r="K185" s="19">
        <v>2.2549909690180954</v>
      </c>
      <c r="L185" s="64">
        <v>9.1978931691435832</v>
      </c>
      <c r="M185" s="64">
        <v>5.4509596991624676</v>
      </c>
      <c r="N185" s="64">
        <v>7.8532850846627866</v>
      </c>
    </row>
    <row r="186" spans="1:14" customFormat="1" ht="12.75" hidden="1" customHeight="1" outlineLevel="1">
      <c r="A186" s="4" t="s">
        <v>657</v>
      </c>
      <c r="B186" s="19">
        <v>6.6372000442712107</v>
      </c>
      <c r="C186" s="19">
        <v>-0.20791616985349037</v>
      </c>
      <c r="D186" s="19">
        <v>-0.32683861999664998</v>
      </c>
      <c r="E186" s="19">
        <v>-2.3189051428110758</v>
      </c>
      <c r="F186" s="19">
        <v>6.100763565453633</v>
      </c>
      <c r="G186" s="19">
        <v>15.476493831777001</v>
      </c>
      <c r="H186" s="19">
        <v>2.2142386324309999</v>
      </c>
      <c r="I186" s="19">
        <v>1.962314402791975</v>
      </c>
      <c r="J186" s="19">
        <v>1.1546555254984696</v>
      </c>
      <c r="K186" s="19">
        <v>2.3416381006160094</v>
      </c>
      <c r="L186" s="64">
        <v>9.1948612776474619</v>
      </c>
      <c r="M186" s="64">
        <v>5.450959710461305</v>
      </c>
      <c r="N186" s="64">
        <v>7.9419901427166764</v>
      </c>
    </row>
    <row r="187" spans="1:14" customFormat="1" ht="12.75" hidden="1" customHeight="1">
      <c r="A187" s="4" t="s">
        <v>717</v>
      </c>
      <c r="B187" s="19">
        <v>4.6377007648666506</v>
      </c>
      <c r="C187" s="19">
        <v>-8.2755317552567931E-2</v>
      </c>
      <c r="D187" s="19">
        <v>-0.79110866997324081</v>
      </c>
      <c r="E187" s="19">
        <v>-2.2464969896870599</v>
      </c>
      <c r="F187" s="19">
        <v>5.5080841856460836</v>
      </c>
      <c r="G187" s="19">
        <v>13.60925887951241</v>
      </c>
      <c r="H187" s="19">
        <v>2.3163741420325152</v>
      </c>
      <c r="I187" s="19">
        <v>2.358182518199186</v>
      </c>
      <c r="J187" s="19">
        <v>1.0310483864695641</v>
      </c>
      <c r="K187" s="19">
        <v>2.3181234700853111</v>
      </c>
      <c r="L187" s="64">
        <v>9.1948622479112458</v>
      </c>
      <c r="M187" s="64">
        <v>5.4509596991624676</v>
      </c>
      <c r="N187" s="64">
        <v>7.9573458196637432</v>
      </c>
    </row>
    <row r="188" spans="1:14" customFormat="1" ht="12.75" hidden="1" customHeight="1">
      <c r="A188" s="4" t="s">
        <v>658</v>
      </c>
      <c r="B188" s="19">
        <v>4.6603954329405468</v>
      </c>
      <c r="C188" s="19">
        <v>-7.3670636220711572E-2</v>
      </c>
      <c r="D188" s="19">
        <v>-0.95247145858354543</v>
      </c>
      <c r="E188" s="19">
        <v>-1.8259885334358046</v>
      </c>
      <c r="F188" s="19">
        <v>6.1601035340221699</v>
      </c>
      <c r="G188" s="19">
        <v>14.928326351382125</v>
      </c>
      <c r="H188" s="19">
        <v>2.3569679447796688</v>
      </c>
      <c r="I188" s="19">
        <v>2.5241215230600034</v>
      </c>
      <c r="J188" s="19">
        <v>1.0029075282199358</v>
      </c>
      <c r="K188" s="19">
        <v>2.2089335310048028</v>
      </c>
      <c r="L188" s="64">
        <v>9.1948622479112458</v>
      </c>
      <c r="M188" s="64">
        <v>12.813657749101367</v>
      </c>
      <c r="N188" s="64">
        <v>8.3497978084865849</v>
      </c>
    </row>
    <row r="189" spans="1:14" customFormat="1" ht="12.75" hidden="1" customHeight="1">
      <c r="A189" s="4" t="s">
        <v>659</v>
      </c>
      <c r="B189" s="19">
        <v>4.3143391060676066</v>
      </c>
      <c r="C189" s="19">
        <v>0.30482551465883034</v>
      </c>
      <c r="D189" s="19">
        <v>-0.69873053723898693</v>
      </c>
      <c r="E189" s="19">
        <v>-1.4964013804095089</v>
      </c>
      <c r="F189" s="19">
        <v>7.4771734390806728</v>
      </c>
      <c r="G189" s="19">
        <v>15.726040694102863</v>
      </c>
      <c r="H189" s="19">
        <v>2.6213232041429677</v>
      </c>
      <c r="I189" s="19">
        <v>2.5905657705419713</v>
      </c>
      <c r="J189" s="19">
        <v>1.9128299903218675</v>
      </c>
      <c r="K189" s="19">
        <v>2.337387542931495</v>
      </c>
      <c r="L189" s="64">
        <v>9.1948622479112458</v>
      </c>
      <c r="M189" s="64">
        <v>12.813657749101367</v>
      </c>
      <c r="N189" s="64">
        <v>10.202995819496181</v>
      </c>
    </row>
    <row r="190" spans="1:14" customFormat="1" ht="12.75" hidden="1" customHeight="1">
      <c r="A190" s="4" t="s">
        <v>652</v>
      </c>
      <c r="B190" s="19">
        <v>4.8659400411866329</v>
      </c>
      <c r="C190" s="19">
        <v>0.56671747908394821</v>
      </c>
      <c r="D190" s="19">
        <v>-1.0755923401833343</v>
      </c>
      <c r="E190" s="19">
        <v>-1.1658771052905195</v>
      </c>
      <c r="F190" s="19">
        <v>7.7807305743477002</v>
      </c>
      <c r="G190" s="19">
        <v>15.955247209760032</v>
      </c>
      <c r="H190" s="19">
        <v>2.5185164751819258</v>
      </c>
      <c r="I190" s="19">
        <v>2.5173381610665615</v>
      </c>
      <c r="J190" s="19">
        <v>1.9587747539250699</v>
      </c>
      <c r="K190" s="19">
        <v>2.0005515286698028</v>
      </c>
      <c r="L190" s="64">
        <v>9.1948622479112458</v>
      </c>
      <c r="M190" s="64">
        <v>12.813657749101367</v>
      </c>
      <c r="N190" s="64">
        <v>10.688865390052939</v>
      </c>
    </row>
    <row r="191" spans="1:14" customFormat="1" ht="12.75" hidden="1" customHeight="1">
      <c r="A191" s="4" t="s">
        <v>651</v>
      </c>
      <c r="B191" s="19">
        <v>3.8372097610036349</v>
      </c>
      <c r="C191" s="19">
        <v>0.49008913016099998</v>
      </c>
      <c r="D191" s="19">
        <v>-1.152175196680588</v>
      </c>
      <c r="E191" s="19">
        <v>-1.6973039145785691</v>
      </c>
      <c r="F191" s="19">
        <v>7.2644274488621079</v>
      </c>
      <c r="G191" s="19">
        <v>14.992980957616</v>
      </c>
      <c r="H191" s="19">
        <v>2.831780374214</v>
      </c>
      <c r="I191" s="19">
        <v>2.7324799410881866</v>
      </c>
      <c r="J191" s="19">
        <v>2.1697881610188432</v>
      </c>
      <c r="K191" s="19">
        <v>2.4230041282687438</v>
      </c>
      <c r="L191" s="64">
        <v>9.1948622479112458</v>
      </c>
      <c r="M191" s="64">
        <v>12.813657749101367</v>
      </c>
      <c r="N191" s="64">
        <v>10.886394901372171</v>
      </c>
    </row>
    <row r="192" spans="1:14" customFormat="1" ht="12.75" hidden="1" customHeight="1">
      <c r="A192" s="470" t="s">
        <v>660</v>
      </c>
      <c r="B192" s="416">
        <v>2.7947686083207799</v>
      </c>
      <c r="C192" s="416">
        <v>0.863593901547</v>
      </c>
      <c r="D192" s="416">
        <v>-1.3172420269920337</v>
      </c>
      <c r="E192" s="416">
        <v>-1.2505972457538235</v>
      </c>
      <c r="F192" s="416">
        <v>5.4676951839657022</v>
      </c>
      <c r="G192" s="416">
        <v>11.300938808988001</v>
      </c>
      <c r="H192" s="416">
        <v>2.7571092484830002</v>
      </c>
      <c r="I192" s="416">
        <v>2.7067486403031324</v>
      </c>
      <c r="J192" s="416">
        <v>2.1441348441580743</v>
      </c>
      <c r="K192" s="416">
        <v>2.4214632916409045</v>
      </c>
      <c r="L192" s="471">
        <v>9.1948622479112458</v>
      </c>
      <c r="M192" s="471">
        <v>12.813657749101367</v>
      </c>
      <c r="N192" s="471">
        <v>10.886394901372171</v>
      </c>
    </row>
    <row r="193" spans="1:14" customFormat="1" ht="12.75" hidden="1" customHeight="1">
      <c r="A193" s="4" t="s">
        <v>738</v>
      </c>
      <c r="B193" s="19">
        <v>2.6994534761067541</v>
      </c>
      <c r="C193" s="19">
        <v>2.0031996457019998</v>
      </c>
      <c r="D193" s="19">
        <v>5.5190518493247964E-2</v>
      </c>
      <c r="E193" s="19">
        <v>-2.3434582530541093E-2</v>
      </c>
      <c r="F193" s="19">
        <v>2.7234607082962583</v>
      </c>
      <c r="G193" s="19">
        <v>5.7493684644450003</v>
      </c>
      <c r="H193" s="19">
        <v>2.8357540220150002</v>
      </c>
      <c r="I193" s="19">
        <v>2.850662790076953</v>
      </c>
      <c r="J193" s="19">
        <v>2.4800685938578084</v>
      </c>
      <c r="K193" s="19">
        <v>2.5775603107239533</v>
      </c>
      <c r="L193" s="64">
        <v>1.5782267382278263</v>
      </c>
      <c r="M193" s="64">
        <v>12.941232988502122</v>
      </c>
      <c r="N193" s="64">
        <v>12.857803795032012</v>
      </c>
    </row>
    <row r="194" spans="1:14" customFormat="1" ht="12.75" customHeight="1">
      <c r="A194" s="4" t="s">
        <v>744</v>
      </c>
      <c r="B194" s="19">
        <v>1.9235169451320786</v>
      </c>
      <c r="C194" s="19">
        <v>2.0928612339430002</v>
      </c>
      <c r="D194" s="19">
        <v>9.9050874173059356E-2</v>
      </c>
      <c r="E194" s="19">
        <v>0.55818088569543534</v>
      </c>
      <c r="F194" s="19">
        <v>3.5788969033888378</v>
      </c>
      <c r="G194" s="19">
        <v>7.3320033005190002</v>
      </c>
      <c r="H194" s="19">
        <v>2.665972506023</v>
      </c>
      <c r="I194" s="19">
        <v>2.4377457504497499</v>
      </c>
      <c r="J194" s="19">
        <v>2.8547043885803589</v>
      </c>
      <c r="K194" s="19">
        <v>2.3349713005340789</v>
      </c>
      <c r="L194" s="64">
        <v>1.5782267382278263</v>
      </c>
      <c r="M194" s="64">
        <v>12.941232988502122</v>
      </c>
      <c r="N194" s="64">
        <v>13.034654059913038</v>
      </c>
    </row>
    <row r="195" spans="1:14" customFormat="1" ht="12.75" customHeight="1">
      <c r="A195" s="4" t="s">
        <v>745</v>
      </c>
      <c r="B195" s="19">
        <v>2.8892671070192932</v>
      </c>
      <c r="C195" s="19">
        <v>2.1369066528820002</v>
      </c>
      <c r="D195" s="19">
        <v>0.99100430300811126</v>
      </c>
      <c r="E195" s="19">
        <v>0.17580719141324153</v>
      </c>
      <c r="F195" s="19">
        <v>4.2769625397983901</v>
      </c>
      <c r="G195" s="19">
        <v>8.8298581271100005</v>
      </c>
      <c r="H195" s="19">
        <v>2.6343018871439998</v>
      </c>
      <c r="I195" s="19">
        <v>2.4156112329579713</v>
      </c>
      <c r="J195" s="19">
        <v>3.023690790947569</v>
      </c>
      <c r="K195" s="19">
        <v>2.0087122048668675</v>
      </c>
      <c r="L195" s="64">
        <v>1.5782267382278263</v>
      </c>
      <c r="M195" s="64">
        <v>7.0027659080439406</v>
      </c>
      <c r="N195" s="64">
        <v>13.295458007659448</v>
      </c>
    </row>
    <row r="196" spans="1:14" customFormat="1" ht="12.75" customHeight="1">
      <c r="A196" s="4" t="s">
        <v>746</v>
      </c>
      <c r="B196" s="19">
        <v>1.9848094470011404</v>
      </c>
      <c r="C196" s="19">
        <v>2.0564801182429999</v>
      </c>
      <c r="D196" s="19">
        <v>1.1885245052100259</v>
      </c>
      <c r="E196" s="19">
        <v>0.53878421186905712</v>
      </c>
      <c r="F196" s="19">
        <v>3.9055010306585416</v>
      </c>
      <c r="G196" s="19">
        <v>8.2901082712799994</v>
      </c>
      <c r="H196" s="19">
        <v>2.6224076790550002</v>
      </c>
      <c r="I196" s="19">
        <v>2.8272991035898372</v>
      </c>
      <c r="J196" s="19">
        <v>2.8484196156664012</v>
      </c>
      <c r="K196" s="19">
        <v>1.6791184947830118</v>
      </c>
      <c r="L196" s="64">
        <v>0.76276538066308319</v>
      </c>
      <c r="M196" s="64">
        <v>7.0027659080439406</v>
      </c>
      <c r="N196" s="64">
        <v>13.395990122316718</v>
      </c>
    </row>
    <row r="197" spans="1:14" customFormat="1" ht="12.75" customHeight="1">
      <c r="A197" s="4" t="s">
        <v>747</v>
      </c>
      <c r="B197" s="19">
        <v>1.3867468528566889</v>
      </c>
      <c r="C197" s="19">
        <v>2.031873601664</v>
      </c>
      <c r="D197" s="19">
        <v>1.2161111215525295</v>
      </c>
      <c r="E197" s="19">
        <v>0.78008294103315734</v>
      </c>
      <c r="F197" s="19">
        <v>2.5586545244136829</v>
      </c>
      <c r="G197" s="19">
        <v>6.3820060688510001</v>
      </c>
      <c r="H197" s="19">
        <v>2.5490673350700002</v>
      </c>
      <c r="I197" s="19">
        <v>2.9238054480325246</v>
      </c>
      <c r="J197" s="19">
        <v>2.7674715238052272</v>
      </c>
      <c r="K197" s="19">
        <v>1.4938425876937345</v>
      </c>
      <c r="L197" s="64">
        <v>0.35401282066305839</v>
      </c>
      <c r="M197" s="64">
        <v>7.0027659080439406</v>
      </c>
      <c r="N197" s="64">
        <v>13.259869373526016</v>
      </c>
    </row>
    <row r="198" spans="1:14" customFormat="1" ht="12.75" customHeight="1">
      <c r="A198" s="4" t="s">
        <v>748</v>
      </c>
      <c r="B198" s="19">
        <v>3.2299646990102531</v>
      </c>
      <c r="C198" s="19">
        <v>1.886266900708</v>
      </c>
      <c r="D198" s="19">
        <v>1.2192019797612801</v>
      </c>
      <c r="E198" s="19">
        <v>0.46598164839697631</v>
      </c>
      <c r="F198" s="19">
        <v>1.9200503714491504</v>
      </c>
      <c r="G198" s="19">
        <v>5.0318324778879999</v>
      </c>
      <c r="H198" s="19">
        <v>2.7090417986939999</v>
      </c>
      <c r="I198" s="19">
        <v>2.8646274445600852</v>
      </c>
      <c r="J198" s="19">
        <v>3.0854263774193811</v>
      </c>
      <c r="K198" s="19">
        <v>1.9449024935147605</v>
      </c>
      <c r="L198" s="64">
        <v>0.35401280820100001</v>
      </c>
      <c r="M198" s="64">
        <v>7.0027659080440001</v>
      </c>
      <c r="N198" s="64">
        <v>13.166794164566999</v>
      </c>
    </row>
    <row r="199" spans="1:14" customFormat="1" ht="12.75" customHeight="1">
      <c r="A199" s="4" t="s">
        <v>749</v>
      </c>
      <c r="B199" s="19">
        <v>4.1126124364003829</v>
      </c>
      <c r="C199" s="19">
        <v>2.050739405966</v>
      </c>
      <c r="D199" s="19">
        <v>1.7921965226704373</v>
      </c>
      <c r="E199" s="19">
        <v>0.65061954632270158</v>
      </c>
      <c r="F199" s="19">
        <v>1.8399782679781254</v>
      </c>
      <c r="G199" s="19">
        <v>4.4494507425350003</v>
      </c>
      <c r="H199" s="19">
        <v>2.7216541328620001</v>
      </c>
      <c r="I199" s="19">
        <v>2.9028849433203163</v>
      </c>
      <c r="J199" s="19">
        <v>3.169991726667007</v>
      </c>
      <c r="K199" s="19">
        <v>2.0052767467987849</v>
      </c>
      <c r="L199" s="64">
        <v>0.35401282066299999</v>
      </c>
      <c r="M199" s="64">
        <v>7.0027659080440001</v>
      </c>
      <c r="N199" s="64">
        <v>13.173240835750001</v>
      </c>
    </row>
    <row r="200" spans="1:14" customFormat="1" ht="12.75" customHeight="1">
      <c r="A200" s="4" t="s">
        <v>750</v>
      </c>
      <c r="B200" s="19">
        <v>4.4624768204238165</v>
      </c>
      <c r="C200" s="19">
        <v>1.887577682976</v>
      </c>
      <c r="D200" s="19">
        <v>1.978335999545294</v>
      </c>
      <c r="E200" s="19">
        <v>0.23865986369793291</v>
      </c>
      <c r="F200" s="19">
        <v>3.3359096308977882</v>
      </c>
      <c r="G200" s="19">
        <v>6.9286337857109999</v>
      </c>
      <c r="H200" s="19">
        <v>2.958093187517</v>
      </c>
      <c r="I200" s="19">
        <v>3.00376529014261</v>
      </c>
      <c r="J200" s="19">
        <v>3.3434807376619347</v>
      </c>
      <c r="K200" s="19">
        <v>2.767335982032094</v>
      </c>
      <c r="L200" s="64">
        <v>0.35401282066299999</v>
      </c>
      <c r="M200" s="64">
        <v>1.9311319226999999E-2</v>
      </c>
      <c r="N200" s="64">
        <v>12.78111139028</v>
      </c>
    </row>
    <row r="201" spans="1:14" customFormat="1" ht="12.75" customHeight="1">
      <c r="A201" s="154" t="s">
        <v>751</v>
      </c>
      <c r="B201" s="19">
        <v>4.9953830592866666</v>
      </c>
      <c r="C201" s="19">
        <v>1.8912616709500001</v>
      </c>
      <c r="D201" s="19">
        <v>2.2353133468177049</v>
      </c>
      <c r="E201" s="19">
        <v>0.29646702138592218</v>
      </c>
      <c r="F201" s="19">
        <v>5.1586330856575842</v>
      </c>
      <c r="G201" s="19">
        <v>9.545210743857</v>
      </c>
      <c r="H201" s="19">
        <v>2.7431997111939999</v>
      </c>
      <c r="I201" s="19">
        <v>2.475328670027082</v>
      </c>
      <c r="J201" s="19">
        <v>3.0308662284110852</v>
      </c>
      <c r="K201" s="19">
        <v>2.6079103607478515</v>
      </c>
      <c r="L201" s="64">
        <v>0.35401282066305839</v>
      </c>
      <c r="M201" s="64">
        <v>1.9311319226673618E-2</v>
      </c>
      <c r="N201" s="64">
        <v>10.982182233652011</v>
      </c>
    </row>
    <row r="202" spans="1:14" customFormat="1" ht="12.75" customHeight="1">
      <c r="A202" s="4" t="s">
        <v>752</v>
      </c>
      <c r="B202" s="19">
        <v>5.8996229622849086</v>
      </c>
      <c r="C202" s="19">
        <v>1.908146770124</v>
      </c>
      <c r="D202" s="19">
        <v>2.4620110252827629</v>
      </c>
      <c r="E202" s="19">
        <v>7.7059955619219522E-2</v>
      </c>
      <c r="F202" s="19">
        <v>4.2628045188313024</v>
      </c>
      <c r="G202" s="19">
        <v>7.7019045753229998</v>
      </c>
      <c r="H202" s="19">
        <v>2.8662557379660001</v>
      </c>
      <c r="I202" s="19">
        <v>2.5225665922850311</v>
      </c>
      <c r="J202" s="19">
        <v>3.1851686770360459</v>
      </c>
      <c r="K202" s="19">
        <v>2.735285123706646</v>
      </c>
      <c r="L202" s="64">
        <v>0.35401282066299999</v>
      </c>
      <c r="M202" s="64">
        <v>1.9311319226999999E-2</v>
      </c>
      <c r="N202" s="64">
        <v>10.495025146701</v>
      </c>
    </row>
    <row r="203" spans="1:14" customFormat="1" ht="12.75" customHeight="1">
      <c r="A203" s="4" t="s">
        <v>753</v>
      </c>
      <c r="B203" s="19">
        <v>5.7122405310023936</v>
      </c>
      <c r="C203" s="19">
        <v>2.1122020753461044</v>
      </c>
      <c r="D203" s="19">
        <v>2.70840814817943</v>
      </c>
      <c r="E203" s="19">
        <v>0.67407276302624552</v>
      </c>
      <c r="F203" s="19">
        <v>2.2864792552218489</v>
      </c>
      <c r="G203" s="19">
        <v>4.350276831959718</v>
      </c>
      <c r="H203" s="19">
        <v>2.7425068374130888</v>
      </c>
      <c r="I203" s="19">
        <v>2.3991924792748875</v>
      </c>
      <c r="J203" s="19">
        <v>2.8689464326693326</v>
      </c>
      <c r="K203" s="19">
        <v>2.6694374878092617</v>
      </c>
      <c r="L203" s="64">
        <v>0.35401282066305839</v>
      </c>
      <c r="M203" s="64">
        <v>1.9311319226659407E-2</v>
      </c>
      <c r="N203" s="64">
        <v>10.29819280906537</v>
      </c>
    </row>
    <row r="204" spans="1:14" customFormat="1" ht="12.75" customHeight="1">
      <c r="A204" s="470" t="s">
        <v>743</v>
      </c>
      <c r="B204" s="416">
        <v>5.8099317863386233</v>
      </c>
      <c r="C204" s="416">
        <v>1.7871712591390001</v>
      </c>
      <c r="D204" s="416">
        <v>2.8599826658945062</v>
      </c>
      <c r="E204" s="416">
        <v>0.54010898701255883</v>
      </c>
      <c r="F204" s="416">
        <v>1.07621646405984</v>
      </c>
      <c r="G204" s="416">
        <v>3.4280181389019999</v>
      </c>
      <c r="H204" s="416">
        <v>2.7207141581549998</v>
      </c>
      <c r="I204" s="416">
        <v>2.4345520417056576</v>
      </c>
      <c r="J204" s="416">
        <v>2.8940592550513884</v>
      </c>
      <c r="K204" s="416">
        <v>2.6504636573885847</v>
      </c>
      <c r="L204" s="471">
        <v>0.35401282066299999</v>
      </c>
      <c r="M204" s="471">
        <v>1.9311319226999999E-2</v>
      </c>
      <c r="N204" s="471">
        <v>10.193178372392</v>
      </c>
    </row>
    <row r="205" spans="1:14" customFormat="1" ht="12.75" customHeight="1">
      <c r="A205" s="4" t="s">
        <v>772</v>
      </c>
      <c r="B205" s="19">
        <v>6.2200702664699996</v>
      </c>
      <c r="C205" s="19">
        <v>1.5388612692100001</v>
      </c>
      <c r="D205" s="19">
        <v>1.8878742966094109</v>
      </c>
      <c r="E205" s="19">
        <v>0.3965138287868939</v>
      </c>
      <c r="F205" s="19">
        <v>0.41374475075770079</v>
      </c>
      <c r="G205" s="19">
        <v>2.0494622402860001</v>
      </c>
      <c r="H205" s="19">
        <v>2.511706040929</v>
      </c>
      <c r="I205" s="19">
        <v>2.1238083528422464</v>
      </c>
      <c r="J205" s="19">
        <v>2.786431001369877</v>
      </c>
      <c r="K205" s="19">
        <v>2.5739945098392383</v>
      </c>
      <c r="L205" s="64">
        <v>-1.3819782699057015</v>
      </c>
      <c r="M205" s="64">
        <v>-4.8885495274948312</v>
      </c>
      <c r="N205" s="64">
        <v>2.4189321743601369</v>
      </c>
    </row>
    <row r="206" spans="1:14" customFormat="1" ht="14.25">
      <c r="A206" s="6"/>
      <c r="B206" s="1"/>
      <c r="C206" s="1"/>
      <c r="D206" s="1"/>
      <c r="E206" s="1"/>
      <c r="F206" s="1"/>
      <c r="G206" s="1"/>
      <c r="H206" s="1"/>
    </row>
    <row r="207" spans="1:14" customFormat="1" ht="14.25">
      <c r="A207" s="1" t="s">
        <v>410</v>
      </c>
      <c r="B207" s="1"/>
      <c r="C207" s="1"/>
      <c r="D207" s="1"/>
      <c r="E207" s="1"/>
      <c r="F207" s="1"/>
      <c r="G207" s="1"/>
      <c r="H207" s="1"/>
      <c r="L207" s="64"/>
    </row>
    <row r="211" spans="9:13" ht="14.25">
      <c r="I211"/>
      <c r="J211"/>
      <c r="K211"/>
      <c r="L211"/>
      <c r="M211"/>
    </row>
  </sheetData>
  <mergeCells count="23">
    <mergeCell ref="N106:N109"/>
    <mergeCell ref="M5:M6"/>
    <mergeCell ref="N5:N6"/>
    <mergeCell ref="A5:A6"/>
    <mergeCell ref="B5:F5"/>
    <mergeCell ref="G5:L5"/>
    <mergeCell ref="K107:K109"/>
    <mergeCell ref="D108:D109"/>
    <mergeCell ref="L105:N105"/>
    <mergeCell ref="A105:A109"/>
    <mergeCell ref="B105:K105"/>
    <mergeCell ref="B106:B109"/>
    <mergeCell ref="C106:F106"/>
    <mergeCell ref="G106:G107"/>
    <mergeCell ref="H106:H109"/>
    <mergeCell ref="I106:K106"/>
    <mergeCell ref="L106:L109"/>
    <mergeCell ref="M106:M109"/>
    <mergeCell ref="C107:C109"/>
    <mergeCell ref="I107:I109"/>
    <mergeCell ref="J107:J109"/>
    <mergeCell ref="E108:E109"/>
    <mergeCell ref="F108:F109"/>
  </mergeCells>
  <phoneticPr fontId="2" type="noConversion"/>
  <pageMargins left="0.84" right="0.23" top="0.5" bottom="0.47" header="0.5" footer="0.43"/>
  <pageSetup paperSize="9" scale="6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P212"/>
  <sheetViews>
    <sheetView tabSelected="1" topLeftCell="A115" workbookViewId="0">
      <selection activeCell="H222" sqref="H222"/>
    </sheetView>
  </sheetViews>
  <sheetFormatPr defaultRowHeight="14.25" outlineLevelRow="1"/>
  <cols>
    <col min="1" max="1" width="8.375" style="1" customWidth="1"/>
    <col min="2" max="3" width="8.125" style="1" customWidth="1"/>
    <col min="4" max="4" width="8.25" style="1" customWidth="1"/>
    <col min="5" max="5" width="10.25" style="1" customWidth="1"/>
    <col min="6" max="6" width="11.75" style="1" customWidth="1"/>
    <col min="7" max="8" width="10.25" style="1" customWidth="1"/>
    <col min="9" max="9" width="9.375" style="1" customWidth="1"/>
    <col min="10" max="10" width="9.625" style="1" customWidth="1"/>
    <col min="11" max="11" width="8.125" style="1" customWidth="1"/>
    <col min="12" max="12" width="9.75" style="1" customWidth="1"/>
    <col min="13" max="13" width="9.625" style="1" customWidth="1"/>
    <col min="14" max="14" width="11.75" style="1" customWidth="1"/>
    <col min="15" max="15" width="9" style="1"/>
  </cols>
  <sheetData>
    <row r="1" spans="1:16" ht="15">
      <c r="A1" s="57" t="s">
        <v>307</v>
      </c>
    </row>
    <row r="2" spans="1:16" ht="15.75">
      <c r="A2" s="50" t="s">
        <v>365</v>
      </c>
    </row>
    <row r="3" spans="1:16">
      <c r="A3" s="1" t="s">
        <v>366</v>
      </c>
    </row>
    <row r="5" spans="1:16" s="71" customFormat="1" ht="15" customHeight="1">
      <c r="A5" s="41"/>
      <c r="B5" s="795" t="s">
        <v>481</v>
      </c>
      <c r="C5" s="821"/>
      <c r="D5" s="821"/>
      <c r="E5" s="821"/>
      <c r="F5" s="821"/>
      <c r="G5" s="851"/>
      <c r="H5" s="463"/>
      <c r="I5" s="795" t="s">
        <v>367</v>
      </c>
      <c r="J5" s="821"/>
      <c r="K5" s="851"/>
      <c r="L5" s="837" t="s">
        <v>368</v>
      </c>
      <c r="M5" s="837" t="s">
        <v>369</v>
      </c>
      <c r="N5" s="843" t="s">
        <v>514</v>
      </c>
      <c r="O5" s="40"/>
      <c r="P5" s="96"/>
    </row>
    <row r="6" spans="1:16" s="94" customFormat="1">
      <c r="A6" s="41"/>
      <c r="B6" s="798" t="s">
        <v>244</v>
      </c>
      <c r="C6" s="798" t="s">
        <v>341</v>
      </c>
      <c r="D6" s="798" t="s">
        <v>342</v>
      </c>
      <c r="E6" s="798" t="s">
        <v>480</v>
      </c>
      <c r="F6" s="798" t="s">
        <v>245</v>
      </c>
      <c r="G6" s="798" t="s">
        <v>8</v>
      </c>
      <c r="H6" s="836" t="s">
        <v>692</v>
      </c>
      <c r="I6" s="798" t="s">
        <v>675</v>
      </c>
      <c r="J6" s="798" t="s">
        <v>343</v>
      </c>
      <c r="K6" s="798" t="s">
        <v>344</v>
      </c>
      <c r="L6" s="837"/>
      <c r="M6" s="837"/>
      <c r="N6" s="843"/>
      <c r="O6" s="40"/>
      <c r="P6" s="97"/>
    </row>
    <row r="7" spans="1:16" ht="18" customHeight="1">
      <c r="A7" s="7"/>
      <c r="B7" s="806"/>
      <c r="C7" s="806"/>
      <c r="D7" s="806"/>
      <c r="E7" s="806"/>
      <c r="F7" s="806"/>
      <c r="G7" s="806"/>
      <c r="H7" s="858"/>
      <c r="I7" s="806"/>
      <c r="J7" s="806"/>
      <c r="K7" s="806"/>
      <c r="L7" s="837"/>
      <c r="M7" s="837"/>
      <c r="N7" s="843"/>
      <c r="O7" s="6"/>
      <c r="P7" s="98"/>
    </row>
    <row r="8" spans="1:16" s="71" customFormat="1" ht="18.75" customHeight="1">
      <c r="A8" s="41"/>
      <c r="B8" s="807"/>
      <c r="C8" s="807"/>
      <c r="D8" s="807"/>
      <c r="E8" s="807"/>
      <c r="F8" s="807"/>
      <c r="G8" s="807"/>
      <c r="H8" s="859"/>
      <c r="I8" s="807"/>
      <c r="J8" s="807"/>
      <c r="K8" s="807"/>
      <c r="L8" s="838"/>
      <c r="M8" s="838"/>
      <c r="N8" s="862"/>
      <c r="O8" s="40"/>
      <c r="P8" s="96"/>
    </row>
    <row r="9" spans="1:16">
      <c r="A9" s="8" t="s">
        <v>340</v>
      </c>
      <c r="B9" s="171" t="s">
        <v>470</v>
      </c>
      <c r="C9" s="171" t="s">
        <v>470</v>
      </c>
      <c r="D9" s="47">
        <v>100</v>
      </c>
      <c r="E9" s="43">
        <v>0.2</v>
      </c>
      <c r="F9" s="43">
        <v>63.2</v>
      </c>
      <c r="G9" s="105">
        <v>37.200000000000003</v>
      </c>
      <c r="H9" s="105">
        <v>0.1</v>
      </c>
      <c r="I9" s="47">
        <v>100</v>
      </c>
      <c r="J9" s="171" t="s">
        <v>470</v>
      </c>
      <c r="K9" s="171" t="s">
        <v>470</v>
      </c>
      <c r="L9" s="171" t="s">
        <v>470</v>
      </c>
      <c r="M9" s="171" t="s">
        <v>470</v>
      </c>
      <c r="N9" s="273" t="s">
        <v>470</v>
      </c>
      <c r="O9" s="6"/>
      <c r="P9" s="98"/>
    </row>
    <row r="10" spans="1:16">
      <c r="A10" s="54"/>
      <c r="B10" s="9">
        <v>1</v>
      </c>
      <c r="C10" s="9">
        <v>2</v>
      </c>
      <c r="D10" s="9">
        <v>3</v>
      </c>
      <c r="E10" s="9">
        <v>4</v>
      </c>
      <c r="F10" s="9">
        <v>5</v>
      </c>
      <c r="G10" s="9">
        <v>6</v>
      </c>
      <c r="H10" s="9">
        <v>7</v>
      </c>
      <c r="I10" s="9">
        <v>8</v>
      </c>
      <c r="J10" s="9">
        <v>9</v>
      </c>
      <c r="K10" s="10">
        <v>10</v>
      </c>
      <c r="L10" s="9">
        <v>11</v>
      </c>
      <c r="M10" s="11">
        <v>12</v>
      </c>
      <c r="N10" s="11">
        <v>13</v>
      </c>
      <c r="O10" s="6"/>
      <c r="P10" s="98"/>
    </row>
    <row r="11" spans="1:16" hidden="1" outlineLevel="1">
      <c r="A11" s="4">
        <v>2005</v>
      </c>
      <c r="B11" s="14">
        <v>5.3</v>
      </c>
      <c r="C11" s="14">
        <v>6.1</v>
      </c>
      <c r="D11" s="14">
        <v>3.8</v>
      </c>
      <c r="E11" s="14">
        <v>4.7</v>
      </c>
      <c r="F11" s="42">
        <v>1.3</v>
      </c>
      <c r="G11" s="42">
        <v>7.4</v>
      </c>
      <c r="H11" s="170">
        <v>14.4</v>
      </c>
      <c r="I11" s="14">
        <v>-2.4</v>
      </c>
      <c r="J11" s="14">
        <v>-10.8</v>
      </c>
      <c r="K11" s="14">
        <v>1.4</v>
      </c>
      <c r="L11" s="14">
        <v>4.3</v>
      </c>
      <c r="M11" s="14">
        <v>4.4000000000000004</v>
      </c>
      <c r="N11" s="14">
        <v>-10.3</v>
      </c>
      <c r="O11" s="6"/>
      <c r="P11" s="98"/>
    </row>
    <row r="12" spans="1:16" hidden="1" outlineLevel="1">
      <c r="A12" s="4">
        <v>2006</v>
      </c>
      <c r="B12" s="14">
        <v>5.7</v>
      </c>
      <c r="C12" s="14">
        <v>2.7</v>
      </c>
      <c r="D12" s="42">
        <v>6.4</v>
      </c>
      <c r="E12" s="42">
        <v>23.2</v>
      </c>
      <c r="F12" s="42">
        <v>1.5</v>
      </c>
      <c r="G12" s="42">
        <v>13.9</v>
      </c>
      <c r="H12" s="170">
        <v>11.4</v>
      </c>
      <c r="I12" s="14">
        <v>-0.2</v>
      </c>
      <c r="J12" s="14">
        <v>1.1000000000000001</v>
      </c>
      <c r="K12" s="14">
        <v>-0.7</v>
      </c>
      <c r="L12" s="14">
        <v>3.9</v>
      </c>
      <c r="M12" s="14">
        <v>2.9</v>
      </c>
      <c r="N12" s="14">
        <v>16.8</v>
      </c>
      <c r="O12" s="6"/>
      <c r="P12" s="98"/>
    </row>
    <row r="13" spans="1:16" hidden="1" outlineLevel="1">
      <c r="A13" s="4">
        <v>2007</v>
      </c>
      <c r="B13" s="14">
        <v>-1.2</v>
      </c>
      <c r="C13" s="42">
        <v>-4.0999999999999996</v>
      </c>
      <c r="D13" s="42">
        <v>1.8</v>
      </c>
      <c r="E13" s="42">
        <v>-2.2000000000000002</v>
      </c>
      <c r="F13" s="42">
        <v>0.2</v>
      </c>
      <c r="G13" s="42">
        <v>4.2</v>
      </c>
      <c r="H13" s="170">
        <v>-0.1</v>
      </c>
      <c r="I13" s="42">
        <v>5.4</v>
      </c>
      <c r="J13" s="14">
        <v>24</v>
      </c>
      <c r="K13" s="14">
        <v>-2</v>
      </c>
      <c r="L13" s="14">
        <v>4</v>
      </c>
      <c r="M13" s="14">
        <v>5.6</v>
      </c>
      <c r="N13" s="14">
        <v>23.9</v>
      </c>
      <c r="O13" s="6"/>
      <c r="P13" s="98"/>
    </row>
    <row r="14" spans="1:16" s="98" customFormat="1" hidden="1" outlineLevel="1">
      <c r="A14" s="63">
        <v>2008</v>
      </c>
      <c r="B14" s="17">
        <v>2.8</v>
      </c>
      <c r="C14" s="42">
        <v>0.3</v>
      </c>
      <c r="D14" s="42">
        <v>6.1</v>
      </c>
      <c r="E14" s="42">
        <v>16.8</v>
      </c>
      <c r="F14" s="42">
        <v>2</v>
      </c>
      <c r="G14" s="42">
        <v>11.6</v>
      </c>
      <c r="H14" s="170">
        <v>5.9</v>
      </c>
      <c r="I14" s="14">
        <v>4.0999999999999996</v>
      </c>
      <c r="J14" s="14">
        <v>1.6</v>
      </c>
      <c r="K14" s="14">
        <v>5.3</v>
      </c>
      <c r="L14" s="14">
        <v>5.6</v>
      </c>
      <c r="M14" s="14">
        <v>3.3</v>
      </c>
      <c r="N14" s="14">
        <v>22.1</v>
      </c>
      <c r="O14" s="6"/>
    </row>
    <row r="15" spans="1:16" s="98" customFormat="1" collapsed="1">
      <c r="A15" s="63">
        <v>2009</v>
      </c>
      <c r="B15" s="17">
        <v>-6.6</v>
      </c>
      <c r="C15" s="14">
        <v>-9.6999999999999993</v>
      </c>
      <c r="D15" s="14">
        <v>-2.5</v>
      </c>
      <c r="E15" s="14">
        <v>-2.6</v>
      </c>
      <c r="F15" s="14">
        <v>-5.9</v>
      </c>
      <c r="G15" s="14">
        <v>1.6</v>
      </c>
      <c r="H15" s="170">
        <v>4.5</v>
      </c>
      <c r="I15" s="14">
        <v>-24.6</v>
      </c>
      <c r="J15" s="14">
        <v>-29.5</v>
      </c>
      <c r="K15" s="14">
        <v>-20</v>
      </c>
      <c r="L15" s="14">
        <v>2.7</v>
      </c>
      <c r="M15" s="14">
        <v>-5.7</v>
      </c>
      <c r="N15" s="14">
        <v>-11.1</v>
      </c>
      <c r="O15" s="6"/>
    </row>
    <row r="16" spans="1:16">
      <c r="A16" s="63">
        <v>2010</v>
      </c>
      <c r="B16" s="17">
        <v>0.2</v>
      </c>
      <c r="C16" s="14">
        <v>2.7</v>
      </c>
      <c r="D16" s="14">
        <v>-2.8</v>
      </c>
      <c r="E16" s="14">
        <v>1.1000000000000001</v>
      </c>
      <c r="F16" s="14">
        <v>0</v>
      </c>
      <c r="G16" s="14">
        <v>-6.7</v>
      </c>
      <c r="H16" s="170">
        <v>6.2</v>
      </c>
      <c r="I16" s="14">
        <v>14.2</v>
      </c>
      <c r="J16" s="14">
        <v>29.9</v>
      </c>
      <c r="K16" s="14">
        <v>1.1000000000000001</v>
      </c>
      <c r="L16" s="14">
        <v>1</v>
      </c>
      <c r="M16" s="14">
        <v>-3.3</v>
      </c>
      <c r="N16" s="14">
        <v>-3.9</v>
      </c>
      <c r="O16" s="6"/>
      <c r="P16" s="98"/>
    </row>
    <row r="17" spans="1:16" s="98" customFormat="1">
      <c r="A17" s="63">
        <v>2011</v>
      </c>
      <c r="B17" s="17">
        <v>4.4000000000000004</v>
      </c>
      <c r="C17" s="14">
        <v>5.7</v>
      </c>
      <c r="D17" s="14">
        <v>2.7</v>
      </c>
      <c r="E17" s="14">
        <v>5</v>
      </c>
      <c r="F17" s="14">
        <v>4.0999999999999996</v>
      </c>
      <c r="G17" s="14">
        <v>0.8</v>
      </c>
      <c r="H17" s="170">
        <v>5.2</v>
      </c>
      <c r="I17" s="14">
        <v>16.7</v>
      </c>
      <c r="J17" s="14">
        <v>22</v>
      </c>
      <c r="K17" s="14">
        <v>10.8</v>
      </c>
      <c r="L17" s="14">
        <v>1.2</v>
      </c>
      <c r="M17" s="14">
        <v>1.8</v>
      </c>
      <c r="N17" s="14">
        <v>-3.1</v>
      </c>
      <c r="O17" s="6"/>
    </row>
    <row r="18" spans="1:16" s="98" customFormat="1">
      <c r="A18" s="112">
        <v>2012</v>
      </c>
      <c r="B18" s="92">
        <v>2</v>
      </c>
      <c r="C18" s="23">
        <v>0.7</v>
      </c>
      <c r="D18" s="23">
        <v>3.9</v>
      </c>
      <c r="E18" s="23">
        <v>5.0999999999999996</v>
      </c>
      <c r="F18" s="23">
        <v>1.3</v>
      </c>
      <c r="G18" s="23">
        <v>7.3</v>
      </c>
      <c r="H18" s="182">
        <v>4.9000000000000004</v>
      </c>
      <c r="I18" s="23">
        <v>6.9</v>
      </c>
      <c r="J18" s="23">
        <v>9.3000000000000007</v>
      </c>
      <c r="K18" s="23">
        <v>-0.4</v>
      </c>
      <c r="L18" s="23">
        <v>0.6</v>
      </c>
      <c r="M18" s="23">
        <v>1.5</v>
      </c>
      <c r="N18" s="23">
        <v>-1.1000000000000001</v>
      </c>
      <c r="O18" s="6"/>
    </row>
    <row r="19" spans="1:16" hidden="1" outlineLevel="1">
      <c r="A19" s="4" t="s">
        <v>26</v>
      </c>
      <c r="B19" s="14">
        <v>-0.1</v>
      </c>
      <c r="C19" s="42">
        <v>-1.8</v>
      </c>
      <c r="D19" s="42">
        <v>2.2000000000000002</v>
      </c>
      <c r="E19" s="42">
        <v>-3.8</v>
      </c>
      <c r="F19" s="42">
        <v>1.4</v>
      </c>
      <c r="G19" s="42">
        <v>3.6</v>
      </c>
      <c r="H19" s="170" t="s">
        <v>241</v>
      </c>
      <c r="I19" s="14">
        <v>10.6</v>
      </c>
      <c r="J19" s="14">
        <v>25.8</v>
      </c>
      <c r="K19" s="14">
        <v>0.3</v>
      </c>
      <c r="L19" s="14">
        <v>4</v>
      </c>
      <c r="M19" s="14">
        <v>5.0999999999999996</v>
      </c>
      <c r="N19" s="99">
        <v>32.5</v>
      </c>
      <c r="O19" s="99"/>
      <c r="P19" s="98"/>
    </row>
    <row r="20" spans="1:16" ht="15" hidden="1" outlineLevel="1">
      <c r="A20" s="4" t="s">
        <v>27</v>
      </c>
      <c r="B20" s="100">
        <v>3.6</v>
      </c>
      <c r="C20" s="100">
        <v>2.5</v>
      </c>
      <c r="D20" s="100">
        <v>4.9000000000000004</v>
      </c>
      <c r="E20" s="100">
        <v>7.1</v>
      </c>
      <c r="F20" s="100">
        <v>3</v>
      </c>
      <c r="G20" s="100">
        <v>7.5</v>
      </c>
      <c r="H20" s="170" t="s">
        <v>241</v>
      </c>
      <c r="I20" s="101">
        <v>13.1</v>
      </c>
      <c r="J20" s="101">
        <v>44</v>
      </c>
      <c r="K20" s="101">
        <v>6.8</v>
      </c>
      <c r="L20" s="102">
        <v>4.7</v>
      </c>
      <c r="M20" s="102">
        <v>4.2</v>
      </c>
      <c r="N20" s="101">
        <v>34.5</v>
      </c>
      <c r="O20" s="103"/>
      <c r="P20" s="98"/>
    </row>
    <row r="21" spans="1:16" ht="15" hidden="1" outlineLevel="1">
      <c r="A21" s="4" t="s">
        <v>28</v>
      </c>
      <c r="B21" s="100">
        <v>4</v>
      </c>
      <c r="C21" s="100">
        <v>2.4</v>
      </c>
      <c r="D21" s="100">
        <v>6.2</v>
      </c>
      <c r="E21" s="100">
        <v>12.6</v>
      </c>
      <c r="F21" s="100">
        <v>3.2</v>
      </c>
      <c r="G21" s="100">
        <v>10.1</v>
      </c>
      <c r="H21" s="170" t="s">
        <v>241</v>
      </c>
      <c r="I21" s="101">
        <v>13.8</v>
      </c>
      <c r="J21" s="101">
        <v>45.9</v>
      </c>
      <c r="K21" s="101">
        <v>9.8000000000000007</v>
      </c>
      <c r="L21" s="102">
        <v>5.7</v>
      </c>
      <c r="M21" s="102">
        <v>5</v>
      </c>
      <c r="N21" s="101">
        <v>31.2</v>
      </c>
      <c r="O21" s="103"/>
      <c r="P21" s="98"/>
    </row>
    <row r="22" spans="1:16" hidden="1" outlineLevel="1">
      <c r="A22" s="4" t="s">
        <v>29</v>
      </c>
      <c r="B22" s="100">
        <v>3.4</v>
      </c>
      <c r="C22" s="100">
        <v>1.2</v>
      </c>
      <c r="D22" s="100">
        <v>6.7</v>
      </c>
      <c r="E22" s="100">
        <v>18</v>
      </c>
      <c r="F22" s="100">
        <v>2.4</v>
      </c>
      <c r="G22" s="100">
        <v>11.9</v>
      </c>
      <c r="H22" s="170" t="s">
        <v>241</v>
      </c>
      <c r="I22" s="101">
        <v>8.9</v>
      </c>
      <c r="J22" s="101">
        <v>13.2</v>
      </c>
      <c r="K22" s="101">
        <v>5.8</v>
      </c>
      <c r="L22" s="104">
        <v>6.3</v>
      </c>
      <c r="M22" s="104">
        <v>2.6</v>
      </c>
      <c r="N22" s="14">
        <v>19.899999999999999</v>
      </c>
      <c r="O22" s="6"/>
      <c r="P22" s="98"/>
    </row>
    <row r="23" spans="1:16" hidden="1" outlineLevel="1">
      <c r="A23" s="63" t="s">
        <v>30</v>
      </c>
      <c r="B23" s="276">
        <v>0.2</v>
      </c>
      <c r="C23" s="100">
        <v>-4.8</v>
      </c>
      <c r="D23" s="100">
        <v>6.7</v>
      </c>
      <c r="E23" s="100">
        <v>27.7</v>
      </c>
      <c r="F23" s="100">
        <v>-0.6</v>
      </c>
      <c r="G23" s="100">
        <v>16.100000000000001</v>
      </c>
      <c r="H23" s="170" t="s">
        <v>241</v>
      </c>
      <c r="I23" s="101">
        <v>-12.4</v>
      </c>
      <c r="J23" s="101">
        <v>-26.1</v>
      </c>
      <c r="K23" s="101">
        <v>-0.9</v>
      </c>
      <c r="L23" s="104">
        <v>5.7</v>
      </c>
      <c r="M23" s="104">
        <v>1.3</v>
      </c>
      <c r="N23" s="14">
        <v>6.4</v>
      </c>
      <c r="O23" s="6"/>
      <c r="P23" s="98"/>
    </row>
    <row r="24" spans="1:16" s="98" customFormat="1" hidden="1" outlineLevel="1">
      <c r="A24" s="63" t="s">
        <v>31</v>
      </c>
      <c r="B24" s="17">
        <v>-5.0999999999999996</v>
      </c>
      <c r="C24" s="14">
        <v>-10.5</v>
      </c>
      <c r="D24" s="14">
        <v>2</v>
      </c>
      <c r="E24" s="14">
        <v>15.7</v>
      </c>
      <c r="F24" s="14">
        <v>-4.5</v>
      </c>
      <c r="G24" s="14">
        <v>10.3</v>
      </c>
      <c r="H24" s="170">
        <v>4.9000000000000004</v>
      </c>
      <c r="I24" s="14">
        <v>-22.9</v>
      </c>
      <c r="J24" s="14">
        <v>-40.200000000000003</v>
      </c>
      <c r="K24" s="14">
        <v>-13.3</v>
      </c>
      <c r="L24" s="14">
        <v>4.3</v>
      </c>
      <c r="M24" s="14">
        <v>0.4</v>
      </c>
      <c r="N24" s="42">
        <v>-4.3</v>
      </c>
      <c r="O24" s="6"/>
    </row>
    <row r="25" spans="1:16" hidden="1" outlineLevel="1">
      <c r="A25" s="63" t="s">
        <v>32</v>
      </c>
      <c r="B25" s="17">
        <v>-7.5</v>
      </c>
      <c r="C25" s="14">
        <v>-11.5</v>
      </c>
      <c r="D25" s="14">
        <v>-2.2000000000000002</v>
      </c>
      <c r="E25" s="14">
        <v>3.4</v>
      </c>
      <c r="F25" s="14">
        <v>-6.7</v>
      </c>
      <c r="G25" s="14">
        <v>3.5</v>
      </c>
      <c r="H25" s="53">
        <v>4</v>
      </c>
      <c r="I25" s="14">
        <v>-27.7</v>
      </c>
      <c r="J25" s="14">
        <v>-41.6</v>
      </c>
      <c r="K25" s="14">
        <v>-22.8</v>
      </c>
      <c r="L25" s="14">
        <v>2.8</v>
      </c>
      <c r="M25" s="14">
        <v>-5.8</v>
      </c>
      <c r="N25" s="170">
        <v>-13.4</v>
      </c>
      <c r="O25" s="6"/>
      <c r="P25" s="98"/>
    </row>
    <row r="26" spans="1:16" s="98" customFormat="1" hidden="1" outlineLevel="1">
      <c r="A26" s="63" t="s">
        <v>33</v>
      </c>
      <c r="B26" s="17">
        <v>-7.9</v>
      </c>
      <c r="C26" s="14">
        <v>-10.6</v>
      </c>
      <c r="D26" s="14">
        <v>-4.5999999999999996</v>
      </c>
      <c r="E26" s="14">
        <v>-10.3</v>
      </c>
      <c r="F26" s="14">
        <v>-7.2</v>
      </c>
      <c r="G26" s="14">
        <v>-1.3</v>
      </c>
      <c r="H26" s="170">
        <v>4.3</v>
      </c>
      <c r="I26" s="14">
        <v>-31.7</v>
      </c>
      <c r="J26" s="14">
        <v>-35.700000000000003</v>
      </c>
      <c r="K26" s="14">
        <v>-25.2</v>
      </c>
      <c r="L26" s="14">
        <v>1.9</v>
      </c>
      <c r="M26" s="14">
        <v>-8.4</v>
      </c>
      <c r="N26" s="14">
        <v>-14.3</v>
      </c>
      <c r="O26" s="6"/>
    </row>
    <row r="27" spans="1:16" s="98" customFormat="1" hidden="1" outlineLevel="1">
      <c r="A27" s="63" t="s">
        <v>34</v>
      </c>
      <c r="B27" s="17">
        <v>-5.8</v>
      </c>
      <c r="C27" s="14">
        <v>-6</v>
      </c>
      <c r="D27" s="14">
        <v>-5.4</v>
      </c>
      <c r="E27" s="14">
        <v>-16</v>
      </c>
      <c r="F27" s="14">
        <v>-5.4</v>
      </c>
      <c r="G27" s="14">
        <v>-5.3</v>
      </c>
      <c r="H27" s="53">
        <v>5</v>
      </c>
      <c r="I27" s="14">
        <v>-16.100000000000001</v>
      </c>
      <c r="J27" s="14">
        <v>-14.8</v>
      </c>
      <c r="K27" s="14">
        <v>-18.3</v>
      </c>
      <c r="L27" s="14">
        <v>1.6</v>
      </c>
      <c r="M27" s="14">
        <v>-9</v>
      </c>
      <c r="N27" s="14">
        <v>-12.3</v>
      </c>
      <c r="O27" s="6"/>
    </row>
    <row r="28" spans="1:16" hidden="1" outlineLevel="1">
      <c r="A28" s="4" t="s">
        <v>35</v>
      </c>
      <c r="B28" s="14">
        <v>-3.3</v>
      </c>
      <c r="C28" s="14">
        <v>-0.7</v>
      </c>
      <c r="D28" s="14">
        <v>-6.3</v>
      </c>
      <c r="E28" s="14">
        <v>-10.9</v>
      </c>
      <c r="F28" s="14">
        <v>-2.5</v>
      </c>
      <c r="G28" s="14">
        <v>-11</v>
      </c>
      <c r="H28" s="170">
        <v>4.8</v>
      </c>
      <c r="I28" s="14">
        <v>-8.5</v>
      </c>
      <c r="J28" s="14">
        <v>-8.1</v>
      </c>
      <c r="K28" s="14">
        <v>-8.6999999999999993</v>
      </c>
      <c r="L28" s="14">
        <v>1.1000000000000001</v>
      </c>
      <c r="M28" s="14">
        <v>-8.4</v>
      </c>
      <c r="N28" s="14">
        <v>-8.3000000000000007</v>
      </c>
      <c r="O28" s="6"/>
      <c r="P28" s="98"/>
    </row>
    <row r="29" spans="1:16" hidden="1" outlineLevel="1">
      <c r="A29" s="63" t="s">
        <v>36</v>
      </c>
      <c r="B29" s="17">
        <v>0.1</v>
      </c>
      <c r="C29" s="14">
        <v>2.8</v>
      </c>
      <c r="D29" s="14">
        <v>-3.1</v>
      </c>
      <c r="E29" s="14">
        <v>-0.9</v>
      </c>
      <c r="F29" s="14">
        <v>0</v>
      </c>
      <c r="G29" s="14">
        <v>-7.4</v>
      </c>
      <c r="H29" s="170">
        <v>6.7</v>
      </c>
      <c r="I29" s="14">
        <v>1.3</v>
      </c>
      <c r="J29" s="14">
        <v>-2.5</v>
      </c>
      <c r="K29" s="14">
        <v>2.2999999999999998</v>
      </c>
      <c r="L29" s="14">
        <v>0.9</v>
      </c>
      <c r="M29" s="14">
        <v>-3.8</v>
      </c>
      <c r="N29" s="14">
        <v>-3.7</v>
      </c>
      <c r="O29" s="6"/>
      <c r="P29" s="98"/>
    </row>
    <row r="30" spans="1:16" s="98" customFormat="1" hidden="1" outlineLevel="1">
      <c r="A30" s="63" t="s">
        <v>37</v>
      </c>
      <c r="B30" s="17">
        <v>1.9</v>
      </c>
      <c r="C30" s="14">
        <v>4.2</v>
      </c>
      <c r="D30" s="14">
        <v>-0.7</v>
      </c>
      <c r="E30" s="14">
        <v>10.6</v>
      </c>
      <c r="F30" s="14">
        <v>1.3</v>
      </c>
      <c r="G30" s="14">
        <v>-3.8</v>
      </c>
      <c r="H30" s="170">
        <v>6.9</v>
      </c>
      <c r="I30" s="14">
        <v>19.8</v>
      </c>
      <c r="J30" s="14">
        <v>29.3</v>
      </c>
      <c r="K30" s="14">
        <v>5.8</v>
      </c>
      <c r="L30" s="14">
        <v>0.9</v>
      </c>
      <c r="M30" s="14">
        <v>-1.4</v>
      </c>
      <c r="N30" s="14">
        <v>-1.4</v>
      </c>
      <c r="O30" s="6"/>
    </row>
    <row r="31" spans="1:16" hidden="1" outlineLevel="1">
      <c r="A31" s="63" t="s">
        <v>38</v>
      </c>
      <c r="B31" s="17">
        <v>1.9</v>
      </c>
      <c r="C31" s="14">
        <v>4.3</v>
      </c>
      <c r="D31" s="14">
        <v>-0.9</v>
      </c>
      <c r="E31" s="14">
        <v>7.9</v>
      </c>
      <c r="F31" s="14">
        <v>1.5</v>
      </c>
      <c r="G31" s="14">
        <v>-4.5999999999999996</v>
      </c>
      <c r="H31" s="170">
        <v>6.3</v>
      </c>
      <c r="I31" s="14">
        <v>30</v>
      </c>
      <c r="J31" s="14">
        <v>47.4</v>
      </c>
      <c r="K31" s="14">
        <v>5.5</v>
      </c>
      <c r="L31" s="14">
        <v>0.9</v>
      </c>
      <c r="M31" s="14">
        <v>0.3</v>
      </c>
      <c r="N31" s="14">
        <v>-2.1</v>
      </c>
      <c r="O31" s="6"/>
      <c r="P31" s="98"/>
    </row>
    <row r="32" spans="1:16" s="98" customFormat="1" hidden="1" outlineLevel="1">
      <c r="A32" s="63" t="s">
        <v>667</v>
      </c>
      <c r="B32" s="17">
        <v>5.3</v>
      </c>
      <c r="C32" s="14">
        <v>7.4</v>
      </c>
      <c r="D32" s="14">
        <v>2.8</v>
      </c>
      <c r="E32" s="14">
        <v>6.8</v>
      </c>
      <c r="F32" s="14">
        <v>3.9</v>
      </c>
      <c r="G32" s="14">
        <v>1.1000000000000001</v>
      </c>
      <c r="H32" s="170">
        <v>6.8</v>
      </c>
      <c r="I32" s="14">
        <v>26.5</v>
      </c>
      <c r="J32" s="14">
        <v>75.900000000000006</v>
      </c>
      <c r="K32" s="14">
        <v>7.5</v>
      </c>
      <c r="L32" s="14">
        <v>1.3</v>
      </c>
      <c r="M32" s="14">
        <v>1.6</v>
      </c>
      <c r="N32" s="14">
        <v>-2.5</v>
      </c>
      <c r="O32" s="6"/>
    </row>
    <row r="33" spans="1:16" s="183" customFormat="1" hidden="1" outlineLevel="1">
      <c r="A33" s="264" t="s">
        <v>670</v>
      </c>
      <c r="B33" s="17">
        <v>5.0999999999999996</v>
      </c>
      <c r="C33" s="14">
        <v>7</v>
      </c>
      <c r="D33" s="14">
        <v>3</v>
      </c>
      <c r="E33" s="14">
        <v>2.2999999999999998</v>
      </c>
      <c r="F33" s="14">
        <v>4.9000000000000004</v>
      </c>
      <c r="G33" s="14">
        <v>0.3</v>
      </c>
      <c r="H33" s="53">
        <v>5</v>
      </c>
      <c r="I33" s="14">
        <v>23.8</v>
      </c>
      <c r="J33" s="14">
        <v>72.400000000000006</v>
      </c>
      <c r="K33" s="14">
        <v>11.5</v>
      </c>
      <c r="L33" s="14">
        <v>1.4</v>
      </c>
      <c r="M33" s="14">
        <v>1.5</v>
      </c>
      <c r="N33" s="14">
        <v>-2.9</v>
      </c>
      <c r="O33" s="14"/>
      <c r="P33" s="254"/>
    </row>
    <row r="34" spans="1:16" hidden="1" outlineLevel="1">
      <c r="A34" s="4" t="s">
        <v>671</v>
      </c>
      <c r="B34" s="14">
        <v>3.6</v>
      </c>
      <c r="C34" s="14">
        <v>4.8</v>
      </c>
      <c r="D34" s="14">
        <v>2.2000000000000002</v>
      </c>
      <c r="E34" s="14">
        <v>3.1</v>
      </c>
      <c r="F34" s="14">
        <v>4.0999999999999996</v>
      </c>
      <c r="G34" s="14">
        <v>-0.4</v>
      </c>
      <c r="H34" s="170">
        <v>4.7</v>
      </c>
      <c r="I34" s="14">
        <v>26.2</v>
      </c>
      <c r="J34" s="14">
        <v>33.1</v>
      </c>
      <c r="K34" s="14">
        <v>14.6</v>
      </c>
      <c r="L34" s="14">
        <v>1.2</v>
      </c>
      <c r="M34" s="14">
        <v>2.2999999999999998</v>
      </c>
      <c r="N34" s="14">
        <v>-4.3</v>
      </c>
      <c r="O34" s="6"/>
      <c r="P34" s="98"/>
    </row>
    <row r="35" spans="1:16" s="98" customFormat="1" hidden="1" outlineLevel="1">
      <c r="A35" s="606" t="s">
        <v>672</v>
      </c>
      <c r="B35" s="415">
        <v>3.6</v>
      </c>
      <c r="C35" s="416">
        <v>4.0999999999999996</v>
      </c>
      <c r="D35" s="416">
        <v>2.8</v>
      </c>
      <c r="E35" s="416">
        <v>7.7</v>
      </c>
      <c r="F35" s="416">
        <v>3.4</v>
      </c>
      <c r="G35" s="416">
        <v>1.9</v>
      </c>
      <c r="H35" s="566">
        <v>4.4000000000000004</v>
      </c>
      <c r="I35" s="416">
        <v>1.3</v>
      </c>
      <c r="J35" s="416">
        <v>-3</v>
      </c>
      <c r="K35" s="416">
        <v>9.9</v>
      </c>
      <c r="L35" s="416">
        <v>0.8</v>
      </c>
      <c r="M35" s="416">
        <v>1.7</v>
      </c>
      <c r="N35" s="416">
        <v>-2.7</v>
      </c>
      <c r="O35" s="6"/>
    </row>
    <row r="36" spans="1:16" collapsed="1">
      <c r="A36" s="63" t="s">
        <v>741</v>
      </c>
      <c r="B36" s="17">
        <v>2.5</v>
      </c>
      <c r="C36" s="14">
        <v>1.6</v>
      </c>
      <c r="D36" s="14">
        <v>3.6</v>
      </c>
      <c r="E36" s="14">
        <v>5.0999999999999996</v>
      </c>
      <c r="F36" s="14">
        <v>1.3</v>
      </c>
      <c r="G36" s="14">
        <v>6.7</v>
      </c>
      <c r="H36" s="170">
        <v>2.9</v>
      </c>
      <c r="I36" s="14">
        <v>-0.8</v>
      </c>
      <c r="J36" s="14">
        <v>-14</v>
      </c>
      <c r="K36" s="14">
        <v>7.5</v>
      </c>
      <c r="L36" s="14">
        <v>0.3</v>
      </c>
      <c r="M36" s="14">
        <v>1.7</v>
      </c>
      <c r="N36" s="14">
        <v>-2.2999999999999998</v>
      </c>
      <c r="O36" s="6"/>
      <c r="P36" s="98"/>
    </row>
    <row r="37" spans="1:16">
      <c r="A37" s="63" t="s">
        <v>742</v>
      </c>
      <c r="B37" s="17">
        <v>1.6</v>
      </c>
      <c r="C37" s="14">
        <v>0</v>
      </c>
      <c r="D37" s="14">
        <v>4</v>
      </c>
      <c r="E37" s="14">
        <v>7.1</v>
      </c>
      <c r="F37" s="14">
        <v>1.2</v>
      </c>
      <c r="G37" s="14">
        <v>7.7</v>
      </c>
      <c r="H37" s="170">
        <v>4.9000000000000004</v>
      </c>
      <c r="I37" s="14">
        <v>-0.1</v>
      </c>
      <c r="J37" s="14">
        <v>-10.5</v>
      </c>
      <c r="K37" s="14">
        <v>4.0999999999999996</v>
      </c>
      <c r="L37" s="14">
        <v>0.6</v>
      </c>
      <c r="M37" s="14">
        <v>2.1</v>
      </c>
      <c r="N37" s="14">
        <v>-2.2999999999999998</v>
      </c>
      <c r="O37" s="6"/>
      <c r="P37" s="98"/>
    </row>
    <row r="38" spans="1:16">
      <c r="A38" s="63" t="s">
        <v>739</v>
      </c>
      <c r="B38" s="17">
        <v>2</v>
      </c>
      <c r="C38" s="14">
        <v>0.5</v>
      </c>
      <c r="D38" s="14">
        <v>4</v>
      </c>
      <c r="E38" s="14">
        <v>5.3</v>
      </c>
      <c r="F38" s="14">
        <v>0.9</v>
      </c>
      <c r="G38" s="14">
        <v>8.1</v>
      </c>
      <c r="H38" s="170">
        <v>5.8</v>
      </c>
      <c r="I38" s="14">
        <v>4.7</v>
      </c>
      <c r="J38" s="14">
        <v>6.8</v>
      </c>
      <c r="K38" s="14">
        <v>0.4</v>
      </c>
      <c r="L38" s="14">
        <v>0.8</v>
      </c>
      <c r="M38" s="14">
        <v>1</v>
      </c>
      <c r="N38" s="14">
        <v>-0.6</v>
      </c>
      <c r="O38" s="6"/>
      <c r="P38" s="98"/>
    </row>
    <row r="39" spans="1:16">
      <c r="A39" s="112" t="s">
        <v>740</v>
      </c>
      <c r="B39" s="92">
        <v>2</v>
      </c>
      <c r="C39" s="23">
        <v>1</v>
      </c>
      <c r="D39" s="23">
        <v>4</v>
      </c>
      <c r="E39" s="23">
        <v>3</v>
      </c>
      <c r="F39" s="23">
        <v>2</v>
      </c>
      <c r="G39" s="23">
        <v>6.4</v>
      </c>
      <c r="H39" s="182">
        <v>5.8</v>
      </c>
      <c r="I39" s="23">
        <v>16.8</v>
      </c>
      <c r="J39" s="23">
        <v>23.9</v>
      </c>
      <c r="K39" s="23">
        <v>4.4000000000000004</v>
      </c>
      <c r="L39" s="23">
        <v>0.8</v>
      </c>
      <c r="M39" s="23">
        <v>1.3</v>
      </c>
      <c r="N39" s="23">
        <v>0.9</v>
      </c>
      <c r="O39" s="6"/>
      <c r="P39" s="98"/>
    </row>
    <row r="40" spans="1:16" hidden="1" outlineLevel="1">
      <c r="A40" s="63" t="s">
        <v>809</v>
      </c>
      <c r="B40" s="17"/>
      <c r="C40" s="14"/>
      <c r="D40" s="14"/>
      <c r="E40" s="14"/>
      <c r="F40" s="14"/>
      <c r="G40" s="14"/>
      <c r="H40" s="170"/>
      <c r="I40" s="14"/>
      <c r="J40" s="14"/>
      <c r="K40" s="14"/>
      <c r="L40" s="14"/>
      <c r="M40" s="14"/>
      <c r="N40" s="14"/>
      <c r="O40" s="6"/>
      <c r="P40" s="98"/>
    </row>
    <row r="41" spans="1:16" hidden="1" outlineLevel="1">
      <c r="A41" s="63" t="s">
        <v>807</v>
      </c>
      <c r="B41" s="17"/>
      <c r="C41" s="14"/>
      <c r="D41" s="14"/>
      <c r="E41" s="14"/>
      <c r="F41" s="14"/>
      <c r="G41" s="14"/>
      <c r="H41" s="170"/>
      <c r="I41" s="14"/>
      <c r="J41" s="14"/>
      <c r="K41" s="14"/>
      <c r="L41" s="14"/>
      <c r="M41" s="14"/>
      <c r="N41" s="14"/>
      <c r="O41" s="6"/>
      <c r="P41" s="98"/>
    </row>
    <row r="42" spans="1:16" hidden="1" outlineLevel="1">
      <c r="A42" s="63" t="s">
        <v>808</v>
      </c>
      <c r="B42" s="17"/>
      <c r="C42" s="14"/>
      <c r="D42" s="14"/>
      <c r="E42" s="14"/>
      <c r="F42" s="14"/>
      <c r="G42" s="14"/>
      <c r="H42" s="170"/>
      <c r="I42" s="14"/>
      <c r="J42" s="14"/>
      <c r="K42" s="14"/>
      <c r="L42" s="14"/>
      <c r="M42" s="14"/>
      <c r="N42" s="14"/>
      <c r="O42" s="6"/>
      <c r="P42" s="98"/>
    </row>
    <row r="43" spans="1:16" hidden="1" outlineLevel="1">
      <c r="A43" s="63" t="s">
        <v>810</v>
      </c>
      <c r="B43" s="17"/>
      <c r="C43" s="14"/>
      <c r="D43" s="14"/>
      <c r="E43" s="14"/>
      <c r="F43" s="14"/>
      <c r="G43" s="14"/>
      <c r="H43" s="170"/>
      <c r="I43" s="14"/>
      <c r="J43" s="14"/>
      <c r="K43" s="14"/>
      <c r="L43" s="14"/>
      <c r="M43" s="14"/>
      <c r="N43" s="14"/>
      <c r="O43" s="6"/>
      <c r="P43" s="98"/>
    </row>
    <row r="44" spans="1:16" hidden="1" outlineLevel="1">
      <c r="A44" s="4" t="s">
        <v>334</v>
      </c>
      <c r="B44" s="104">
        <v>3</v>
      </c>
      <c r="C44" s="104">
        <v>1.6</v>
      </c>
      <c r="D44" s="104">
        <v>6.7</v>
      </c>
      <c r="E44" s="104">
        <v>17.399999999999999</v>
      </c>
      <c r="F44" s="104">
        <v>2.9</v>
      </c>
      <c r="G44" s="104">
        <v>11.7</v>
      </c>
      <c r="H44" s="170">
        <v>7.3</v>
      </c>
      <c r="I44" s="14">
        <v>6.4</v>
      </c>
      <c r="J44" s="14">
        <v>6.9</v>
      </c>
      <c r="K44" s="14">
        <v>5.8</v>
      </c>
      <c r="L44" s="14">
        <v>6.8</v>
      </c>
      <c r="M44" s="14">
        <v>3.2</v>
      </c>
      <c r="N44" s="170" t="s">
        <v>470</v>
      </c>
      <c r="O44" s="6"/>
      <c r="P44" s="98"/>
    </row>
    <row r="45" spans="1:16" hidden="1" outlineLevel="1">
      <c r="A45" s="4" t="s">
        <v>335</v>
      </c>
      <c r="B45" s="104">
        <v>2.1</v>
      </c>
      <c r="C45" s="104">
        <v>0</v>
      </c>
      <c r="D45" s="104">
        <v>6.8</v>
      </c>
      <c r="E45" s="104">
        <v>23.3</v>
      </c>
      <c r="F45" s="104">
        <v>1.8</v>
      </c>
      <c r="G45" s="104">
        <v>13.4</v>
      </c>
      <c r="H45" s="170">
        <v>7.1</v>
      </c>
      <c r="I45" s="14">
        <v>-0.6</v>
      </c>
      <c r="J45" s="104">
        <v>-5</v>
      </c>
      <c r="K45" s="104">
        <v>3.2</v>
      </c>
      <c r="L45" s="104">
        <v>6.6</v>
      </c>
      <c r="M45" s="104">
        <v>1.8</v>
      </c>
      <c r="N45" s="170" t="s">
        <v>470</v>
      </c>
      <c r="O45" s="6"/>
      <c r="P45" s="98"/>
    </row>
    <row r="46" spans="1:16" hidden="1" outlineLevel="1">
      <c r="A46" s="4" t="s">
        <v>336</v>
      </c>
      <c r="B46" s="104">
        <v>2.2999999999999998</v>
      </c>
      <c r="C46" s="104">
        <v>-0.2</v>
      </c>
      <c r="D46" s="104">
        <v>7.5</v>
      </c>
      <c r="E46" s="104">
        <v>26.1</v>
      </c>
      <c r="F46" s="104">
        <v>1.3</v>
      </c>
      <c r="G46" s="104">
        <v>15.7</v>
      </c>
      <c r="H46" s="170">
        <v>7.4</v>
      </c>
      <c r="I46" s="14">
        <v>-11</v>
      </c>
      <c r="J46" s="104">
        <v>-23.5</v>
      </c>
      <c r="K46" s="104">
        <v>0.8</v>
      </c>
      <c r="L46" s="104">
        <v>6.3</v>
      </c>
      <c r="M46" s="104">
        <v>2.2000000000000002</v>
      </c>
      <c r="N46" s="170" t="s">
        <v>470</v>
      </c>
      <c r="O46" s="6"/>
      <c r="P46" s="98"/>
    </row>
    <row r="47" spans="1:16" hidden="1" outlineLevel="1">
      <c r="A47" s="4" t="s">
        <v>337</v>
      </c>
      <c r="B47" s="104">
        <v>-1.1000000000000001</v>
      </c>
      <c r="C47" s="104">
        <v>-5.7</v>
      </c>
      <c r="D47" s="104">
        <v>6.7</v>
      </c>
      <c r="E47" s="104">
        <v>29.8</v>
      </c>
      <c r="F47" s="104">
        <v>-0.9</v>
      </c>
      <c r="G47" s="104">
        <v>16.600000000000001</v>
      </c>
      <c r="H47" s="170">
        <v>7.4</v>
      </c>
      <c r="I47" s="14">
        <v>-14</v>
      </c>
      <c r="J47" s="104">
        <v>-29.2</v>
      </c>
      <c r="K47" s="104">
        <v>-0.8</v>
      </c>
      <c r="L47" s="104">
        <v>5.7</v>
      </c>
      <c r="M47" s="104">
        <v>1.1000000000000001</v>
      </c>
      <c r="N47" s="170" t="s">
        <v>470</v>
      </c>
      <c r="O47" s="6"/>
      <c r="P47" s="98"/>
    </row>
    <row r="48" spans="1:16" hidden="1" outlineLevel="1">
      <c r="A48" s="4" t="s">
        <v>338</v>
      </c>
      <c r="B48" s="104">
        <v>-3</v>
      </c>
      <c r="C48" s="104">
        <v>-8.4</v>
      </c>
      <c r="D48" s="104">
        <v>6</v>
      </c>
      <c r="E48" s="104">
        <v>29.3</v>
      </c>
      <c r="F48" s="104">
        <v>-2.2000000000000002</v>
      </c>
      <c r="G48" s="104">
        <v>16.899999999999999</v>
      </c>
      <c r="H48" s="170">
        <v>7.1</v>
      </c>
      <c r="I48" s="14">
        <v>-12.4</v>
      </c>
      <c r="J48" s="14">
        <v>-25.8</v>
      </c>
      <c r="K48" s="14">
        <v>-3</v>
      </c>
      <c r="L48" s="14">
        <v>5</v>
      </c>
      <c r="M48" s="14">
        <v>0.7</v>
      </c>
      <c r="N48" s="170" t="s">
        <v>470</v>
      </c>
      <c r="O48" s="6"/>
      <c r="P48" s="98"/>
    </row>
    <row r="49" spans="1:16" hidden="1" outlineLevel="1">
      <c r="A49" s="4" t="s">
        <v>339</v>
      </c>
      <c r="B49" s="14">
        <v>-4.5</v>
      </c>
      <c r="C49" s="14">
        <v>-10.7</v>
      </c>
      <c r="D49" s="14">
        <v>3.7</v>
      </c>
      <c r="E49" s="14">
        <v>21.4</v>
      </c>
      <c r="F49" s="14">
        <v>-3.7</v>
      </c>
      <c r="G49" s="14">
        <v>13.6</v>
      </c>
      <c r="H49" s="14">
        <v>6.5</v>
      </c>
      <c r="I49" s="14">
        <v>-19.100000000000001</v>
      </c>
      <c r="J49" s="14">
        <v>-36.5</v>
      </c>
      <c r="K49" s="14">
        <v>-9.5</v>
      </c>
      <c r="L49" s="104">
        <v>4.9000000000000004</v>
      </c>
      <c r="M49" s="104">
        <v>1.2</v>
      </c>
      <c r="N49" s="170" t="s">
        <v>470</v>
      </c>
      <c r="O49" s="6"/>
      <c r="P49" s="98"/>
    </row>
    <row r="50" spans="1:16" s="183" customFormat="1" hidden="1" outlineLevel="1">
      <c r="A50" s="264" t="s">
        <v>425</v>
      </c>
      <c r="B50" s="17">
        <v>-4.8</v>
      </c>
      <c r="C50" s="14">
        <v>-9.9</v>
      </c>
      <c r="D50" s="14">
        <v>1.8</v>
      </c>
      <c r="E50" s="14">
        <v>14.2</v>
      </c>
      <c r="F50" s="14">
        <v>-4.5999999999999996</v>
      </c>
      <c r="G50" s="14">
        <v>10</v>
      </c>
      <c r="H50" s="14">
        <v>4.4000000000000004</v>
      </c>
      <c r="I50" s="14">
        <v>-22.5</v>
      </c>
      <c r="J50" s="14">
        <v>-39.4</v>
      </c>
      <c r="K50" s="14">
        <v>-13</v>
      </c>
      <c r="L50" s="265">
        <v>4.5</v>
      </c>
      <c r="M50" s="265">
        <v>1</v>
      </c>
      <c r="N50" s="170" t="s">
        <v>470</v>
      </c>
      <c r="O50" s="14"/>
      <c r="P50" s="254"/>
    </row>
    <row r="51" spans="1:16" hidden="1" outlineLevel="1">
      <c r="A51" s="63" t="s">
        <v>426</v>
      </c>
      <c r="B51" s="17">
        <v>-6</v>
      </c>
      <c r="C51" s="14">
        <v>-10.9</v>
      </c>
      <c r="D51" s="14">
        <v>0.5</v>
      </c>
      <c r="E51" s="14">
        <v>12</v>
      </c>
      <c r="F51" s="14">
        <v>-5.2</v>
      </c>
      <c r="G51" s="14">
        <v>7.6</v>
      </c>
      <c r="H51" s="14">
        <v>3.7</v>
      </c>
      <c r="I51" s="14">
        <v>-26.6</v>
      </c>
      <c r="J51" s="14">
        <v>-43.8</v>
      </c>
      <c r="K51" s="14">
        <v>-17</v>
      </c>
      <c r="L51" s="265">
        <v>3.5</v>
      </c>
      <c r="M51" s="265">
        <v>-0.9</v>
      </c>
      <c r="N51" s="170" t="s">
        <v>470</v>
      </c>
      <c r="O51" s="6"/>
      <c r="P51" s="98"/>
    </row>
    <row r="52" spans="1:16" hidden="1" outlineLevel="1">
      <c r="A52" s="3" t="s">
        <v>427</v>
      </c>
      <c r="B52" s="17">
        <v>-6.5</v>
      </c>
      <c r="C52" s="14">
        <v>-10.7</v>
      </c>
      <c r="D52" s="14">
        <v>-0.8</v>
      </c>
      <c r="E52" s="14">
        <v>10.199999999999999</v>
      </c>
      <c r="F52" s="14">
        <v>-5.8</v>
      </c>
      <c r="G52" s="14">
        <v>5.5</v>
      </c>
      <c r="H52" s="14">
        <v>4</v>
      </c>
      <c r="I52" s="14">
        <v>-29.8</v>
      </c>
      <c r="J52" s="14">
        <v>-44.7</v>
      </c>
      <c r="K52" s="14">
        <v>-23</v>
      </c>
      <c r="L52" s="321">
        <v>2.9</v>
      </c>
      <c r="M52" s="321">
        <v>-4.2</v>
      </c>
      <c r="N52" s="170" t="s">
        <v>470</v>
      </c>
      <c r="O52" s="6"/>
      <c r="P52" s="98"/>
    </row>
    <row r="53" spans="1:16" hidden="1" outlineLevel="1">
      <c r="A53" s="63" t="s">
        <v>14</v>
      </c>
      <c r="B53" s="17">
        <v>-8.1999999999999993</v>
      </c>
      <c r="C53" s="14">
        <v>-12.6</v>
      </c>
      <c r="D53" s="14">
        <v>-2.4</v>
      </c>
      <c r="E53" s="14">
        <v>3.4</v>
      </c>
      <c r="F53" s="14">
        <v>-7</v>
      </c>
      <c r="G53" s="14">
        <v>3.2</v>
      </c>
      <c r="H53" s="14">
        <v>4.4000000000000004</v>
      </c>
      <c r="I53" s="14">
        <v>-26.8</v>
      </c>
      <c r="J53" s="14">
        <v>-42.2</v>
      </c>
      <c r="K53" s="14">
        <v>-22.5</v>
      </c>
      <c r="L53" s="321">
        <v>2.7</v>
      </c>
      <c r="M53" s="321">
        <v>-6.5</v>
      </c>
      <c r="N53" s="170" t="s">
        <v>470</v>
      </c>
      <c r="O53" s="6"/>
      <c r="P53" s="98"/>
    </row>
    <row r="54" spans="1:16" hidden="1" outlineLevel="1">
      <c r="A54" s="63" t="s">
        <v>15</v>
      </c>
      <c r="B54" s="17">
        <v>-7.6</v>
      </c>
      <c r="C54" s="14">
        <v>-11</v>
      </c>
      <c r="D54" s="14">
        <v>-3.2</v>
      </c>
      <c r="E54" s="14">
        <v>-3</v>
      </c>
      <c r="F54" s="14">
        <v>-7.2</v>
      </c>
      <c r="G54" s="14">
        <v>1.9</v>
      </c>
      <c r="H54" s="14">
        <v>3.6</v>
      </c>
      <c r="I54" s="14">
        <v>-26.4</v>
      </c>
      <c r="J54" s="14">
        <v>-37.799999999999997</v>
      </c>
      <c r="K54" s="14">
        <v>-22.9</v>
      </c>
      <c r="L54" s="14">
        <v>2.9</v>
      </c>
      <c r="M54" s="14">
        <v>-6.6</v>
      </c>
      <c r="N54" s="170" t="s">
        <v>470</v>
      </c>
      <c r="O54" s="6"/>
      <c r="P54" s="98"/>
    </row>
    <row r="55" spans="1:16" hidden="1" outlineLevel="1">
      <c r="A55" s="63" t="s">
        <v>16</v>
      </c>
      <c r="B55" s="5">
        <v>-8.1999999999999993</v>
      </c>
      <c r="C55" s="6">
        <v>-11.5</v>
      </c>
      <c r="D55" s="6">
        <v>-4.2</v>
      </c>
      <c r="E55" s="6">
        <v>-6.6</v>
      </c>
      <c r="F55" s="6">
        <v>-7.3</v>
      </c>
      <c r="G55" s="6">
        <v>-0.3</v>
      </c>
      <c r="H55" s="6">
        <v>4.0999999999999996</v>
      </c>
      <c r="I55" s="6">
        <v>-34.5</v>
      </c>
      <c r="J55" s="14">
        <v>-41</v>
      </c>
      <c r="K55" s="6">
        <v>-25.1</v>
      </c>
      <c r="L55" s="6">
        <v>2.5</v>
      </c>
      <c r="M55" s="6">
        <v>-7.6</v>
      </c>
      <c r="N55" s="170" t="s">
        <v>470</v>
      </c>
      <c r="O55" s="6"/>
      <c r="P55" s="98"/>
    </row>
    <row r="56" spans="1:16" hidden="1" outlineLevel="1">
      <c r="A56" s="63" t="s">
        <v>428</v>
      </c>
      <c r="B56" s="5">
        <v>-7.9</v>
      </c>
      <c r="C56" s="6">
        <v>-10.5</v>
      </c>
      <c r="D56" s="6">
        <v>-4.5999999999999996</v>
      </c>
      <c r="E56" s="6">
        <v>-9.8000000000000007</v>
      </c>
      <c r="F56" s="6">
        <v>-7.3</v>
      </c>
      <c r="G56" s="14">
        <v>-1</v>
      </c>
      <c r="H56" s="6">
        <v>4.2</v>
      </c>
      <c r="I56" s="6">
        <v>-32.799999999999997</v>
      </c>
      <c r="J56" s="6">
        <v>-35.5</v>
      </c>
      <c r="K56" s="14">
        <v>-27</v>
      </c>
      <c r="L56" s="6">
        <v>1.6</v>
      </c>
      <c r="M56" s="6">
        <v>-8.6999999999999993</v>
      </c>
      <c r="N56" s="170" t="s">
        <v>470</v>
      </c>
      <c r="O56" s="6"/>
      <c r="P56" s="98"/>
    </row>
    <row r="57" spans="1:16" hidden="1" outlineLevel="1">
      <c r="A57" s="3" t="s">
        <v>429</v>
      </c>
      <c r="B57" s="5">
        <v>-7.7</v>
      </c>
      <c r="C57" s="6">
        <v>-9.8000000000000007</v>
      </c>
      <c r="D57" s="6">
        <v>-5.2</v>
      </c>
      <c r="E57" s="6">
        <v>-14.5</v>
      </c>
      <c r="F57" s="14">
        <v>-7</v>
      </c>
      <c r="G57" s="6">
        <v>-2.5</v>
      </c>
      <c r="H57" s="6">
        <v>4.8</v>
      </c>
      <c r="I57" s="6">
        <v>-27.7</v>
      </c>
      <c r="J57" s="6">
        <v>-30.5</v>
      </c>
      <c r="K57" s="6">
        <v>-23.4</v>
      </c>
      <c r="L57" s="6">
        <v>1.5</v>
      </c>
      <c r="M57" s="6">
        <v>-9.1</v>
      </c>
      <c r="N57" s="170" t="s">
        <v>470</v>
      </c>
      <c r="O57" s="6"/>
      <c r="P57" s="98"/>
    </row>
    <row r="58" spans="1:16" hidden="1" outlineLevel="1">
      <c r="A58" s="63" t="s">
        <v>430</v>
      </c>
      <c r="B58" s="5">
        <v>-8.1999999999999993</v>
      </c>
      <c r="C58" s="14">
        <v>-10</v>
      </c>
      <c r="D58" s="6">
        <v>-5.8</v>
      </c>
      <c r="E58" s="6">
        <v>-14.8</v>
      </c>
      <c r="F58" s="6">
        <v>-6.8</v>
      </c>
      <c r="G58" s="6">
        <v>-4.3</v>
      </c>
      <c r="H58" s="14">
        <v>5</v>
      </c>
      <c r="I58" s="6">
        <v>-22.4</v>
      </c>
      <c r="J58" s="6">
        <v>-22.8</v>
      </c>
      <c r="K58" s="6">
        <v>-21.9</v>
      </c>
      <c r="L58" s="6">
        <v>1.5</v>
      </c>
      <c r="M58" s="14">
        <v>-10</v>
      </c>
      <c r="N58" s="170" t="s">
        <v>470</v>
      </c>
      <c r="O58" s="6"/>
      <c r="P58" s="98"/>
    </row>
    <row r="59" spans="1:16" hidden="1" outlineLevel="1">
      <c r="A59" s="63" t="s">
        <v>431</v>
      </c>
      <c r="B59" s="17">
        <v>-5.3</v>
      </c>
      <c r="C59" s="14">
        <v>-5</v>
      </c>
      <c r="D59" s="14">
        <v>-5.6</v>
      </c>
      <c r="E59" s="14">
        <v>-17.2</v>
      </c>
      <c r="F59" s="14">
        <v>-5</v>
      </c>
      <c r="G59" s="14">
        <v>-5.9</v>
      </c>
      <c r="H59" s="14">
        <v>4.8</v>
      </c>
      <c r="I59" s="14">
        <v>-19.3</v>
      </c>
      <c r="J59" s="14">
        <v>-20.5</v>
      </c>
      <c r="K59" s="14">
        <v>-18.100000000000001</v>
      </c>
      <c r="L59" s="14">
        <v>1.8</v>
      </c>
      <c r="M59" s="14">
        <v>-8.5</v>
      </c>
      <c r="N59" s="170" t="s">
        <v>470</v>
      </c>
      <c r="O59" s="6"/>
      <c r="P59" s="98"/>
    </row>
    <row r="60" spans="1:16" hidden="1" outlineLevel="1">
      <c r="A60" s="63" t="s">
        <v>432</v>
      </c>
      <c r="B60" s="5">
        <v>-3.6</v>
      </c>
      <c r="C60" s="6">
        <v>-2.5</v>
      </c>
      <c r="D60" s="6">
        <v>-4.9000000000000004</v>
      </c>
      <c r="E60" s="6">
        <v>-15.9</v>
      </c>
      <c r="F60" s="6">
        <v>-4.2</v>
      </c>
      <c r="G60" s="6">
        <v>-5.6</v>
      </c>
      <c r="H60" s="6">
        <v>5.2</v>
      </c>
      <c r="I60" s="6">
        <v>-6.5</v>
      </c>
      <c r="J60" s="14">
        <v>-1</v>
      </c>
      <c r="K60" s="14">
        <v>-15</v>
      </c>
      <c r="L60" s="14">
        <v>1.7</v>
      </c>
      <c r="M60" s="14">
        <v>-8.6</v>
      </c>
      <c r="N60" s="170" t="s">
        <v>470</v>
      </c>
      <c r="O60" s="6"/>
      <c r="P60" s="98"/>
    </row>
    <row r="61" spans="1:16" hidden="1" outlineLevel="1">
      <c r="A61" s="63" t="s">
        <v>433</v>
      </c>
      <c r="B61" s="5">
        <v>-2.9</v>
      </c>
      <c r="C61" s="6">
        <v>-0.8</v>
      </c>
      <c r="D61" s="6">
        <v>-5.4</v>
      </c>
      <c r="E61" s="14">
        <v>-13</v>
      </c>
      <c r="F61" s="6">
        <v>-2.9</v>
      </c>
      <c r="G61" s="6">
        <v>-8.3000000000000007</v>
      </c>
      <c r="H61" s="6">
        <v>3.9</v>
      </c>
      <c r="I61" s="6">
        <v>-12.4</v>
      </c>
      <c r="J61" s="6">
        <v>-12.4</v>
      </c>
      <c r="K61" s="6">
        <v>-12.5</v>
      </c>
      <c r="L61" s="6">
        <v>1.3</v>
      </c>
      <c r="M61" s="6">
        <v>-8.9</v>
      </c>
      <c r="N61" s="170" t="s">
        <v>470</v>
      </c>
      <c r="O61" s="6"/>
      <c r="P61" s="98"/>
    </row>
    <row r="62" spans="1:16" hidden="1" outlineLevel="1">
      <c r="A62" s="63" t="s">
        <v>434</v>
      </c>
      <c r="B62" s="5">
        <v>-4.4000000000000004</v>
      </c>
      <c r="C62" s="6">
        <v>-1.7</v>
      </c>
      <c r="D62" s="6">
        <v>-7.4</v>
      </c>
      <c r="E62" s="6">
        <v>-10.3</v>
      </c>
      <c r="F62" s="6">
        <v>-2.6</v>
      </c>
      <c r="G62" s="6">
        <v>-13.3</v>
      </c>
      <c r="H62" s="6">
        <v>4.2</v>
      </c>
      <c r="I62" s="6">
        <v>-9.1999999999999993</v>
      </c>
      <c r="J62" s="6">
        <v>-8.1</v>
      </c>
      <c r="K62" s="6">
        <v>-9.5</v>
      </c>
      <c r="L62" s="14">
        <v>0.9</v>
      </c>
      <c r="M62" s="6">
        <v>-8.9</v>
      </c>
      <c r="N62" s="170" t="s">
        <v>470</v>
      </c>
      <c r="O62" s="6"/>
      <c r="P62" s="98"/>
    </row>
    <row r="63" spans="1:16" hidden="1" outlineLevel="1">
      <c r="A63" s="63" t="s">
        <v>435</v>
      </c>
      <c r="B63" s="5">
        <v>-2.5</v>
      </c>
      <c r="C63" s="6">
        <v>0.5</v>
      </c>
      <c r="D63" s="6">
        <v>-6.1</v>
      </c>
      <c r="E63" s="6">
        <v>-9.1999999999999993</v>
      </c>
      <c r="F63" s="14">
        <v>-2</v>
      </c>
      <c r="G63" s="6">
        <v>-11.2</v>
      </c>
      <c r="H63" s="6">
        <v>6.2</v>
      </c>
      <c r="I63" s="6">
        <v>-4.0999999999999996</v>
      </c>
      <c r="J63" s="6">
        <v>-3.9</v>
      </c>
      <c r="K63" s="6">
        <v>-4.3</v>
      </c>
      <c r="L63" s="6">
        <v>1.1000000000000001</v>
      </c>
      <c r="M63" s="6">
        <v>-7.5</v>
      </c>
      <c r="N63" s="170" t="s">
        <v>470</v>
      </c>
      <c r="O63" s="6"/>
      <c r="P63" s="98"/>
    </row>
    <row r="64" spans="1:16" hidden="1" outlineLevel="1">
      <c r="A64" s="63" t="s">
        <v>436</v>
      </c>
      <c r="B64" s="5">
        <v>-1.1000000000000001</v>
      </c>
      <c r="C64" s="6">
        <v>1.6</v>
      </c>
      <c r="D64" s="6">
        <v>-4.4000000000000004</v>
      </c>
      <c r="E64" s="6">
        <v>-4.7</v>
      </c>
      <c r="F64" s="6">
        <v>-0.8</v>
      </c>
      <c r="G64" s="6">
        <v>-9.1</v>
      </c>
      <c r="H64" s="6">
        <v>6.2</v>
      </c>
      <c r="I64" s="6">
        <v>0.1</v>
      </c>
      <c r="J64" s="6">
        <v>-4.0999999999999996</v>
      </c>
      <c r="K64" s="6">
        <v>1.6</v>
      </c>
      <c r="L64" s="6">
        <v>1.2</v>
      </c>
      <c r="M64" s="6">
        <v>-4.8</v>
      </c>
      <c r="N64" s="170" t="s">
        <v>470</v>
      </c>
      <c r="O64" s="6"/>
      <c r="P64" s="98"/>
    </row>
    <row r="65" spans="1:16" hidden="1" outlineLevel="1">
      <c r="A65" s="63" t="s">
        <v>21</v>
      </c>
      <c r="B65" s="5">
        <v>0.5</v>
      </c>
      <c r="C65" s="6">
        <v>3.6</v>
      </c>
      <c r="D65" s="6">
        <v>-3.1</v>
      </c>
      <c r="E65" s="6">
        <v>-0.9</v>
      </c>
      <c r="F65" s="6">
        <v>0.1</v>
      </c>
      <c r="G65" s="6">
        <v>-7.3</v>
      </c>
      <c r="H65" s="6">
        <v>6.4</v>
      </c>
      <c r="I65" s="6">
        <v>1.1000000000000001</v>
      </c>
      <c r="J65" s="6">
        <v>-3.8</v>
      </c>
      <c r="K65" s="6">
        <v>2.1</v>
      </c>
      <c r="L65" s="14">
        <v>1</v>
      </c>
      <c r="M65" s="6">
        <v>-3.4</v>
      </c>
      <c r="N65" s="170" t="s">
        <v>470</v>
      </c>
      <c r="O65" s="6"/>
      <c r="P65" s="98"/>
    </row>
    <row r="66" spans="1:16" hidden="1" outlineLevel="1">
      <c r="A66" s="63" t="s">
        <v>22</v>
      </c>
      <c r="B66" s="5">
        <v>0.8</v>
      </c>
      <c r="C66" s="6">
        <v>3.2</v>
      </c>
      <c r="D66" s="6">
        <v>-1.9</v>
      </c>
      <c r="E66" s="6">
        <v>3.3</v>
      </c>
      <c r="F66" s="6">
        <v>0.9</v>
      </c>
      <c r="G66" s="6">
        <v>-5.7</v>
      </c>
      <c r="H66" s="6">
        <v>7.7</v>
      </c>
      <c r="I66" s="6">
        <v>2.8</v>
      </c>
      <c r="J66" s="6">
        <v>0.7</v>
      </c>
      <c r="K66" s="6">
        <v>3.3</v>
      </c>
      <c r="L66" s="6">
        <v>0.6</v>
      </c>
      <c r="M66" s="6">
        <v>-3.2</v>
      </c>
      <c r="N66" s="170" t="s">
        <v>470</v>
      </c>
      <c r="O66" s="6"/>
      <c r="P66" s="98"/>
    </row>
    <row r="67" spans="1:16" s="183" customFormat="1" hidden="1" outlineLevel="1">
      <c r="A67" s="264" t="s">
        <v>437</v>
      </c>
      <c r="B67" s="17">
        <v>2</v>
      </c>
      <c r="C67" s="14">
        <v>4.4000000000000004</v>
      </c>
      <c r="D67" s="14">
        <v>-0.7</v>
      </c>
      <c r="E67" s="14">
        <v>7.8</v>
      </c>
      <c r="F67" s="14">
        <v>1</v>
      </c>
      <c r="G67" s="14">
        <v>-3.6</v>
      </c>
      <c r="H67" s="14">
        <v>7.3</v>
      </c>
      <c r="I67" s="14">
        <v>12.8</v>
      </c>
      <c r="J67" s="14">
        <v>20.3</v>
      </c>
      <c r="K67" s="14">
        <v>4.7</v>
      </c>
      <c r="L67" s="14">
        <v>0.6</v>
      </c>
      <c r="M67" s="14">
        <v>-2.2000000000000002</v>
      </c>
      <c r="N67" s="170" t="s">
        <v>470</v>
      </c>
      <c r="O67" s="14"/>
      <c r="P67" s="254"/>
    </row>
    <row r="68" spans="1:16" hidden="1" outlineLevel="1">
      <c r="A68" s="63" t="s">
        <v>438</v>
      </c>
      <c r="B68" s="17">
        <v>2</v>
      </c>
      <c r="C68" s="14">
        <v>4</v>
      </c>
      <c r="D68" s="14">
        <v>-0.4</v>
      </c>
      <c r="E68" s="14">
        <v>12.8</v>
      </c>
      <c r="F68" s="14">
        <v>1.4</v>
      </c>
      <c r="G68" s="14">
        <v>-3.4</v>
      </c>
      <c r="H68" s="14">
        <v>6.8</v>
      </c>
      <c r="I68" s="14">
        <v>20.2</v>
      </c>
      <c r="J68" s="14">
        <v>27</v>
      </c>
      <c r="K68" s="14">
        <v>7.5</v>
      </c>
      <c r="L68" s="14">
        <v>1</v>
      </c>
      <c r="M68" s="14">
        <v>-1.3</v>
      </c>
      <c r="N68" s="170" t="s">
        <v>470</v>
      </c>
      <c r="O68" s="6"/>
      <c r="P68" s="98"/>
    </row>
    <row r="69" spans="1:16" hidden="1" outlineLevel="1">
      <c r="A69" s="63" t="s">
        <v>439</v>
      </c>
      <c r="B69" s="5">
        <v>1.9</v>
      </c>
      <c r="C69" s="6">
        <v>4.2</v>
      </c>
      <c r="D69" s="6">
        <v>-0.7</v>
      </c>
      <c r="E69" s="6">
        <v>11.4</v>
      </c>
      <c r="F69" s="6">
        <v>1.6</v>
      </c>
      <c r="G69" s="6">
        <v>-4.4000000000000004</v>
      </c>
      <c r="H69" s="6">
        <v>6.6</v>
      </c>
      <c r="I69" s="6">
        <v>25.1</v>
      </c>
      <c r="J69" s="6">
        <v>39.5</v>
      </c>
      <c r="K69" s="6">
        <v>5.5</v>
      </c>
      <c r="L69" s="14">
        <v>1</v>
      </c>
      <c r="M69" s="6">
        <v>-0.5</v>
      </c>
      <c r="N69" s="170" t="s">
        <v>470</v>
      </c>
      <c r="O69" s="6"/>
      <c r="P69" s="98"/>
    </row>
    <row r="70" spans="1:16" hidden="1" outlineLevel="1">
      <c r="A70" s="63" t="s">
        <v>440</v>
      </c>
      <c r="B70" s="17">
        <v>2.1</v>
      </c>
      <c r="C70" s="14">
        <v>4.8</v>
      </c>
      <c r="D70" s="14">
        <v>-1</v>
      </c>
      <c r="E70" s="14">
        <v>8.8000000000000007</v>
      </c>
      <c r="F70" s="14">
        <v>1.4</v>
      </c>
      <c r="G70" s="14">
        <v>-4.7</v>
      </c>
      <c r="H70" s="14">
        <v>6.4</v>
      </c>
      <c r="I70" s="14">
        <v>38</v>
      </c>
      <c r="J70" s="14">
        <v>61</v>
      </c>
      <c r="K70" s="14">
        <v>6.1</v>
      </c>
      <c r="L70" s="14">
        <v>1</v>
      </c>
      <c r="M70" s="14">
        <v>0.5</v>
      </c>
      <c r="N70" s="170" t="s">
        <v>470</v>
      </c>
      <c r="O70" s="6"/>
      <c r="P70" s="98"/>
    </row>
    <row r="71" spans="1:16" s="183" customFormat="1" hidden="1" outlineLevel="1">
      <c r="A71" s="264" t="s">
        <v>441</v>
      </c>
      <c r="B71" s="17">
        <v>1.5</v>
      </c>
      <c r="C71" s="14">
        <v>3.6</v>
      </c>
      <c r="D71" s="14">
        <v>-1</v>
      </c>
      <c r="E71" s="14">
        <v>8.6</v>
      </c>
      <c r="F71" s="14">
        <v>1.1000000000000001</v>
      </c>
      <c r="G71" s="14">
        <v>-4.5999999999999996</v>
      </c>
      <c r="H71" s="14">
        <v>6.4</v>
      </c>
      <c r="I71" s="14">
        <v>37.5</v>
      </c>
      <c r="J71" s="14">
        <v>68.3</v>
      </c>
      <c r="K71" s="14">
        <v>5.3</v>
      </c>
      <c r="L71" s="14">
        <v>0.8</v>
      </c>
      <c r="M71" s="14">
        <v>0</v>
      </c>
      <c r="N71" s="53" t="s">
        <v>470</v>
      </c>
      <c r="O71" s="14"/>
      <c r="P71" s="254"/>
    </row>
    <row r="72" spans="1:16" hidden="1" outlineLevel="1">
      <c r="A72" s="63" t="s">
        <v>442</v>
      </c>
      <c r="B72" s="17">
        <v>2</v>
      </c>
      <c r="C72" s="6">
        <v>4.3</v>
      </c>
      <c r="D72" s="6">
        <v>-0.7</v>
      </c>
      <c r="E72" s="6">
        <v>6.3</v>
      </c>
      <c r="F72" s="6">
        <v>1.8</v>
      </c>
      <c r="G72" s="6">
        <v>-4.4000000000000004</v>
      </c>
      <c r="H72" s="6">
        <v>6.1</v>
      </c>
      <c r="I72" s="6">
        <v>18.3</v>
      </c>
      <c r="J72" s="6">
        <v>25.6</v>
      </c>
      <c r="K72" s="6">
        <v>4.8</v>
      </c>
      <c r="L72" s="6">
        <v>0.9</v>
      </c>
      <c r="M72" s="6">
        <v>0.4</v>
      </c>
      <c r="N72" s="53" t="s">
        <v>470</v>
      </c>
      <c r="O72" s="6"/>
      <c r="P72" s="98"/>
    </row>
    <row r="73" spans="1:16" hidden="1" outlineLevel="1">
      <c r="A73" s="63" t="s">
        <v>650</v>
      </c>
      <c r="B73" s="5">
        <v>4.5</v>
      </c>
      <c r="C73" s="6">
        <v>6.7</v>
      </c>
      <c r="D73" s="6">
        <v>1.8</v>
      </c>
      <c r="E73" s="6">
        <v>8.3000000000000007</v>
      </c>
      <c r="F73" s="6">
        <v>2.7</v>
      </c>
      <c r="G73" s="6">
        <v>0.2</v>
      </c>
      <c r="H73" s="6">
        <v>7.3</v>
      </c>
      <c r="I73" s="6">
        <v>22.8</v>
      </c>
      <c r="J73" s="6">
        <v>63.1</v>
      </c>
      <c r="K73" s="6">
        <v>7.4</v>
      </c>
      <c r="L73" s="6">
        <v>1.2</v>
      </c>
      <c r="M73" s="6">
        <v>1.5</v>
      </c>
      <c r="N73" s="53" t="s">
        <v>470</v>
      </c>
      <c r="O73" s="6"/>
      <c r="P73" s="98"/>
    </row>
    <row r="74" spans="1:16" s="183" customFormat="1" hidden="1" outlineLevel="1">
      <c r="A74" s="264" t="s">
        <v>653</v>
      </c>
      <c r="B74" s="17">
        <v>5.7</v>
      </c>
      <c r="C74" s="14">
        <v>7.5</v>
      </c>
      <c r="D74" s="14">
        <v>3.4</v>
      </c>
      <c r="E74" s="14">
        <v>7.2</v>
      </c>
      <c r="F74" s="14">
        <v>4.2</v>
      </c>
      <c r="G74" s="14">
        <v>2</v>
      </c>
      <c r="H74" s="14">
        <v>7.7</v>
      </c>
      <c r="I74" s="14">
        <v>27.1</v>
      </c>
      <c r="J74" s="14">
        <v>78.900000000000006</v>
      </c>
      <c r="K74" s="14">
        <v>6.2</v>
      </c>
      <c r="L74" s="14">
        <v>1.4</v>
      </c>
      <c r="M74" s="14">
        <v>1.9</v>
      </c>
      <c r="N74" s="53" t="s">
        <v>470</v>
      </c>
      <c r="O74" s="14"/>
      <c r="P74" s="254"/>
    </row>
    <row r="75" spans="1:16" hidden="1" outlineLevel="1">
      <c r="A75" s="63" t="s">
        <v>654</v>
      </c>
      <c r="B75" s="5">
        <v>5.9</v>
      </c>
      <c r="C75" s="1">
        <v>7.9</v>
      </c>
      <c r="D75" s="1">
        <v>3.3</v>
      </c>
      <c r="E75" s="14">
        <v>5.0999999999999996</v>
      </c>
      <c r="F75" s="6">
        <v>4.8</v>
      </c>
      <c r="G75" s="14">
        <v>1.1000000000000001</v>
      </c>
      <c r="H75" s="6">
        <v>5.6</v>
      </c>
      <c r="I75" s="6">
        <v>29.2</v>
      </c>
      <c r="J75" s="6">
        <v>84.2</v>
      </c>
      <c r="K75" s="6">
        <v>8.3000000000000007</v>
      </c>
      <c r="L75" s="6">
        <v>1.3</v>
      </c>
      <c r="M75" s="6">
        <v>1.5</v>
      </c>
      <c r="N75" s="53" t="s">
        <v>470</v>
      </c>
      <c r="O75" s="6"/>
      <c r="P75" s="98"/>
    </row>
    <row r="76" spans="1:16" hidden="1" outlineLevel="1">
      <c r="A76" s="63" t="s">
        <v>655</v>
      </c>
      <c r="B76" s="5">
        <v>5.8</v>
      </c>
      <c r="C76" s="6">
        <v>7.8</v>
      </c>
      <c r="D76" s="6">
        <v>3.1</v>
      </c>
      <c r="E76" s="6">
        <v>0.3</v>
      </c>
      <c r="F76" s="6">
        <v>4.9000000000000004</v>
      </c>
      <c r="G76" s="6">
        <v>0.6</v>
      </c>
      <c r="H76" s="6">
        <v>5.4</v>
      </c>
      <c r="I76" s="6">
        <v>26.6</v>
      </c>
      <c r="J76" s="6">
        <v>78.5</v>
      </c>
      <c r="K76" s="6">
        <v>10.4</v>
      </c>
      <c r="L76" s="6">
        <v>1.1000000000000001</v>
      </c>
      <c r="M76" s="6">
        <v>0.7</v>
      </c>
      <c r="N76" s="53" t="s">
        <v>470</v>
      </c>
      <c r="O76" s="6"/>
      <c r="P76" s="98"/>
    </row>
    <row r="77" spans="1:16" hidden="1" outlineLevel="1">
      <c r="A77" s="63" t="s">
        <v>656</v>
      </c>
      <c r="B77" s="5">
        <v>5.0999999999999996</v>
      </c>
      <c r="C77" s="6">
        <v>6.7</v>
      </c>
      <c r="D77" s="6">
        <v>3.1</v>
      </c>
      <c r="E77" s="6">
        <v>3.4</v>
      </c>
      <c r="F77" s="6">
        <v>5.0999999999999996</v>
      </c>
      <c r="G77" s="6">
        <v>0.5</v>
      </c>
      <c r="H77" s="6">
        <v>5.0999999999999996</v>
      </c>
      <c r="I77" s="6">
        <v>22.7</v>
      </c>
      <c r="J77" s="14">
        <v>78</v>
      </c>
      <c r="K77" s="6">
        <v>11.8</v>
      </c>
      <c r="L77" s="6">
        <v>1.4</v>
      </c>
      <c r="M77" s="6">
        <v>1.9</v>
      </c>
      <c r="N77" s="53" t="s">
        <v>470</v>
      </c>
      <c r="O77" s="6"/>
      <c r="P77" s="98"/>
    </row>
    <row r="78" spans="1:16" s="183" customFormat="1" hidden="1" outlineLevel="1">
      <c r="A78" s="264" t="s">
        <v>657</v>
      </c>
      <c r="B78" s="17">
        <v>4.5999999999999996</v>
      </c>
      <c r="C78" s="14">
        <v>6.2</v>
      </c>
      <c r="D78" s="14">
        <v>2.4</v>
      </c>
      <c r="E78" s="14">
        <v>3</v>
      </c>
      <c r="F78" s="14">
        <v>4.3</v>
      </c>
      <c r="G78" s="14">
        <v>0</v>
      </c>
      <c r="H78" s="14">
        <v>4.5</v>
      </c>
      <c r="I78" s="14">
        <v>21.9</v>
      </c>
      <c r="J78" s="14">
        <v>60.5</v>
      </c>
      <c r="K78" s="14">
        <v>12.5</v>
      </c>
      <c r="L78" s="14">
        <v>1.7</v>
      </c>
      <c r="M78" s="14">
        <v>1.8</v>
      </c>
      <c r="N78" s="53" t="s">
        <v>470</v>
      </c>
      <c r="O78" s="14"/>
      <c r="P78" s="254"/>
    </row>
    <row r="79" spans="1:16" s="183" customFormat="1" hidden="1" outlineLevel="1">
      <c r="A79" s="264" t="s">
        <v>717</v>
      </c>
      <c r="B79" s="17">
        <v>3.3</v>
      </c>
      <c r="C79" s="14">
        <v>4.3</v>
      </c>
      <c r="D79" s="14">
        <v>2.1</v>
      </c>
      <c r="E79" s="14">
        <v>2.8</v>
      </c>
      <c r="F79" s="14">
        <v>4.4000000000000004</v>
      </c>
      <c r="G79" s="14">
        <v>-1</v>
      </c>
      <c r="H79" s="14">
        <v>4.8</v>
      </c>
      <c r="I79" s="14">
        <v>35</v>
      </c>
      <c r="J79" s="14">
        <v>50.6</v>
      </c>
      <c r="K79" s="14">
        <v>14.5</v>
      </c>
      <c r="L79" s="14">
        <v>1.6</v>
      </c>
      <c r="M79" s="14">
        <v>2.2999999999999998</v>
      </c>
      <c r="N79" s="53" t="s">
        <v>470</v>
      </c>
      <c r="O79" s="14"/>
      <c r="P79" s="254"/>
    </row>
    <row r="80" spans="1:16" s="183" customFormat="1" hidden="1" outlineLevel="1">
      <c r="A80" s="264" t="s">
        <v>658</v>
      </c>
      <c r="B80" s="17">
        <v>3.7</v>
      </c>
      <c r="C80" s="14">
        <v>5.0999999999999996</v>
      </c>
      <c r="D80" s="14">
        <v>2</v>
      </c>
      <c r="E80" s="14">
        <v>2.5</v>
      </c>
      <c r="F80" s="14">
        <v>4</v>
      </c>
      <c r="G80" s="14">
        <v>-0.8</v>
      </c>
      <c r="H80" s="14">
        <v>4.8</v>
      </c>
      <c r="I80" s="14">
        <v>30.2</v>
      </c>
      <c r="J80" s="14">
        <v>36.5</v>
      </c>
      <c r="K80" s="14">
        <v>15.8</v>
      </c>
      <c r="L80" s="14">
        <v>0.9</v>
      </c>
      <c r="M80" s="14">
        <v>2.1</v>
      </c>
      <c r="N80" s="53" t="s">
        <v>470</v>
      </c>
      <c r="O80" s="14"/>
      <c r="P80" s="254"/>
    </row>
    <row r="81" spans="1:16" hidden="1" outlineLevel="1">
      <c r="A81" s="63" t="s">
        <v>659</v>
      </c>
      <c r="B81" s="5">
        <v>3.8</v>
      </c>
      <c r="C81" s="14">
        <v>5</v>
      </c>
      <c r="D81" s="6">
        <v>2.4</v>
      </c>
      <c r="E81" s="14">
        <v>4.0999999999999996</v>
      </c>
      <c r="F81" s="6">
        <v>3.7</v>
      </c>
      <c r="G81" s="6">
        <v>0.7</v>
      </c>
      <c r="H81" s="6">
        <v>4.5999999999999996</v>
      </c>
      <c r="I81" s="6">
        <v>15.9</v>
      </c>
      <c r="J81" s="6">
        <v>17.100000000000001</v>
      </c>
      <c r="K81" s="6">
        <v>13.5</v>
      </c>
      <c r="L81" s="6">
        <v>0.9</v>
      </c>
      <c r="M81" s="6">
        <v>2.4</v>
      </c>
      <c r="N81" s="53" t="s">
        <v>470</v>
      </c>
      <c r="O81" s="6"/>
      <c r="P81" s="98"/>
    </row>
    <row r="82" spans="1:16" s="183" customFormat="1" hidden="1" outlineLevel="1">
      <c r="A82" s="264" t="s">
        <v>652</v>
      </c>
      <c r="B82" s="17">
        <v>3.8</v>
      </c>
      <c r="C82" s="14">
        <v>4.4000000000000004</v>
      </c>
      <c r="D82" s="14">
        <v>3</v>
      </c>
      <c r="E82" s="14">
        <v>6.4</v>
      </c>
      <c r="F82" s="14">
        <v>3.8</v>
      </c>
      <c r="G82" s="14">
        <v>1.7</v>
      </c>
      <c r="H82" s="14">
        <v>4.5</v>
      </c>
      <c r="I82" s="14">
        <v>5.9</v>
      </c>
      <c r="J82" s="14">
        <v>3.1</v>
      </c>
      <c r="K82" s="14">
        <v>12</v>
      </c>
      <c r="L82" s="14">
        <v>1</v>
      </c>
      <c r="M82" s="14">
        <v>2.5</v>
      </c>
      <c r="N82" s="53" t="s">
        <v>470</v>
      </c>
      <c r="O82" s="14"/>
      <c r="P82" s="254"/>
    </row>
    <row r="83" spans="1:16" hidden="1" outlineLevel="1">
      <c r="A83" s="264" t="s">
        <v>651</v>
      </c>
      <c r="B83" s="17">
        <v>3.8</v>
      </c>
      <c r="C83" s="14">
        <v>4.3</v>
      </c>
      <c r="D83" s="14">
        <v>3.1</v>
      </c>
      <c r="E83" s="14">
        <v>7.8</v>
      </c>
      <c r="F83" s="14">
        <v>3.6</v>
      </c>
      <c r="G83" s="14">
        <v>2.2000000000000002</v>
      </c>
      <c r="H83" s="14">
        <v>4.5</v>
      </c>
      <c r="I83" s="14">
        <v>-0.6</v>
      </c>
      <c r="J83" s="14">
        <v>-6.5</v>
      </c>
      <c r="K83" s="14">
        <v>9</v>
      </c>
      <c r="L83" s="14">
        <v>0.8</v>
      </c>
      <c r="M83" s="14">
        <v>1.3</v>
      </c>
      <c r="N83" s="53" t="s">
        <v>470</v>
      </c>
      <c r="O83" s="6"/>
      <c r="P83" s="98"/>
    </row>
    <row r="84" spans="1:16" hidden="1" outlineLevel="1">
      <c r="A84" s="606" t="s">
        <v>660</v>
      </c>
      <c r="B84" s="629">
        <v>3.1</v>
      </c>
      <c r="C84" s="477">
        <v>3.6</v>
      </c>
      <c r="D84" s="477">
        <v>2.4</v>
      </c>
      <c r="E84" s="477">
        <v>8.8000000000000007</v>
      </c>
      <c r="F84" s="477">
        <v>2.9</v>
      </c>
      <c r="G84" s="477">
        <v>1.5</v>
      </c>
      <c r="H84" s="477">
        <v>4.4000000000000004</v>
      </c>
      <c r="I84" s="477">
        <v>-1.4</v>
      </c>
      <c r="J84" s="477">
        <v>-6.1</v>
      </c>
      <c r="K84" s="477">
        <v>8.9</v>
      </c>
      <c r="L84" s="477">
        <v>0.6</v>
      </c>
      <c r="M84" s="477">
        <v>1.3</v>
      </c>
      <c r="N84" s="471" t="s">
        <v>470</v>
      </c>
      <c r="O84" s="6"/>
      <c r="P84" s="98"/>
    </row>
    <row r="85" spans="1:16" collapsed="1">
      <c r="A85" s="63" t="s">
        <v>738</v>
      </c>
      <c r="B85" s="5">
        <v>2.1</v>
      </c>
      <c r="C85" s="6">
        <v>1.6</v>
      </c>
      <c r="D85" s="6">
        <v>2.7</v>
      </c>
      <c r="E85" s="6">
        <v>6.4</v>
      </c>
      <c r="F85" s="6">
        <v>1.7</v>
      </c>
      <c r="G85" s="6">
        <v>3.6</v>
      </c>
      <c r="H85" s="6">
        <v>3.5</v>
      </c>
      <c r="I85" s="6">
        <v>1.2</v>
      </c>
      <c r="J85" s="6">
        <v>-10.1</v>
      </c>
      <c r="K85" s="6">
        <v>7.7</v>
      </c>
      <c r="L85" s="6">
        <v>0.4</v>
      </c>
      <c r="M85" s="6">
        <v>1.6</v>
      </c>
      <c r="N85" s="53" t="s">
        <v>470</v>
      </c>
      <c r="O85" s="6"/>
      <c r="P85" s="98"/>
    </row>
    <row r="86" spans="1:16">
      <c r="A86" s="264" t="s">
        <v>744</v>
      </c>
      <c r="B86" s="17">
        <v>2.6</v>
      </c>
      <c r="C86" s="14">
        <v>1.7</v>
      </c>
      <c r="D86" s="14">
        <v>3.8</v>
      </c>
      <c r="E86" s="14">
        <v>4</v>
      </c>
      <c r="F86" s="14">
        <v>0.9</v>
      </c>
      <c r="G86" s="14">
        <v>8</v>
      </c>
      <c r="H86" s="14">
        <v>2.6</v>
      </c>
      <c r="I86" s="14">
        <v>-1.5</v>
      </c>
      <c r="J86" s="14">
        <v>-14.3</v>
      </c>
      <c r="K86" s="14">
        <v>7.3</v>
      </c>
      <c r="L86" s="14">
        <v>0.3</v>
      </c>
      <c r="M86" s="14">
        <v>1.7</v>
      </c>
      <c r="N86" s="53" t="s">
        <v>470</v>
      </c>
      <c r="O86" s="6"/>
      <c r="P86" s="98"/>
    </row>
    <row r="87" spans="1:16">
      <c r="A87" s="63" t="s">
        <v>745</v>
      </c>
      <c r="B87" s="17">
        <v>2.6</v>
      </c>
      <c r="C87" s="14">
        <v>1.6</v>
      </c>
      <c r="D87" s="14">
        <v>4.2</v>
      </c>
      <c r="E87" s="14">
        <v>5</v>
      </c>
      <c r="F87" s="14">
        <v>1.3</v>
      </c>
      <c r="G87" s="14">
        <v>8.5</v>
      </c>
      <c r="H87" s="14">
        <v>2.7</v>
      </c>
      <c r="I87" s="14">
        <v>-1.9</v>
      </c>
      <c r="J87" s="14">
        <v>-16.8</v>
      </c>
      <c r="K87" s="14">
        <v>7.8</v>
      </c>
      <c r="L87" s="14">
        <v>0.3</v>
      </c>
      <c r="M87" s="14">
        <v>1.8</v>
      </c>
      <c r="N87" s="53" t="s">
        <v>470</v>
      </c>
      <c r="O87" s="6"/>
      <c r="P87" s="98"/>
    </row>
    <row r="88" spans="1:16">
      <c r="A88" s="63" t="s">
        <v>746</v>
      </c>
      <c r="B88" s="17">
        <v>1.8</v>
      </c>
      <c r="C88" s="14">
        <v>0.4</v>
      </c>
      <c r="D88" s="14">
        <v>3.8</v>
      </c>
      <c r="E88" s="14">
        <v>8</v>
      </c>
      <c r="F88" s="14">
        <v>1.4</v>
      </c>
      <c r="G88" s="14">
        <v>7.3</v>
      </c>
      <c r="H88" s="14">
        <v>2.7</v>
      </c>
      <c r="I88" s="14">
        <v>-0.2</v>
      </c>
      <c r="J88" s="14">
        <v>-12.9</v>
      </c>
      <c r="K88" s="14">
        <v>6.2</v>
      </c>
      <c r="L88" s="14">
        <v>0.7</v>
      </c>
      <c r="M88" s="14">
        <v>2.8</v>
      </c>
      <c r="N88" s="53" t="s">
        <v>470</v>
      </c>
      <c r="O88" s="6"/>
      <c r="P88" s="98"/>
    </row>
    <row r="89" spans="1:16">
      <c r="A89" s="63" t="s">
        <v>747</v>
      </c>
      <c r="B89" s="17">
        <v>1.7</v>
      </c>
      <c r="C89" s="14">
        <v>-0.1</v>
      </c>
      <c r="D89" s="14">
        <v>4.2</v>
      </c>
      <c r="E89" s="14">
        <v>5.8</v>
      </c>
      <c r="F89" s="14">
        <v>1.1000000000000001</v>
      </c>
      <c r="G89" s="14">
        <v>8.3000000000000007</v>
      </c>
      <c r="H89" s="14">
        <v>6</v>
      </c>
      <c r="I89" s="14">
        <v>0.4</v>
      </c>
      <c r="J89" s="14">
        <v>-9.8000000000000007</v>
      </c>
      <c r="K89" s="14">
        <v>3.6</v>
      </c>
      <c r="L89" s="14">
        <v>0.7</v>
      </c>
      <c r="M89" s="14">
        <v>1.9</v>
      </c>
      <c r="N89" s="53" t="s">
        <v>470</v>
      </c>
      <c r="O89" s="6"/>
      <c r="P89" s="98"/>
    </row>
    <row r="90" spans="1:16">
      <c r="A90" s="264" t="s">
        <v>748</v>
      </c>
      <c r="B90" s="17">
        <v>1.4</v>
      </c>
      <c r="C90" s="14">
        <v>-0.4</v>
      </c>
      <c r="D90" s="14">
        <v>4</v>
      </c>
      <c r="E90" s="14">
        <v>7.5</v>
      </c>
      <c r="F90" s="14">
        <v>1.1000000000000001</v>
      </c>
      <c r="G90" s="14">
        <v>7.6</v>
      </c>
      <c r="H90" s="14">
        <v>6</v>
      </c>
      <c r="I90" s="14">
        <v>-0.2</v>
      </c>
      <c r="J90" s="14">
        <v>-7.8</v>
      </c>
      <c r="K90" s="14">
        <v>2.4</v>
      </c>
      <c r="L90" s="14">
        <v>0.3</v>
      </c>
      <c r="M90" s="14">
        <v>1.7</v>
      </c>
      <c r="N90" s="53" t="s">
        <v>470</v>
      </c>
      <c r="O90" s="6"/>
      <c r="P90" s="98"/>
    </row>
    <row r="91" spans="1:16">
      <c r="A91" s="264" t="s">
        <v>749</v>
      </c>
      <c r="B91" s="17">
        <v>1.5</v>
      </c>
      <c r="C91" s="14">
        <v>0</v>
      </c>
      <c r="D91" s="14">
        <v>3.6</v>
      </c>
      <c r="E91" s="14">
        <v>6.4</v>
      </c>
      <c r="F91" s="14">
        <v>0.4</v>
      </c>
      <c r="G91" s="14">
        <v>7.8</v>
      </c>
      <c r="H91" s="14">
        <v>5.8</v>
      </c>
      <c r="I91" s="14">
        <v>1.8</v>
      </c>
      <c r="J91" s="14">
        <v>2.7</v>
      </c>
      <c r="K91" s="14">
        <v>0.5</v>
      </c>
      <c r="L91" s="14">
        <v>0.8</v>
      </c>
      <c r="M91" s="14">
        <v>1.5</v>
      </c>
      <c r="N91" s="53" t="s">
        <v>470</v>
      </c>
      <c r="O91" s="6"/>
      <c r="P91" s="98"/>
    </row>
    <row r="92" spans="1:16" s="183" customFormat="1">
      <c r="A92" s="264" t="s">
        <v>750</v>
      </c>
      <c r="B92" s="17">
        <v>1.9</v>
      </c>
      <c r="C92" s="14">
        <v>0.4</v>
      </c>
      <c r="D92" s="14">
        <v>4.0999999999999996</v>
      </c>
      <c r="E92" s="14">
        <v>4.7</v>
      </c>
      <c r="F92" s="14">
        <v>0.7</v>
      </c>
      <c r="G92" s="14">
        <v>8.6999999999999993</v>
      </c>
      <c r="H92" s="14">
        <v>5.5</v>
      </c>
      <c r="I92" s="14">
        <v>4.3</v>
      </c>
      <c r="J92" s="14">
        <v>6.2</v>
      </c>
      <c r="K92" s="14">
        <v>-0.6</v>
      </c>
      <c r="L92" s="14">
        <v>0.8</v>
      </c>
      <c r="M92" s="14">
        <v>1</v>
      </c>
      <c r="N92" s="53" t="s">
        <v>470</v>
      </c>
      <c r="O92" s="14"/>
      <c r="P92" s="254"/>
    </row>
    <row r="93" spans="1:16">
      <c r="A93" s="63" t="s">
        <v>751</v>
      </c>
      <c r="B93" s="5">
        <v>2.5</v>
      </c>
      <c r="C93" s="6">
        <v>1.2</v>
      </c>
      <c r="D93" s="6">
        <v>4.4000000000000004</v>
      </c>
      <c r="E93" s="6">
        <v>4.8</v>
      </c>
      <c r="F93" s="6">
        <v>1.7</v>
      </c>
      <c r="G93" s="6">
        <v>7.7</v>
      </c>
      <c r="H93" s="6">
        <v>6.2</v>
      </c>
      <c r="I93" s="6">
        <v>7.7</v>
      </c>
      <c r="J93" s="6">
        <v>11.2</v>
      </c>
      <c r="K93" s="6">
        <v>1.2</v>
      </c>
      <c r="L93" s="6">
        <v>0.7</v>
      </c>
      <c r="M93" s="6">
        <v>0.4</v>
      </c>
      <c r="N93" s="53" t="s">
        <v>470</v>
      </c>
      <c r="O93" s="6"/>
      <c r="P93" s="98"/>
    </row>
    <row r="94" spans="1:16">
      <c r="A94" s="264" t="s">
        <v>752</v>
      </c>
      <c r="B94" s="17">
        <v>2.2999999999999998</v>
      </c>
      <c r="C94" s="14">
        <v>1.3</v>
      </c>
      <c r="D94" s="14">
        <v>4.2</v>
      </c>
      <c r="E94" s="14">
        <v>3.4</v>
      </c>
      <c r="F94" s="14">
        <v>2.4</v>
      </c>
      <c r="G94" s="14">
        <v>6.4</v>
      </c>
      <c r="H94" s="14">
        <v>6.1</v>
      </c>
      <c r="I94" s="14">
        <v>13.5</v>
      </c>
      <c r="J94" s="14">
        <v>19.2</v>
      </c>
      <c r="K94" s="14">
        <v>2.5</v>
      </c>
      <c r="L94" s="14">
        <v>0.8</v>
      </c>
      <c r="M94" s="14">
        <v>0.9</v>
      </c>
      <c r="N94" s="53" t="s">
        <v>470</v>
      </c>
      <c r="O94" s="6"/>
      <c r="P94" s="98"/>
    </row>
    <row r="95" spans="1:16">
      <c r="A95" s="264" t="s">
        <v>753</v>
      </c>
      <c r="B95" s="5">
        <v>1.9</v>
      </c>
      <c r="C95" s="1">
        <v>0.8</v>
      </c>
      <c r="D95" s="1">
        <v>3.9</v>
      </c>
      <c r="E95" s="1">
        <v>2.2999999999999998</v>
      </c>
      <c r="F95" s="1">
        <v>1.9</v>
      </c>
      <c r="G95" s="1">
        <v>6.6</v>
      </c>
      <c r="H95" s="1">
        <v>5.7</v>
      </c>
      <c r="I95" s="1">
        <v>21.4</v>
      </c>
      <c r="J95" s="1">
        <v>32.700000000000003</v>
      </c>
      <c r="K95" s="1">
        <v>5.3</v>
      </c>
      <c r="L95" s="19">
        <v>0.8</v>
      </c>
      <c r="M95" s="1">
        <v>1.6</v>
      </c>
      <c r="N95" s="711" t="s">
        <v>470</v>
      </c>
      <c r="O95" s="6"/>
      <c r="P95" s="98"/>
    </row>
    <row r="96" spans="1:16">
      <c r="A96" s="63" t="s">
        <v>743</v>
      </c>
      <c r="B96" s="17">
        <v>2</v>
      </c>
      <c r="C96" s="14">
        <v>1</v>
      </c>
      <c r="D96" s="14">
        <v>3.9</v>
      </c>
      <c r="E96" s="14">
        <v>3</v>
      </c>
      <c r="F96" s="14">
        <v>1.7</v>
      </c>
      <c r="G96" s="14">
        <v>6.5</v>
      </c>
      <c r="H96" s="14">
        <v>5.8</v>
      </c>
      <c r="I96" s="14">
        <v>16.2</v>
      </c>
      <c r="J96" s="14">
        <v>22.1</v>
      </c>
      <c r="K96" s="14">
        <v>5.3</v>
      </c>
      <c r="L96" s="14">
        <v>1</v>
      </c>
      <c r="M96" s="14">
        <v>1.6</v>
      </c>
      <c r="N96" s="711" t="s">
        <v>470</v>
      </c>
      <c r="O96" s="6"/>
      <c r="P96" s="98"/>
    </row>
    <row r="97" spans="1:16" hidden="1" outlineLevel="1">
      <c r="A97" s="63" t="s">
        <v>772</v>
      </c>
      <c r="B97" s="5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98"/>
    </row>
    <row r="98" spans="1:16" hidden="1" outlineLevel="1">
      <c r="A98" s="264" t="s">
        <v>773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98"/>
    </row>
    <row r="99" spans="1:16" hidden="1" outlineLevel="1">
      <c r="A99" s="63" t="s">
        <v>774</v>
      </c>
      <c r="B99" s="5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98"/>
    </row>
    <row r="100" spans="1:16" hidden="1" outlineLevel="1">
      <c r="A100" s="63" t="s">
        <v>775</v>
      </c>
      <c r="B100" s="5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98"/>
    </row>
    <row r="101" spans="1:16" hidden="1" outlineLevel="1">
      <c r="A101" s="63" t="s">
        <v>776</v>
      </c>
      <c r="B101" s="5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98"/>
    </row>
    <row r="102" spans="1:16" hidden="1" outlineLevel="1">
      <c r="A102" s="264" t="s">
        <v>777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98"/>
    </row>
    <row r="103" spans="1:16" hidden="1" outlineLevel="1">
      <c r="A103" s="264" t="s">
        <v>778</v>
      </c>
      <c r="B103" s="5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98"/>
    </row>
    <row r="104" spans="1:16" hidden="1" outlineLevel="1">
      <c r="A104" s="264" t="s">
        <v>779</v>
      </c>
      <c r="B104" s="5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98"/>
    </row>
    <row r="105" spans="1:16" hidden="1" outlineLevel="1">
      <c r="A105" s="63" t="s">
        <v>780</v>
      </c>
      <c r="B105" s="5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98"/>
    </row>
    <row r="106" spans="1:16" hidden="1" outlineLevel="1">
      <c r="A106" s="264" t="s">
        <v>781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98"/>
    </row>
    <row r="107" spans="1:16" hidden="1" outlineLevel="1">
      <c r="A107" s="264" t="s">
        <v>770</v>
      </c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98"/>
    </row>
    <row r="108" spans="1:16" hidden="1" outlineLevel="1">
      <c r="A108" s="63" t="s">
        <v>771</v>
      </c>
      <c r="B108" s="5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98"/>
    </row>
    <row r="109" spans="1:16" collapsed="1">
      <c r="A109" s="63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98"/>
    </row>
    <row r="110" spans="1:16" s="95" customFormat="1">
      <c r="A110" s="7"/>
      <c r="B110" s="795" t="s">
        <v>471</v>
      </c>
      <c r="C110" s="821"/>
      <c r="D110" s="821"/>
      <c r="E110" s="821"/>
      <c r="F110" s="821"/>
      <c r="G110" s="821"/>
      <c r="H110" s="821"/>
      <c r="I110" s="821"/>
      <c r="J110" s="861"/>
      <c r="K110" s="1"/>
      <c r="L110" s="1"/>
      <c r="M110" s="1"/>
      <c r="N110" s="1"/>
      <c r="O110" s="1"/>
    </row>
    <row r="111" spans="1:16" s="95" customFormat="1" ht="14.25" customHeight="1">
      <c r="A111" s="7"/>
      <c r="B111" s="835" t="s">
        <v>244</v>
      </c>
      <c r="C111" s="798" t="s">
        <v>341</v>
      </c>
      <c r="D111" s="798" t="s">
        <v>342</v>
      </c>
      <c r="E111" s="798" t="s">
        <v>345</v>
      </c>
      <c r="F111" s="798" t="s">
        <v>346</v>
      </c>
      <c r="G111" s="798" t="s">
        <v>246</v>
      </c>
      <c r="H111" s="798" t="s">
        <v>248</v>
      </c>
      <c r="I111" s="824" t="s">
        <v>474</v>
      </c>
      <c r="J111" s="506"/>
      <c r="K111" s="1"/>
      <c r="L111" s="1"/>
      <c r="M111" s="1"/>
      <c r="N111" s="1"/>
      <c r="O111" s="1"/>
    </row>
    <row r="112" spans="1:16" s="95" customFormat="1">
      <c r="A112" s="7"/>
      <c r="B112" s="860"/>
      <c r="C112" s="806"/>
      <c r="D112" s="806"/>
      <c r="E112" s="806"/>
      <c r="F112" s="806"/>
      <c r="G112" s="806"/>
      <c r="H112" s="805"/>
      <c r="I112" s="810"/>
      <c r="J112" s="507"/>
      <c r="K112" s="1"/>
      <c r="L112" s="1"/>
      <c r="M112" s="1"/>
      <c r="N112" s="1"/>
      <c r="O112" s="1"/>
    </row>
    <row r="113" spans="1:15" s="95" customFormat="1">
      <c r="A113" s="21"/>
      <c r="B113" s="855"/>
      <c r="C113" s="807"/>
      <c r="D113" s="807"/>
      <c r="E113" s="807"/>
      <c r="F113" s="807"/>
      <c r="G113" s="807"/>
      <c r="H113" s="789"/>
      <c r="I113" s="811"/>
      <c r="J113" s="507"/>
      <c r="K113" s="1"/>
      <c r="L113" s="1"/>
      <c r="M113" s="1"/>
      <c r="N113" s="1"/>
      <c r="O113" s="1"/>
    </row>
    <row r="114" spans="1:15" s="95" customFormat="1">
      <c r="A114" s="8" t="s">
        <v>340</v>
      </c>
      <c r="B114" s="171" t="s">
        <v>470</v>
      </c>
      <c r="C114" s="171" t="s">
        <v>470</v>
      </c>
      <c r="D114" s="23">
        <v>100</v>
      </c>
      <c r="E114" s="49">
        <v>42.4</v>
      </c>
      <c r="F114" s="23">
        <v>23.9</v>
      </c>
      <c r="G114" s="49">
        <v>17.2</v>
      </c>
      <c r="H114" s="23">
        <v>0.8</v>
      </c>
      <c r="I114" s="92">
        <v>15.2</v>
      </c>
      <c r="K114" s="6"/>
      <c r="L114" s="6"/>
      <c r="M114" s="6"/>
      <c r="N114" s="6"/>
      <c r="O114" s="1"/>
    </row>
    <row r="115" spans="1:15" s="95" customFormat="1">
      <c r="A115" s="108"/>
      <c r="B115" s="110">
        <v>14</v>
      </c>
      <c r="C115" s="109">
        <v>15</v>
      </c>
      <c r="D115" s="110">
        <v>16</v>
      </c>
      <c r="E115" s="109">
        <v>17</v>
      </c>
      <c r="F115" s="110">
        <v>18</v>
      </c>
      <c r="G115" s="109">
        <v>19</v>
      </c>
      <c r="H115" s="111">
        <v>20</v>
      </c>
      <c r="I115" s="111">
        <v>21</v>
      </c>
      <c r="K115" s="6"/>
      <c r="L115" s="6"/>
      <c r="M115" s="6"/>
      <c r="N115" s="6"/>
      <c r="O115" s="1"/>
    </row>
    <row r="116" spans="1:15" s="95" customFormat="1" hidden="1" outlineLevel="1">
      <c r="A116" s="63">
        <v>2005</v>
      </c>
      <c r="B116" s="266">
        <v>5.3</v>
      </c>
      <c r="C116" s="100">
        <v>6.1</v>
      </c>
      <c r="D116" s="100">
        <v>3.8</v>
      </c>
      <c r="E116" s="100">
        <v>9.6999999999999993</v>
      </c>
      <c r="F116" s="100">
        <v>2.5</v>
      </c>
      <c r="G116" s="100">
        <v>2</v>
      </c>
      <c r="H116" s="100">
        <v>-4.7</v>
      </c>
      <c r="I116" s="100">
        <v>-2.5</v>
      </c>
      <c r="K116" s="1"/>
      <c r="L116" s="1"/>
      <c r="M116" s="1"/>
      <c r="N116" s="1"/>
      <c r="O116" s="1"/>
    </row>
    <row r="117" spans="1:15" s="95" customFormat="1" hidden="1" outlineLevel="1">
      <c r="A117" s="63">
        <v>2006</v>
      </c>
      <c r="B117" s="17">
        <v>5.7</v>
      </c>
      <c r="C117" s="14">
        <v>2.7</v>
      </c>
      <c r="D117" s="42">
        <v>6.4</v>
      </c>
      <c r="E117" s="42">
        <v>15.9</v>
      </c>
      <c r="F117" s="42">
        <v>2</v>
      </c>
      <c r="G117" s="42">
        <v>1.1000000000000001</v>
      </c>
      <c r="H117" s="42">
        <v>-2.7</v>
      </c>
      <c r="I117" s="42">
        <v>0</v>
      </c>
      <c r="K117" s="1"/>
      <c r="L117" s="1"/>
      <c r="M117" s="1"/>
      <c r="N117" s="1"/>
      <c r="O117" s="1"/>
    </row>
    <row r="118" spans="1:15" hidden="1" outlineLevel="1">
      <c r="A118" s="63">
        <v>2007</v>
      </c>
      <c r="B118" s="240">
        <v>-1.2</v>
      </c>
      <c r="C118" s="42">
        <v>-4.0999999999999996</v>
      </c>
      <c r="D118" s="42">
        <v>1.8</v>
      </c>
      <c r="E118" s="42">
        <v>3.1</v>
      </c>
      <c r="F118" s="42">
        <v>2.5</v>
      </c>
      <c r="G118" s="42">
        <v>-0.6</v>
      </c>
      <c r="H118" s="42">
        <v>-6</v>
      </c>
      <c r="I118" s="100">
        <v>2.2000000000000002</v>
      </c>
    </row>
    <row r="119" spans="1:15" hidden="1" outlineLevel="1">
      <c r="A119" s="63">
        <v>2008</v>
      </c>
      <c r="B119" s="240">
        <v>2.8</v>
      </c>
      <c r="C119" s="42">
        <v>0.3</v>
      </c>
      <c r="D119" s="42">
        <v>6.1</v>
      </c>
      <c r="E119" s="42">
        <v>12.2</v>
      </c>
      <c r="F119" s="42">
        <v>2.5</v>
      </c>
      <c r="G119" s="42">
        <v>-2.7</v>
      </c>
      <c r="H119" s="42">
        <v>-4.0999999999999996</v>
      </c>
      <c r="I119" s="100">
        <v>3.4</v>
      </c>
    </row>
    <row r="120" spans="1:15" ht="15" customHeight="1" collapsed="1">
      <c r="A120" s="63">
        <v>2009</v>
      </c>
      <c r="B120" s="17">
        <v>-6.6</v>
      </c>
      <c r="C120" s="14">
        <v>-9.6999999999999993</v>
      </c>
      <c r="D120" s="14">
        <v>-2.5</v>
      </c>
      <c r="E120" s="14">
        <v>-1.1000000000000001</v>
      </c>
      <c r="F120" s="14">
        <v>-8</v>
      </c>
      <c r="G120" s="14">
        <v>-0.2</v>
      </c>
      <c r="H120" s="104">
        <v>-2.5</v>
      </c>
      <c r="I120" s="104">
        <v>-1.7</v>
      </c>
      <c r="K120" s="48"/>
      <c r="L120" s="48"/>
      <c r="M120" s="48"/>
    </row>
    <row r="121" spans="1:15" ht="15" customHeight="1">
      <c r="A121" s="63">
        <v>2010</v>
      </c>
      <c r="B121" s="17">
        <v>0.2</v>
      </c>
      <c r="C121" s="14">
        <v>2.7</v>
      </c>
      <c r="D121" s="14">
        <v>-2.8</v>
      </c>
      <c r="E121" s="14">
        <v>-4.5</v>
      </c>
      <c r="F121" s="14">
        <v>-0.7</v>
      </c>
      <c r="G121" s="14">
        <v>-1.7</v>
      </c>
      <c r="H121" s="104">
        <v>-5.7</v>
      </c>
      <c r="I121" s="104">
        <v>-1.2</v>
      </c>
      <c r="K121" s="48"/>
      <c r="L121" s="48"/>
      <c r="M121" s="48"/>
    </row>
    <row r="122" spans="1:15" ht="15">
      <c r="A122" s="63">
        <v>2011</v>
      </c>
      <c r="B122" s="17">
        <v>4.4000000000000004</v>
      </c>
      <c r="C122" s="14">
        <v>5.7</v>
      </c>
      <c r="D122" s="14">
        <v>2.7</v>
      </c>
      <c r="E122" s="14">
        <v>2.8</v>
      </c>
      <c r="F122" s="14">
        <v>4.4000000000000004</v>
      </c>
      <c r="G122" s="14">
        <v>-0.9</v>
      </c>
      <c r="H122" s="104">
        <v>2.7</v>
      </c>
      <c r="I122" s="104">
        <v>3.1</v>
      </c>
      <c r="K122" s="48"/>
      <c r="L122" s="48"/>
      <c r="M122" s="48"/>
    </row>
    <row r="123" spans="1:15" ht="14.25" customHeight="1">
      <c r="A123" s="112">
        <v>2012</v>
      </c>
      <c r="B123" s="92">
        <v>2</v>
      </c>
      <c r="C123" s="23">
        <v>0.7</v>
      </c>
      <c r="D123" s="23">
        <v>3.9</v>
      </c>
      <c r="E123" s="23">
        <v>6</v>
      </c>
      <c r="F123" s="23">
        <v>-0.1</v>
      </c>
      <c r="G123" s="23">
        <v>0.2</v>
      </c>
      <c r="H123" s="23">
        <v>-1.4</v>
      </c>
      <c r="I123" s="23">
        <v>1.5</v>
      </c>
    </row>
    <row r="124" spans="1:15" ht="14.25" hidden="1" customHeight="1" outlineLevel="1">
      <c r="A124" s="4" t="s">
        <v>26</v>
      </c>
      <c r="B124" s="14">
        <v>-0.1</v>
      </c>
      <c r="C124" s="42">
        <v>-1.8</v>
      </c>
      <c r="D124" s="42">
        <v>2.2000000000000002</v>
      </c>
      <c r="E124" s="42">
        <v>3.8</v>
      </c>
      <c r="F124" s="42">
        <v>1.7</v>
      </c>
      <c r="G124" s="42">
        <v>-0.8</v>
      </c>
      <c r="H124" s="42">
        <v>-5.9</v>
      </c>
      <c r="I124" s="1">
        <v>3.2</v>
      </c>
    </row>
    <row r="125" spans="1:15" ht="14.25" hidden="1" customHeight="1" outlineLevel="1">
      <c r="A125" s="63" t="s">
        <v>27</v>
      </c>
      <c r="B125" s="276">
        <v>3.6</v>
      </c>
      <c r="C125" s="100">
        <v>2.5</v>
      </c>
      <c r="D125" s="100">
        <v>4.9000000000000004</v>
      </c>
      <c r="E125" s="14">
        <v>9.1999999999999993</v>
      </c>
      <c r="F125" s="14">
        <v>1.9</v>
      </c>
      <c r="G125" s="14">
        <v>-1.1000000000000001</v>
      </c>
      <c r="H125" s="14">
        <v>-2.9</v>
      </c>
      <c r="I125" s="14">
        <v>4.0999999999999996</v>
      </c>
    </row>
    <row r="126" spans="1:15" ht="14.25" hidden="1" customHeight="1" outlineLevel="1">
      <c r="A126" s="63" t="s">
        <v>28</v>
      </c>
      <c r="B126" s="276">
        <v>4</v>
      </c>
      <c r="C126" s="100">
        <v>2.4</v>
      </c>
      <c r="D126" s="100">
        <v>6.2</v>
      </c>
      <c r="E126" s="14">
        <v>11.3</v>
      </c>
      <c r="F126" s="14">
        <v>3.2</v>
      </c>
      <c r="G126" s="14">
        <v>-2.1</v>
      </c>
      <c r="H126" s="14">
        <v>-3.4</v>
      </c>
      <c r="I126" s="14">
        <v>4.4000000000000004</v>
      </c>
    </row>
    <row r="127" spans="1:15" ht="14.25" hidden="1" customHeight="1" outlineLevel="1">
      <c r="A127" s="63" t="s">
        <v>29</v>
      </c>
      <c r="B127" s="276">
        <v>3.4</v>
      </c>
      <c r="C127" s="100">
        <v>1.2</v>
      </c>
      <c r="D127" s="100">
        <v>6.7</v>
      </c>
      <c r="E127" s="14">
        <v>13.6</v>
      </c>
      <c r="F127" s="14">
        <v>3.3</v>
      </c>
      <c r="G127" s="14">
        <v>-4.5</v>
      </c>
      <c r="H127" s="14">
        <v>-5.0999999999999996</v>
      </c>
      <c r="I127" s="14">
        <v>3.6</v>
      </c>
    </row>
    <row r="128" spans="1:15" ht="14.25" hidden="1" customHeight="1" outlineLevel="1">
      <c r="A128" s="63" t="s">
        <v>30</v>
      </c>
      <c r="B128" s="276">
        <v>0.2</v>
      </c>
      <c r="C128" s="100">
        <v>-4.8</v>
      </c>
      <c r="D128" s="100">
        <v>6.7</v>
      </c>
      <c r="E128" s="14">
        <v>14.8</v>
      </c>
      <c r="F128" s="14">
        <v>1.6</v>
      </c>
      <c r="G128" s="14">
        <v>-3.2</v>
      </c>
      <c r="H128" s="14">
        <v>-5.0999999999999996</v>
      </c>
      <c r="I128" s="14">
        <v>1.6</v>
      </c>
    </row>
    <row r="129" spans="1:15" ht="14.25" hidden="1" customHeight="1" outlineLevel="1">
      <c r="A129" s="63" t="s">
        <v>31</v>
      </c>
      <c r="B129" s="17">
        <v>-5.0999999999999996</v>
      </c>
      <c r="C129" s="14">
        <v>-10.5</v>
      </c>
      <c r="D129" s="14">
        <v>2</v>
      </c>
      <c r="E129" s="14">
        <v>6.8</v>
      </c>
      <c r="F129" s="14">
        <v>-3.6</v>
      </c>
      <c r="G129" s="14">
        <v>-1.4</v>
      </c>
      <c r="H129" s="14">
        <v>-0.2</v>
      </c>
      <c r="I129" s="14">
        <v>-0.2</v>
      </c>
    </row>
    <row r="130" spans="1:15" ht="14.25" hidden="1" customHeight="1" outlineLevel="1">
      <c r="A130" s="63" t="s">
        <v>32</v>
      </c>
      <c r="B130" s="17">
        <v>-7.5</v>
      </c>
      <c r="C130" s="14">
        <v>-11.5</v>
      </c>
      <c r="D130" s="14">
        <v>-2.2000000000000002</v>
      </c>
      <c r="E130" s="14">
        <v>0.1</v>
      </c>
      <c r="F130" s="14">
        <v>-8.1</v>
      </c>
      <c r="G130" s="14">
        <v>-0.4</v>
      </c>
      <c r="H130" s="14">
        <v>-1.1000000000000001</v>
      </c>
      <c r="I130" s="14">
        <v>-1.8</v>
      </c>
    </row>
    <row r="131" spans="1:15" ht="14.25" hidden="1" customHeight="1" outlineLevel="1">
      <c r="A131" s="63" t="s">
        <v>33</v>
      </c>
      <c r="B131" s="17">
        <v>-7.9</v>
      </c>
      <c r="C131" s="14">
        <v>-10.6</v>
      </c>
      <c r="D131" s="14">
        <v>-4.5999999999999996</v>
      </c>
      <c r="E131" s="14">
        <v>-4.3</v>
      </c>
      <c r="F131" s="14">
        <v>-10.199999999999999</v>
      </c>
      <c r="G131" s="14">
        <v>0.7</v>
      </c>
      <c r="H131" s="14">
        <v>-4</v>
      </c>
      <c r="I131" s="14">
        <v>-2.5</v>
      </c>
    </row>
    <row r="132" spans="1:15" s="98" customFormat="1" ht="14.25" hidden="1" customHeight="1" outlineLevel="1">
      <c r="A132" s="63" t="s">
        <v>34</v>
      </c>
      <c r="B132" s="17">
        <v>-5.8</v>
      </c>
      <c r="C132" s="14">
        <v>-6</v>
      </c>
      <c r="D132" s="14">
        <v>-5.4</v>
      </c>
      <c r="E132" s="14">
        <v>-6.1</v>
      </c>
      <c r="F132" s="14">
        <v>-9.8000000000000007</v>
      </c>
      <c r="G132" s="14">
        <v>0.6</v>
      </c>
      <c r="H132" s="14">
        <v>-5</v>
      </c>
      <c r="I132" s="14">
        <v>-2.4</v>
      </c>
      <c r="J132" s="6"/>
      <c r="K132" s="6"/>
      <c r="L132" s="6"/>
      <c r="M132" s="6"/>
      <c r="N132" s="6"/>
      <c r="O132" s="6"/>
    </row>
    <row r="133" spans="1:15" ht="14.25" hidden="1" customHeight="1" outlineLevel="1">
      <c r="A133" s="63" t="s">
        <v>35</v>
      </c>
      <c r="B133" s="17">
        <v>-3.3</v>
      </c>
      <c r="C133" s="14">
        <v>-0.7</v>
      </c>
      <c r="D133" s="14">
        <v>-6.3</v>
      </c>
      <c r="E133" s="14">
        <v>-9.3000000000000007</v>
      </c>
      <c r="F133" s="14">
        <v>-6.4</v>
      </c>
      <c r="G133" s="14">
        <v>-0.7</v>
      </c>
      <c r="H133" s="14">
        <v>-7.4</v>
      </c>
      <c r="I133" s="14">
        <v>-2.4</v>
      </c>
    </row>
    <row r="134" spans="1:15" ht="14.25" hidden="1" customHeight="1" outlineLevel="1">
      <c r="A134" s="63" t="s">
        <v>36</v>
      </c>
      <c r="B134" s="17">
        <v>0.1</v>
      </c>
      <c r="C134" s="14">
        <v>2.8</v>
      </c>
      <c r="D134" s="14">
        <v>-3.1</v>
      </c>
      <c r="E134" s="14">
        <v>-4.8</v>
      </c>
      <c r="F134" s="14">
        <v>-1.6</v>
      </c>
      <c r="G134" s="14">
        <v>-1.7</v>
      </c>
      <c r="H134" s="14">
        <v>-7</v>
      </c>
      <c r="I134" s="14">
        <v>-1.6</v>
      </c>
    </row>
    <row r="135" spans="1:15" ht="14.25" hidden="1" customHeight="1" outlineLevel="1">
      <c r="A135" s="63" t="s">
        <v>37</v>
      </c>
      <c r="B135" s="17">
        <v>1.9</v>
      </c>
      <c r="C135" s="14">
        <v>4.2</v>
      </c>
      <c r="D135" s="14">
        <v>-0.7</v>
      </c>
      <c r="E135" s="14">
        <v>-1.6</v>
      </c>
      <c r="F135" s="14">
        <v>2.2999999999999998</v>
      </c>
      <c r="G135" s="14">
        <v>-1.7</v>
      </c>
      <c r="H135" s="14">
        <v>-4.4000000000000004</v>
      </c>
      <c r="I135" s="14">
        <v>-0.9</v>
      </c>
    </row>
    <row r="136" spans="1:15" ht="14.25" hidden="1" customHeight="1" outlineLevel="1">
      <c r="A136" s="63" t="s">
        <v>38</v>
      </c>
      <c r="B136" s="17">
        <v>1.9</v>
      </c>
      <c r="C136" s="14">
        <v>4.3</v>
      </c>
      <c r="D136" s="14">
        <v>-0.9</v>
      </c>
      <c r="E136" s="14">
        <v>-2.4</v>
      </c>
      <c r="F136" s="14">
        <v>3.2</v>
      </c>
      <c r="G136" s="14">
        <v>-2.8</v>
      </c>
      <c r="H136" s="14">
        <v>-4.0999999999999996</v>
      </c>
      <c r="I136" s="14">
        <v>-0.4</v>
      </c>
    </row>
    <row r="137" spans="1:15" s="98" customFormat="1" ht="14.25" hidden="1" customHeight="1" outlineLevel="1">
      <c r="A137" s="63" t="s">
        <v>667</v>
      </c>
      <c r="B137" s="17">
        <v>5.3</v>
      </c>
      <c r="C137" s="14">
        <v>7.4</v>
      </c>
      <c r="D137" s="14">
        <v>2.8</v>
      </c>
      <c r="E137" s="14">
        <v>3.7</v>
      </c>
      <c r="F137" s="14">
        <v>5.3</v>
      </c>
      <c r="G137" s="14">
        <v>-1.7</v>
      </c>
      <c r="H137" s="14">
        <v>1.3</v>
      </c>
      <c r="I137" s="14">
        <v>1.4</v>
      </c>
      <c r="J137" s="6"/>
      <c r="K137" s="6"/>
      <c r="L137" s="6"/>
      <c r="M137" s="6"/>
      <c r="N137" s="6"/>
      <c r="O137" s="6"/>
    </row>
    <row r="138" spans="1:15" ht="14.25" hidden="1" customHeight="1" outlineLevel="1">
      <c r="A138" s="63" t="s">
        <v>670</v>
      </c>
      <c r="B138" s="17">
        <v>5.0999999999999996</v>
      </c>
      <c r="C138" s="14">
        <v>7</v>
      </c>
      <c r="D138" s="14">
        <v>3</v>
      </c>
      <c r="E138" s="14">
        <v>2.5</v>
      </c>
      <c r="F138" s="14">
        <v>5.3</v>
      </c>
      <c r="G138" s="14">
        <v>-0.2</v>
      </c>
      <c r="H138" s="14">
        <v>2.5</v>
      </c>
      <c r="I138" s="14">
        <v>3.7</v>
      </c>
    </row>
    <row r="139" spans="1:15" ht="14.25" hidden="1" customHeight="1" outlineLevel="1">
      <c r="A139" s="4" t="s">
        <v>671</v>
      </c>
      <c r="B139" s="17">
        <v>3.6</v>
      </c>
      <c r="C139" s="14">
        <v>4.8</v>
      </c>
      <c r="D139" s="14">
        <v>2.2000000000000002</v>
      </c>
      <c r="E139" s="14">
        <v>1.7</v>
      </c>
      <c r="F139" s="14">
        <v>3.8</v>
      </c>
      <c r="G139" s="14">
        <v>-0.4</v>
      </c>
      <c r="H139" s="14">
        <v>3.5</v>
      </c>
      <c r="I139" s="14">
        <v>3.8</v>
      </c>
    </row>
    <row r="140" spans="1:15" ht="14.25" hidden="1" customHeight="1" outlineLevel="1">
      <c r="A140" s="606" t="s">
        <v>672</v>
      </c>
      <c r="B140" s="415">
        <v>3.6</v>
      </c>
      <c r="C140" s="416">
        <v>4.0999999999999996</v>
      </c>
      <c r="D140" s="416">
        <v>2.8</v>
      </c>
      <c r="E140" s="416">
        <v>3.7</v>
      </c>
      <c r="F140" s="416">
        <v>2.9</v>
      </c>
      <c r="G140" s="416">
        <v>-1.1000000000000001</v>
      </c>
      <c r="H140" s="416">
        <v>4</v>
      </c>
      <c r="I140" s="416">
        <v>3.9</v>
      </c>
    </row>
    <row r="141" spans="1:15" ht="14.25" customHeight="1" collapsed="1">
      <c r="A141" s="63" t="s">
        <v>741</v>
      </c>
      <c r="B141" s="17">
        <v>2.5</v>
      </c>
      <c r="C141" s="14">
        <v>1.6</v>
      </c>
      <c r="D141" s="14">
        <v>3.6</v>
      </c>
      <c r="E141" s="14">
        <v>5.7</v>
      </c>
      <c r="F141" s="14">
        <v>-0.1</v>
      </c>
      <c r="G141" s="14">
        <v>-2.1</v>
      </c>
      <c r="H141" s="14">
        <v>3.2</v>
      </c>
      <c r="I141" s="14">
        <v>3.1</v>
      </c>
    </row>
    <row r="142" spans="1:15" ht="14.25" customHeight="1">
      <c r="A142" s="63" t="s">
        <v>742</v>
      </c>
      <c r="B142" s="17">
        <v>1.6</v>
      </c>
      <c r="C142" s="14">
        <v>0</v>
      </c>
      <c r="D142" s="14">
        <v>4</v>
      </c>
      <c r="E142" s="14">
        <v>6.7</v>
      </c>
      <c r="F142" s="14">
        <v>-0.8</v>
      </c>
      <c r="G142" s="14">
        <v>-0.5</v>
      </c>
      <c r="H142" s="14">
        <v>2.4</v>
      </c>
      <c r="I142" s="14">
        <v>1.3</v>
      </c>
    </row>
    <row r="143" spans="1:15" ht="14.25" customHeight="1">
      <c r="A143" s="63" t="s">
        <v>739</v>
      </c>
      <c r="B143" s="17">
        <v>2</v>
      </c>
      <c r="C143" s="14">
        <v>0.5</v>
      </c>
      <c r="D143" s="14">
        <v>4</v>
      </c>
      <c r="E143" s="14">
        <v>6.6</v>
      </c>
      <c r="F143" s="14">
        <v>-1.4</v>
      </c>
      <c r="G143" s="14">
        <v>0.9</v>
      </c>
      <c r="H143" s="14">
        <v>1.5</v>
      </c>
      <c r="I143" s="14">
        <v>1</v>
      </c>
    </row>
    <row r="144" spans="1:15" ht="14.25" customHeight="1">
      <c r="A144" s="112" t="s">
        <v>740</v>
      </c>
      <c r="B144" s="92">
        <v>2</v>
      </c>
      <c r="C144" s="23">
        <v>1</v>
      </c>
      <c r="D144" s="23">
        <v>4</v>
      </c>
      <c r="E144" s="23">
        <v>5.6</v>
      </c>
      <c r="F144" s="23">
        <v>-0.9</v>
      </c>
      <c r="G144" s="23">
        <v>2.6</v>
      </c>
      <c r="H144" s="23">
        <v>0.8</v>
      </c>
      <c r="I144" s="23">
        <v>1.4</v>
      </c>
    </row>
    <row r="145" spans="1:9" hidden="1" outlineLevel="1">
      <c r="A145" s="63" t="s">
        <v>334</v>
      </c>
      <c r="B145" s="267">
        <v>3</v>
      </c>
      <c r="C145" s="104">
        <v>1.6</v>
      </c>
      <c r="D145" s="14">
        <v>6.7</v>
      </c>
      <c r="E145" s="42">
        <v>13.1</v>
      </c>
      <c r="F145" s="42">
        <v>5</v>
      </c>
      <c r="G145" s="42">
        <v>-4.9000000000000004</v>
      </c>
      <c r="H145" s="42">
        <v>0.3</v>
      </c>
      <c r="I145" s="42">
        <v>3.5</v>
      </c>
    </row>
    <row r="146" spans="1:9" hidden="1" outlineLevel="1">
      <c r="A146" s="63" t="s">
        <v>335</v>
      </c>
      <c r="B146" s="267">
        <v>2.1</v>
      </c>
      <c r="C146" s="104">
        <v>0</v>
      </c>
      <c r="D146" s="14">
        <v>6.8</v>
      </c>
      <c r="E146" s="42">
        <v>14.5</v>
      </c>
      <c r="F146" s="42">
        <v>3.8</v>
      </c>
      <c r="G146" s="42">
        <v>-5.7</v>
      </c>
      <c r="H146" s="42">
        <v>0.9</v>
      </c>
      <c r="I146" s="42">
        <v>3.3</v>
      </c>
    </row>
    <row r="147" spans="1:9" hidden="1" outlineLevel="1">
      <c r="A147" s="63" t="s">
        <v>336</v>
      </c>
      <c r="B147" s="267">
        <v>2.2999999999999998</v>
      </c>
      <c r="C147" s="104">
        <v>-0.2</v>
      </c>
      <c r="D147" s="14">
        <v>7.5</v>
      </c>
      <c r="E147" s="42">
        <v>15.7</v>
      </c>
      <c r="F147" s="42">
        <v>3.6</v>
      </c>
      <c r="G147" s="42">
        <v>-4.5999999999999996</v>
      </c>
      <c r="H147" s="42">
        <v>1.2</v>
      </c>
      <c r="I147" s="42">
        <v>2.9</v>
      </c>
    </row>
    <row r="148" spans="1:9" hidden="1" outlineLevel="1">
      <c r="A148" s="63" t="s">
        <v>337</v>
      </c>
      <c r="B148" s="267">
        <v>-1.1000000000000001</v>
      </c>
      <c r="C148" s="104">
        <v>-5.7</v>
      </c>
      <c r="D148" s="14">
        <v>6.7</v>
      </c>
      <c r="E148" s="42">
        <v>15</v>
      </c>
      <c r="F148" s="42">
        <v>2.2999999999999998</v>
      </c>
      <c r="G148" s="42">
        <v>-4.2</v>
      </c>
      <c r="H148" s="42">
        <v>1.3</v>
      </c>
      <c r="I148" s="42">
        <v>1.2</v>
      </c>
    </row>
    <row r="149" spans="1:9" hidden="1" outlineLevel="1">
      <c r="A149" s="63" t="s">
        <v>338</v>
      </c>
      <c r="B149" s="267">
        <v>-3</v>
      </c>
      <c r="C149" s="104">
        <v>-8.4</v>
      </c>
      <c r="D149" s="14">
        <v>6</v>
      </c>
      <c r="E149" s="42">
        <v>13.7</v>
      </c>
      <c r="F149" s="42">
        <v>2.2000000000000002</v>
      </c>
      <c r="G149" s="42">
        <v>-4</v>
      </c>
      <c r="H149" s="42">
        <v>1.3</v>
      </c>
      <c r="I149" s="42">
        <v>0.6</v>
      </c>
    </row>
    <row r="150" spans="1:9" hidden="1" outlineLevel="1">
      <c r="A150" s="63" t="s">
        <v>339</v>
      </c>
      <c r="B150" s="17">
        <v>-4.5</v>
      </c>
      <c r="C150" s="14">
        <v>-10.7</v>
      </c>
      <c r="D150" s="14">
        <v>3.7</v>
      </c>
      <c r="E150" s="14">
        <v>9.9</v>
      </c>
      <c r="F150" s="14">
        <v>-1.8</v>
      </c>
      <c r="G150" s="14">
        <v>-1.7</v>
      </c>
      <c r="H150" s="14">
        <v>-0.1</v>
      </c>
      <c r="I150" s="14">
        <v>0.2</v>
      </c>
    </row>
    <row r="151" spans="1:9" hidden="1" outlineLevel="1">
      <c r="A151" s="63" t="s">
        <v>425</v>
      </c>
      <c r="B151" s="5">
        <v>-4.8</v>
      </c>
      <c r="C151" s="1">
        <v>-9.9</v>
      </c>
      <c r="D151" s="1">
        <v>1.8</v>
      </c>
      <c r="E151" s="1">
        <v>6.5</v>
      </c>
      <c r="F151" s="1">
        <v>-3.8</v>
      </c>
      <c r="G151" s="1">
        <v>-1.9</v>
      </c>
      <c r="H151" s="1">
        <v>-0.1</v>
      </c>
      <c r="I151" s="1">
        <v>-0.4</v>
      </c>
    </row>
    <row r="152" spans="1:9" hidden="1" outlineLevel="1">
      <c r="A152" s="4" t="s">
        <v>426</v>
      </c>
      <c r="B152" s="19">
        <v>-6</v>
      </c>
      <c r="C152" s="19">
        <v>-10.9</v>
      </c>
      <c r="D152" s="19">
        <v>0.5</v>
      </c>
      <c r="E152" s="19">
        <v>4</v>
      </c>
      <c r="F152" s="19">
        <v>-5.0999999999999996</v>
      </c>
      <c r="G152" s="19">
        <v>-0.6</v>
      </c>
      <c r="H152" s="19">
        <v>-0.4</v>
      </c>
      <c r="I152" s="19">
        <v>-0.4</v>
      </c>
    </row>
    <row r="153" spans="1:9" hidden="1" outlineLevel="1">
      <c r="A153" s="4" t="s">
        <v>427</v>
      </c>
      <c r="B153" s="17">
        <v>-6.5</v>
      </c>
      <c r="C153" s="14">
        <v>-10.7</v>
      </c>
      <c r="D153" s="1">
        <v>-0.8</v>
      </c>
      <c r="E153" s="1">
        <v>2.1</v>
      </c>
      <c r="F153" s="1">
        <v>-6.6</v>
      </c>
      <c r="G153" s="1">
        <v>-0.7</v>
      </c>
      <c r="H153" s="1">
        <v>-0.6</v>
      </c>
      <c r="I153" s="1">
        <v>-1.2</v>
      </c>
    </row>
    <row r="154" spans="1:9" hidden="1" outlineLevel="1">
      <c r="A154" s="4" t="s">
        <v>14</v>
      </c>
      <c r="B154" s="1">
        <v>-8.1999999999999993</v>
      </c>
      <c r="C154" s="1">
        <v>-12.6</v>
      </c>
      <c r="D154" s="1">
        <v>-2.4</v>
      </c>
      <c r="E154" s="1">
        <v>-0.3</v>
      </c>
      <c r="F154" s="1">
        <v>-8.6999999999999993</v>
      </c>
      <c r="G154" s="1">
        <v>-0.5</v>
      </c>
      <c r="H154" s="1">
        <v>-0.9</v>
      </c>
      <c r="I154" s="1">
        <v>-1.7</v>
      </c>
    </row>
    <row r="155" spans="1:9" hidden="1" outlineLevel="1">
      <c r="A155" s="4" t="s">
        <v>15</v>
      </c>
      <c r="B155" s="17">
        <v>-7.6</v>
      </c>
      <c r="C155" s="14">
        <v>-11</v>
      </c>
      <c r="D155" s="14">
        <v>-3.2</v>
      </c>
      <c r="E155" s="19">
        <v>-1.5</v>
      </c>
      <c r="F155" s="19">
        <v>-9</v>
      </c>
      <c r="G155" s="19">
        <v>-0.1</v>
      </c>
      <c r="H155" s="19">
        <v>-1.8</v>
      </c>
      <c r="I155" s="19">
        <v>-2.4</v>
      </c>
    </row>
    <row r="156" spans="1:9" hidden="1" outlineLevel="1">
      <c r="A156" s="4" t="s">
        <v>16</v>
      </c>
      <c r="B156" s="5">
        <v>-8.1999999999999993</v>
      </c>
      <c r="C156" s="6">
        <v>-11.5</v>
      </c>
      <c r="D156" s="6">
        <v>-4.2</v>
      </c>
      <c r="E156" s="1">
        <v>-3.5</v>
      </c>
      <c r="F156" s="1">
        <v>-9.4</v>
      </c>
      <c r="G156" s="1">
        <v>-0.1</v>
      </c>
      <c r="H156" s="1">
        <v>-3.2</v>
      </c>
      <c r="I156" s="1">
        <v>-2.5</v>
      </c>
    </row>
    <row r="157" spans="1:9" hidden="1" outlineLevel="1">
      <c r="A157" s="4" t="s">
        <v>428</v>
      </c>
      <c r="B157" s="1">
        <v>-7.9</v>
      </c>
      <c r="C157" s="1">
        <v>-10.5</v>
      </c>
      <c r="D157" s="1">
        <v>-4.5999999999999996</v>
      </c>
      <c r="E157" s="1">
        <v>-4.0999999999999996</v>
      </c>
      <c r="F157" s="1">
        <v>-10.5</v>
      </c>
      <c r="G157" s="1">
        <v>1.1000000000000001</v>
      </c>
      <c r="H157" s="1">
        <v>-4.2</v>
      </c>
      <c r="I157" s="1">
        <v>-2.5</v>
      </c>
    </row>
    <row r="158" spans="1:9" hidden="1" outlineLevel="1">
      <c r="A158" s="4" t="s">
        <v>615</v>
      </c>
      <c r="B158" s="1">
        <v>-7.7</v>
      </c>
      <c r="C158" s="1">
        <v>-9.8000000000000007</v>
      </c>
      <c r="D158" s="1">
        <v>-5.2</v>
      </c>
      <c r="E158" s="1">
        <v>-5.2</v>
      </c>
      <c r="F158" s="1">
        <v>-10.5</v>
      </c>
      <c r="G158" s="1">
        <v>1.1000000000000001</v>
      </c>
      <c r="H158" s="1">
        <v>-4.5999999999999996</v>
      </c>
      <c r="I158" s="1">
        <v>-2.5</v>
      </c>
    </row>
    <row r="159" spans="1:9" hidden="1" outlineLevel="1">
      <c r="A159" s="4" t="s">
        <v>430</v>
      </c>
      <c r="B159" s="1">
        <v>-8.1999999999999993</v>
      </c>
      <c r="C159" s="14">
        <v>-10</v>
      </c>
      <c r="D159" s="6">
        <v>-5.8</v>
      </c>
      <c r="E159" s="1">
        <v>-6.4</v>
      </c>
      <c r="F159" s="1">
        <v>-10.6</v>
      </c>
      <c r="G159" s="1">
        <v>0.7</v>
      </c>
      <c r="H159" s="1">
        <v>-5.0999999999999996</v>
      </c>
      <c r="I159" s="1">
        <v>-2.5</v>
      </c>
    </row>
    <row r="160" spans="1:9" hidden="1" outlineLevel="1">
      <c r="A160" s="4" t="s">
        <v>431</v>
      </c>
      <c r="B160" s="19">
        <v>-5.3</v>
      </c>
      <c r="C160" s="19">
        <v>-5</v>
      </c>
      <c r="D160" s="19">
        <v>-5.6</v>
      </c>
      <c r="E160" s="19">
        <v>-6.6</v>
      </c>
      <c r="F160" s="19">
        <v>-9.5</v>
      </c>
      <c r="G160" s="19">
        <v>1</v>
      </c>
      <c r="H160" s="19">
        <v>-5</v>
      </c>
      <c r="I160" s="19">
        <v>-2.5</v>
      </c>
    </row>
    <row r="161" spans="1:15" hidden="1" outlineLevel="1">
      <c r="A161" s="4" t="s">
        <v>432</v>
      </c>
      <c r="B161" s="5">
        <v>-3.6</v>
      </c>
      <c r="C161" s="6">
        <v>-2.5</v>
      </c>
      <c r="D161" s="6">
        <v>-4.9000000000000004</v>
      </c>
      <c r="E161" s="1">
        <v>-5.3</v>
      </c>
      <c r="F161" s="1">
        <v>-9.1999999999999993</v>
      </c>
      <c r="G161" s="19">
        <v>0</v>
      </c>
      <c r="H161" s="1">
        <v>-4.9000000000000004</v>
      </c>
      <c r="I161" s="1">
        <v>-2.1</v>
      </c>
    </row>
    <row r="162" spans="1:15" hidden="1" outlineLevel="1">
      <c r="A162" s="4" t="s">
        <v>433</v>
      </c>
      <c r="B162" s="1">
        <v>-2.9</v>
      </c>
      <c r="C162" s="1">
        <v>-0.8</v>
      </c>
      <c r="D162" s="1">
        <v>-5.4</v>
      </c>
      <c r="E162" s="1">
        <v>-7.1</v>
      </c>
      <c r="F162" s="19">
        <v>-8</v>
      </c>
      <c r="G162" s="1">
        <v>0.3</v>
      </c>
      <c r="H162" s="1">
        <v>-7.4</v>
      </c>
      <c r="I162" s="1">
        <v>-2.1</v>
      </c>
    </row>
    <row r="163" spans="1:15" hidden="1" outlineLevel="1">
      <c r="A163" s="4" t="s">
        <v>434</v>
      </c>
      <c r="B163" s="6">
        <v>-4.4000000000000004</v>
      </c>
      <c r="C163" s="6">
        <v>-1.7</v>
      </c>
      <c r="D163" s="6">
        <v>-7.4</v>
      </c>
      <c r="E163" s="1">
        <v>-11.6</v>
      </c>
      <c r="F163" s="1">
        <v>-6.3</v>
      </c>
      <c r="G163" s="1">
        <v>-0.5</v>
      </c>
      <c r="H163" s="1">
        <v>-7.5</v>
      </c>
      <c r="I163" s="1">
        <v>-2.6</v>
      </c>
    </row>
    <row r="164" spans="1:15" hidden="1" outlineLevel="1">
      <c r="A164" s="4" t="s">
        <v>435</v>
      </c>
      <c r="B164" s="5">
        <v>-2.5</v>
      </c>
      <c r="C164" s="6">
        <v>0.5</v>
      </c>
      <c r="D164" s="6">
        <v>-6.1</v>
      </c>
      <c r="E164" s="1">
        <v>-9.1</v>
      </c>
      <c r="F164" s="1">
        <v>-4.8</v>
      </c>
      <c r="G164" s="1">
        <v>-1.9</v>
      </c>
      <c r="H164" s="1">
        <v>-7.4</v>
      </c>
      <c r="I164" s="1">
        <v>-2.4</v>
      </c>
    </row>
    <row r="165" spans="1:15" hidden="1" outlineLevel="1">
      <c r="A165" s="4" t="s">
        <v>436</v>
      </c>
      <c r="B165" s="5">
        <v>-1.1000000000000001</v>
      </c>
      <c r="C165" s="6">
        <v>1.6</v>
      </c>
      <c r="D165" s="6">
        <v>-4.4000000000000004</v>
      </c>
      <c r="E165" s="1">
        <v>-6.3</v>
      </c>
      <c r="F165" s="1">
        <v>-3.4</v>
      </c>
      <c r="G165" s="1">
        <v>-2.1</v>
      </c>
      <c r="H165" s="1">
        <v>-7.3</v>
      </c>
      <c r="I165" s="19">
        <v>-2</v>
      </c>
    </row>
    <row r="166" spans="1:15" hidden="1" outlineLevel="1">
      <c r="A166" s="4" t="s">
        <v>21</v>
      </c>
      <c r="B166" s="1">
        <v>0.5</v>
      </c>
      <c r="C166" s="1">
        <v>3.6</v>
      </c>
      <c r="D166" s="1">
        <v>-3.1</v>
      </c>
      <c r="E166" s="1">
        <v>-4.5</v>
      </c>
      <c r="F166" s="1">
        <v>-1.6</v>
      </c>
      <c r="G166" s="19">
        <v>-2</v>
      </c>
      <c r="H166" s="19">
        <v>-7</v>
      </c>
      <c r="I166" s="1">
        <v>-1.7</v>
      </c>
    </row>
    <row r="167" spans="1:15" hidden="1" outlineLevel="1">
      <c r="A167" s="4" t="s">
        <v>22</v>
      </c>
      <c r="B167" s="1">
        <v>0.8</v>
      </c>
      <c r="C167" s="1">
        <v>3.2</v>
      </c>
      <c r="D167" s="1">
        <v>-1.9</v>
      </c>
      <c r="E167" s="1">
        <v>-3.3</v>
      </c>
      <c r="F167" s="1">
        <v>0.4</v>
      </c>
      <c r="G167" s="1">
        <v>-0.7</v>
      </c>
      <c r="H167" s="1">
        <v>-6.3</v>
      </c>
      <c r="I167" s="1">
        <v>-1.1000000000000001</v>
      </c>
    </row>
    <row r="168" spans="1:15" s="183" customFormat="1" hidden="1" outlineLevel="1">
      <c r="A168" s="432" t="s">
        <v>437</v>
      </c>
      <c r="B168" s="19">
        <v>2</v>
      </c>
      <c r="C168" s="19">
        <v>4.4000000000000004</v>
      </c>
      <c r="D168" s="19">
        <v>-0.7</v>
      </c>
      <c r="E168" s="19">
        <v>-1.5</v>
      </c>
      <c r="F168" s="19">
        <v>1.3</v>
      </c>
      <c r="G168" s="19">
        <v>-0.7</v>
      </c>
      <c r="H168" s="19">
        <v>-5</v>
      </c>
      <c r="I168" s="19">
        <v>-1.3</v>
      </c>
      <c r="J168" s="19"/>
      <c r="K168" s="19"/>
      <c r="L168" s="19"/>
      <c r="M168" s="19"/>
      <c r="N168" s="19"/>
      <c r="O168" s="19"/>
    </row>
    <row r="169" spans="1:15" hidden="1" outlineLevel="1">
      <c r="A169" s="4" t="s">
        <v>438</v>
      </c>
      <c r="B169" s="19">
        <v>2</v>
      </c>
      <c r="C169" s="19">
        <v>4</v>
      </c>
      <c r="D169" s="19">
        <v>-0.4</v>
      </c>
      <c r="E169" s="1">
        <v>-1.1000000000000001</v>
      </c>
      <c r="F169" s="1">
        <v>2.4</v>
      </c>
      <c r="G169" s="1">
        <v>-1.9</v>
      </c>
      <c r="H169" s="1">
        <v>-4.0999999999999996</v>
      </c>
      <c r="I169" s="1">
        <v>-0.7</v>
      </c>
    </row>
    <row r="170" spans="1:15" hidden="1" outlineLevel="1">
      <c r="A170" s="4" t="s">
        <v>439</v>
      </c>
      <c r="B170" s="5">
        <v>1.9</v>
      </c>
      <c r="C170" s="6">
        <v>4.2</v>
      </c>
      <c r="D170" s="6">
        <v>-0.7</v>
      </c>
      <c r="E170" s="1">
        <v>-2.2000000000000002</v>
      </c>
      <c r="F170" s="1">
        <v>3.3</v>
      </c>
      <c r="G170" s="1">
        <v>-2.2999999999999998</v>
      </c>
      <c r="H170" s="1">
        <v>-4.0999999999999996</v>
      </c>
      <c r="I170" s="1">
        <v>-0.5</v>
      </c>
    </row>
    <row r="171" spans="1:15" hidden="1" outlineLevel="1">
      <c r="A171" s="4" t="s">
        <v>440</v>
      </c>
      <c r="B171" s="17">
        <v>2.1</v>
      </c>
      <c r="C171" s="14">
        <v>4.8</v>
      </c>
      <c r="D171" s="14">
        <v>-1</v>
      </c>
      <c r="E171" s="1">
        <v>-2.6</v>
      </c>
      <c r="F171" s="1">
        <v>3.1</v>
      </c>
      <c r="G171" s="1">
        <v>-2.9</v>
      </c>
      <c r="H171" s="1">
        <v>-4.0999999999999996</v>
      </c>
      <c r="I171" s="1">
        <v>-0.7</v>
      </c>
    </row>
    <row r="172" spans="1:15" s="183" customFormat="1" hidden="1" outlineLevel="1">
      <c r="A172" s="432" t="s">
        <v>441</v>
      </c>
      <c r="B172" s="17">
        <v>1.5</v>
      </c>
      <c r="C172" s="14">
        <v>3.6</v>
      </c>
      <c r="D172" s="14">
        <v>-1</v>
      </c>
      <c r="E172" s="19">
        <v>-2.5</v>
      </c>
      <c r="F172" s="19">
        <v>3</v>
      </c>
      <c r="G172" s="19">
        <v>-3.2</v>
      </c>
      <c r="H172" s="19">
        <v>-4.0999999999999996</v>
      </c>
      <c r="I172" s="19">
        <v>-0.3</v>
      </c>
      <c r="J172" s="19"/>
      <c r="K172" s="19"/>
      <c r="L172" s="19"/>
      <c r="M172" s="19"/>
      <c r="N172" s="19"/>
      <c r="O172" s="19"/>
    </row>
    <row r="173" spans="1:15" hidden="1" outlineLevel="1">
      <c r="A173" s="63" t="s">
        <v>442</v>
      </c>
      <c r="B173" s="17">
        <v>2</v>
      </c>
      <c r="C173" s="6">
        <v>4.3</v>
      </c>
      <c r="D173" s="6">
        <v>-0.7</v>
      </c>
      <c r="E173" s="6">
        <v>-2.2000000000000002</v>
      </c>
      <c r="F173" s="6">
        <v>3.4</v>
      </c>
      <c r="G173" s="6">
        <v>-2.1</v>
      </c>
      <c r="H173" s="6">
        <v>-4.2</v>
      </c>
      <c r="I173" s="6">
        <v>-0.2</v>
      </c>
    </row>
    <row r="174" spans="1:15" hidden="1" outlineLevel="1">
      <c r="A174" s="4" t="s">
        <v>650</v>
      </c>
      <c r="B174" s="5">
        <v>4.5</v>
      </c>
      <c r="C174" s="6">
        <v>6.7</v>
      </c>
      <c r="D174" s="6">
        <v>1.8</v>
      </c>
      <c r="E174" s="1">
        <v>2.8</v>
      </c>
      <c r="F174" s="1">
        <v>4.3</v>
      </c>
      <c r="G174" s="1">
        <v>-2.8</v>
      </c>
      <c r="H174" s="1">
        <v>-0.5</v>
      </c>
      <c r="I174" s="1">
        <v>-0.1</v>
      </c>
    </row>
    <row r="175" spans="1:15" hidden="1" outlineLevel="1">
      <c r="A175" s="4" t="s">
        <v>653</v>
      </c>
      <c r="B175" s="1">
        <v>5.7</v>
      </c>
      <c r="C175" s="1">
        <v>7.5</v>
      </c>
      <c r="D175" s="1">
        <v>3.4</v>
      </c>
      <c r="E175" s="1">
        <v>4.5999999999999996</v>
      </c>
      <c r="F175" s="1">
        <v>5.8</v>
      </c>
      <c r="G175" s="1">
        <v>-1.8</v>
      </c>
      <c r="H175" s="1">
        <v>2.1</v>
      </c>
      <c r="I175" s="1">
        <v>1.8</v>
      </c>
    </row>
    <row r="176" spans="1:15" hidden="1" outlineLevel="1">
      <c r="A176" s="4" t="s">
        <v>654</v>
      </c>
      <c r="B176" s="1">
        <v>5.9</v>
      </c>
      <c r="C176" s="1">
        <v>7.9</v>
      </c>
      <c r="D176" s="1">
        <v>3.3</v>
      </c>
      <c r="E176" s="1">
        <v>3.7</v>
      </c>
      <c r="F176" s="1">
        <v>5.7</v>
      </c>
      <c r="G176" s="1">
        <v>-0.4</v>
      </c>
      <c r="H176" s="1">
        <v>2.2999999999999998</v>
      </c>
      <c r="I176" s="1">
        <v>2.2999999999999998</v>
      </c>
    </row>
    <row r="177" spans="1:15" hidden="1" outlineLevel="1">
      <c r="A177" s="4" t="s">
        <v>655</v>
      </c>
      <c r="B177" s="5">
        <v>5.8</v>
      </c>
      <c r="C177" s="6">
        <v>7.8</v>
      </c>
      <c r="D177" s="6">
        <v>3.1</v>
      </c>
      <c r="E177" s="1">
        <v>2.7</v>
      </c>
      <c r="F177" s="1">
        <v>5.8</v>
      </c>
      <c r="G177" s="1">
        <v>0.1</v>
      </c>
      <c r="H177" s="1">
        <v>2.4</v>
      </c>
      <c r="I177" s="1">
        <v>3.2</v>
      </c>
    </row>
    <row r="178" spans="1:15" hidden="1" outlineLevel="1">
      <c r="A178" s="4" t="s">
        <v>656</v>
      </c>
      <c r="B178" s="5">
        <v>5.0999999999999996</v>
      </c>
      <c r="C178" s="6">
        <v>6.7</v>
      </c>
      <c r="D178" s="6">
        <v>3.1</v>
      </c>
      <c r="E178" s="1">
        <v>2.9</v>
      </c>
      <c r="F178" s="1">
        <v>5.6</v>
      </c>
      <c r="G178" s="19">
        <v>0</v>
      </c>
      <c r="H178" s="1">
        <v>2.4</v>
      </c>
      <c r="I178" s="1">
        <v>3.7</v>
      </c>
    </row>
    <row r="179" spans="1:15" s="183" customFormat="1" hidden="1" outlineLevel="1">
      <c r="A179" s="432" t="s">
        <v>657</v>
      </c>
      <c r="B179" s="19">
        <v>4.5999999999999996</v>
      </c>
      <c r="C179" s="19">
        <v>6.2</v>
      </c>
      <c r="D179" s="19">
        <v>2.5</v>
      </c>
      <c r="E179" s="19">
        <v>2</v>
      </c>
      <c r="F179" s="19">
        <v>4.4000000000000004</v>
      </c>
      <c r="G179" s="19">
        <v>-0.8</v>
      </c>
      <c r="H179" s="19">
        <v>2.7</v>
      </c>
      <c r="I179" s="19">
        <v>4.0999999999999996</v>
      </c>
      <c r="J179" s="19"/>
      <c r="K179" s="19"/>
      <c r="L179" s="19"/>
      <c r="M179" s="19"/>
      <c r="N179" s="19"/>
      <c r="O179" s="19"/>
    </row>
    <row r="180" spans="1:15" s="183" customFormat="1" hidden="1" outlineLevel="1">
      <c r="A180" s="432" t="s">
        <v>717</v>
      </c>
      <c r="B180" s="17">
        <v>3.3</v>
      </c>
      <c r="C180" s="14">
        <v>4.3</v>
      </c>
      <c r="D180" s="14">
        <v>2.1</v>
      </c>
      <c r="E180" s="19">
        <v>1</v>
      </c>
      <c r="F180" s="19">
        <v>4.3</v>
      </c>
      <c r="G180" s="19">
        <v>-0.1</v>
      </c>
      <c r="H180" s="19">
        <v>3.4</v>
      </c>
      <c r="I180" s="19">
        <v>4.3</v>
      </c>
      <c r="J180" s="19"/>
      <c r="K180" s="19"/>
      <c r="L180" s="19"/>
      <c r="M180" s="19"/>
      <c r="N180" s="19"/>
      <c r="O180" s="19"/>
    </row>
    <row r="181" spans="1:15" hidden="1" outlineLevel="1">
      <c r="A181" s="4" t="s">
        <v>658</v>
      </c>
      <c r="B181" s="17">
        <v>3.7</v>
      </c>
      <c r="C181" s="14">
        <v>5.0999999999999996</v>
      </c>
      <c r="D181" s="14">
        <v>2</v>
      </c>
      <c r="E181" s="1">
        <v>1.5</v>
      </c>
      <c r="F181" s="1">
        <v>3.9</v>
      </c>
      <c r="G181" s="1">
        <v>-1.2</v>
      </c>
      <c r="H181" s="1">
        <v>3.6</v>
      </c>
      <c r="I181" s="1">
        <v>3.8</v>
      </c>
    </row>
    <row r="182" spans="1:15" hidden="1" outlineLevel="1">
      <c r="A182" s="4" t="s">
        <v>659</v>
      </c>
      <c r="B182" s="5">
        <v>3.8</v>
      </c>
      <c r="C182" s="14">
        <v>5</v>
      </c>
      <c r="D182" s="6">
        <v>2.4</v>
      </c>
      <c r="E182" s="1">
        <v>2.6</v>
      </c>
      <c r="F182" s="1">
        <v>3.3</v>
      </c>
      <c r="G182" s="1">
        <v>0.1</v>
      </c>
      <c r="H182" s="1">
        <v>3.6</v>
      </c>
      <c r="I182" s="1">
        <v>3.2</v>
      </c>
    </row>
    <row r="183" spans="1:15" s="183" customFormat="1" hidden="1" outlineLevel="1">
      <c r="A183" s="432" t="s">
        <v>652</v>
      </c>
      <c r="B183" s="17">
        <v>3.8</v>
      </c>
      <c r="C183" s="14">
        <v>4.4000000000000004</v>
      </c>
      <c r="D183" s="14">
        <v>3</v>
      </c>
      <c r="E183" s="19">
        <v>3.8</v>
      </c>
      <c r="F183" s="19">
        <v>3.3</v>
      </c>
      <c r="G183" s="19">
        <v>0</v>
      </c>
      <c r="H183" s="19">
        <v>3.7</v>
      </c>
      <c r="I183" s="19">
        <v>3.4</v>
      </c>
      <c r="J183" s="19"/>
      <c r="K183" s="19"/>
      <c r="L183" s="19"/>
      <c r="M183" s="19"/>
      <c r="N183" s="19"/>
      <c r="O183" s="19"/>
    </row>
    <row r="184" spans="1:15" hidden="1" outlineLevel="1">
      <c r="A184" s="432" t="s">
        <v>651</v>
      </c>
      <c r="B184" s="17">
        <v>3.8</v>
      </c>
      <c r="C184" s="14">
        <v>4.3</v>
      </c>
      <c r="D184" s="14">
        <v>3.1</v>
      </c>
      <c r="E184" s="19">
        <v>4</v>
      </c>
      <c r="F184" s="19">
        <v>3.1</v>
      </c>
      <c r="G184" s="19">
        <v>-1</v>
      </c>
      <c r="H184" s="19">
        <v>3.7</v>
      </c>
      <c r="I184" s="19">
        <v>4</v>
      </c>
    </row>
    <row r="185" spans="1:15" hidden="1" outlineLevel="1">
      <c r="A185" s="4" t="s">
        <v>660</v>
      </c>
      <c r="B185" s="5">
        <v>3.1</v>
      </c>
      <c r="C185" s="6">
        <v>3.7</v>
      </c>
      <c r="D185" s="6">
        <v>2.4</v>
      </c>
      <c r="E185" s="6">
        <v>3.4</v>
      </c>
      <c r="F185" s="6">
        <v>2.2999999999999998</v>
      </c>
      <c r="G185" s="6">
        <v>-2.5</v>
      </c>
      <c r="H185" s="6">
        <v>4.5999999999999996</v>
      </c>
      <c r="I185" s="6">
        <v>4.3</v>
      </c>
    </row>
    <row r="186" spans="1:15" collapsed="1">
      <c r="A186" s="626" t="s">
        <v>738</v>
      </c>
      <c r="B186" s="627">
        <v>2.1</v>
      </c>
      <c r="C186" s="454">
        <v>1.6</v>
      </c>
      <c r="D186" s="454">
        <v>2.7</v>
      </c>
      <c r="E186" s="454">
        <v>2.8</v>
      </c>
      <c r="F186" s="454">
        <v>1.1000000000000001</v>
      </c>
      <c r="G186" s="454">
        <v>-1.9</v>
      </c>
      <c r="H186" s="454">
        <v>4.7</v>
      </c>
      <c r="I186" s="454">
        <v>4.7</v>
      </c>
    </row>
    <row r="187" spans="1:15">
      <c r="A187" s="4" t="s">
        <v>744</v>
      </c>
      <c r="B187" s="5">
        <v>2.6</v>
      </c>
      <c r="C187" s="6">
        <v>1.7</v>
      </c>
      <c r="D187" s="6">
        <v>3.8</v>
      </c>
      <c r="E187" s="1">
        <v>6.8</v>
      </c>
      <c r="F187" s="1">
        <v>-0.8</v>
      </c>
      <c r="G187" s="1">
        <v>-2.2999999999999998</v>
      </c>
      <c r="H187" s="1">
        <v>2.2999999999999998</v>
      </c>
      <c r="I187" s="1">
        <v>2.9</v>
      </c>
    </row>
    <row r="188" spans="1:15">
      <c r="A188" s="4" t="s">
        <v>745</v>
      </c>
      <c r="B188" s="5">
        <v>2.6</v>
      </c>
      <c r="C188" s="6">
        <v>1.6</v>
      </c>
      <c r="D188" s="6">
        <v>4.2</v>
      </c>
      <c r="E188" s="1">
        <v>7.7</v>
      </c>
      <c r="F188" s="1">
        <v>-0.7</v>
      </c>
      <c r="G188" s="1">
        <v>-1.9</v>
      </c>
      <c r="H188" s="1">
        <v>2.7</v>
      </c>
      <c r="I188" s="1">
        <v>1.8</v>
      </c>
    </row>
    <row r="189" spans="1:15">
      <c r="A189" s="4" t="s">
        <v>746</v>
      </c>
      <c r="B189" s="5">
        <v>1.8</v>
      </c>
      <c r="C189" s="6">
        <v>0.4</v>
      </c>
      <c r="D189" s="6">
        <v>3.8</v>
      </c>
      <c r="E189" s="1">
        <v>7.1</v>
      </c>
      <c r="F189" s="1">
        <v>-0.6</v>
      </c>
      <c r="G189" s="19">
        <v>-2</v>
      </c>
      <c r="H189" s="1">
        <v>2.2000000000000002</v>
      </c>
      <c r="I189" s="1">
        <v>1.3</v>
      </c>
    </row>
    <row r="190" spans="1:15">
      <c r="A190" s="4" t="s">
        <v>747</v>
      </c>
      <c r="B190" s="17">
        <v>1.7</v>
      </c>
      <c r="C190" s="14">
        <v>-0.1</v>
      </c>
      <c r="D190" s="14">
        <v>4.2</v>
      </c>
      <c r="E190" s="19">
        <v>7</v>
      </c>
      <c r="F190" s="1">
        <v>-0.7</v>
      </c>
      <c r="G190" s="1">
        <v>-0.6</v>
      </c>
      <c r="H190" s="1">
        <v>2.7</v>
      </c>
      <c r="I190" s="1">
        <v>1.4</v>
      </c>
    </row>
    <row r="191" spans="1:15">
      <c r="A191" s="432" t="s">
        <v>748</v>
      </c>
      <c r="B191" s="17">
        <v>1.4</v>
      </c>
      <c r="C191" s="14">
        <v>-0.4</v>
      </c>
      <c r="D191" s="14">
        <v>4</v>
      </c>
      <c r="E191" s="19">
        <v>6.2</v>
      </c>
      <c r="F191" s="19">
        <v>-1</v>
      </c>
      <c r="G191" s="19">
        <v>1.1000000000000001</v>
      </c>
      <c r="H191" s="19">
        <v>2.2999999999999998</v>
      </c>
      <c r="I191" s="19">
        <v>1.1000000000000001</v>
      </c>
    </row>
    <row r="192" spans="1:15">
      <c r="A192" s="432" t="s">
        <v>749</v>
      </c>
      <c r="B192" s="17">
        <v>1.5</v>
      </c>
      <c r="C192" s="14">
        <v>0</v>
      </c>
      <c r="D192" s="14">
        <v>3.6</v>
      </c>
      <c r="E192" s="1">
        <v>5.8</v>
      </c>
      <c r="F192" s="1">
        <v>-1.4</v>
      </c>
      <c r="G192" s="1">
        <v>1.5</v>
      </c>
      <c r="H192" s="1">
        <v>1.8</v>
      </c>
      <c r="I192" s="1">
        <v>0.7</v>
      </c>
    </row>
    <row r="193" spans="1:9">
      <c r="A193" s="4" t="s">
        <v>750</v>
      </c>
      <c r="B193" s="17">
        <v>1.9</v>
      </c>
      <c r="C193" s="14">
        <v>0.4</v>
      </c>
      <c r="D193" s="14">
        <v>4.0999999999999996</v>
      </c>
      <c r="E193" s="1">
        <v>6.8</v>
      </c>
      <c r="F193" s="1">
        <v>-1.6</v>
      </c>
      <c r="G193" s="1">
        <v>1.2</v>
      </c>
      <c r="H193" s="1">
        <v>1.4</v>
      </c>
      <c r="I193" s="1">
        <v>1.1000000000000001</v>
      </c>
    </row>
    <row r="194" spans="1:9">
      <c r="A194" s="4" t="s">
        <v>751</v>
      </c>
      <c r="B194" s="5">
        <v>2.5</v>
      </c>
      <c r="C194" s="6">
        <v>1.2</v>
      </c>
      <c r="D194" s="6">
        <v>4.4000000000000004</v>
      </c>
      <c r="E194" s="1">
        <v>7.4</v>
      </c>
      <c r="F194" s="1">
        <v>-1.3</v>
      </c>
      <c r="G194" s="1">
        <v>0.1</v>
      </c>
      <c r="H194" s="1">
        <v>1.2</v>
      </c>
      <c r="I194" s="1">
        <v>1.2</v>
      </c>
    </row>
    <row r="195" spans="1:9">
      <c r="A195" s="432" t="s">
        <v>752</v>
      </c>
      <c r="B195" s="17">
        <v>2.2999999999999998</v>
      </c>
      <c r="C195" s="14">
        <v>1.3</v>
      </c>
      <c r="D195" s="14">
        <v>4.2</v>
      </c>
      <c r="E195" s="1">
        <v>6.1</v>
      </c>
      <c r="F195" s="1">
        <v>-0.8</v>
      </c>
      <c r="G195" s="1">
        <v>1.6</v>
      </c>
      <c r="H195" s="1">
        <v>1.1000000000000001</v>
      </c>
      <c r="I195" s="1">
        <v>1.6</v>
      </c>
    </row>
    <row r="196" spans="1:9">
      <c r="A196" s="432" t="s">
        <v>753</v>
      </c>
      <c r="B196" s="1">
        <v>1.9</v>
      </c>
      <c r="C196" s="1">
        <v>0.8</v>
      </c>
      <c r="D196" s="1">
        <v>3.9</v>
      </c>
      <c r="E196" s="1">
        <v>5.7</v>
      </c>
      <c r="F196" s="1">
        <v>-1.3</v>
      </c>
      <c r="G196" s="1">
        <v>2.4</v>
      </c>
      <c r="H196" s="1">
        <v>1.1000000000000001</v>
      </c>
      <c r="I196" s="1">
        <v>1.6</v>
      </c>
    </row>
    <row r="197" spans="1:9">
      <c r="A197" s="971" t="s">
        <v>743</v>
      </c>
      <c r="B197" s="14">
        <v>2</v>
      </c>
      <c r="C197" s="14">
        <v>1</v>
      </c>
      <c r="D197" s="14">
        <v>3.9</v>
      </c>
      <c r="E197" s="14">
        <v>5</v>
      </c>
      <c r="F197" s="14">
        <v>-0.7</v>
      </c>
      <c r="G197" s="14">
        <v>3.6</v>
      </c>
      <c r="H197" s="14">
        <v>0.2</v>
      </c>
      <c r="I197" s="14">
        <v>1.1000000000000001</v>
      </c>
    </row>
    <row r="198" spans="1:9" hidden="1" outlineLevel="1">
      <c r="A198" s="971" t="s">
        <v>772</v>
      </c>
    </row>
    <row r="199" spans="1:9" hidden="1" outlineLevel="1">
      <c r="A199" s="4" t="s">
        <v>773</v>
      </c>
    </row>
    <row r="200" spans="1:9" hidden="1" outlineLevel="1">
      <c r="A200" s="4" t="s">
        <v>774</v>
      </c>
    </row>
    <row r="201" spans="1:9" hidden="1" outlineLevel="1">
      <c r="A201" s="4" t="s">
        <v>775</v>
      </c>
    </row>
    <row r="202" spans="1:9" hidden="1" outlineLevel="1">
      <c r="A202" s="4" t="s">
        <v>776</v>
      </c>
    </row>
    <row r="203" spans="1:9" hidden="1" outlineLevel="1">
      <c r="A203" s="432" t="s">
        <v>777</v>
      </c>
    </row>
    <row r="204" spans="1:9" hidden="1" outlineLevel="1">
      <c r="A204" s="432" t="s">
        <v>778</v>
      </c>
    </row>
    <row r="205" spans="1:9" hidden="1" outlineLevel="1">
      <c r="A205" s="4" t="s">
        <v>779</v>
      </c>
    </row>
    <row r="206" spans="1:9" hidden="1" outlineLevel="1">
      <c r="A206" s="4" t="s">
        <v>780</v>
      </c>
    </row>
    <row r="207" spans="1:9" hidden="1" outlineLevel="1">
      <c r="A207" s="432" t="s">
        <v>781</v>
      </c>
    </row>
    <row r="208" spans="1:9" hidden="1" outlineLevel="1">
      <c r="A208" s="432" t="s">
        <v>770</v>
      </c>
    </row>
    <row r="209" spans="1:1" hidden="1" outlineLevel="1">
      <c r="A209" s="4" t="s">
        <v>771</v>
      </c>
    </row>
    <row r="210" spans="1:1" collapsed="1"/>
    <row r="211" spans="1:1">
      <c r="A211" s="1" t="s">
        <v>407</v>
      </c>
    </row>
    <row r="212" spans="1:1">
      <c r="A212" s="72" t="s">
        <v>729</v>
      </c>
    </row>
  </sheetData>
  <mergeCells count="24">
    <mergeCell ref="N5:N8"/>
    <mergeCell ref="K6:K8"/>
    <mergeCell ref="J6:J8"/>
    <mergeCell ref="I6:I8"/>
    <mergeCell ref="M5:M8"/>
    <mergeCell ref="I5:K5"/>
    <mergeCell ref="L5:L8"/>
    <mergeCell ref="B5:G5"/>
    <mergeCell ref="B6:B8"/>
    <mergeCell ref="C6:C8"/>
    <mergeCell ref="D6:D8"/>
    <mergeCell ref="G6:G8"/>
    <mergeCell ref="H6:H8"/>
    <mergeCell ref="E6:E8"/>
    <mergeCell ref="F6:F8"/>
    <mergeCell ref="B111:B113"/>
    <mergeCell ref="I111:I113"/>
    <mergeCell ref="B110:J110"/>
    <mergeCell ref="F111:F113"/>
    <mergeCell ref="G111:G113"/>
    <mergeCell ref="H111:H113"/>
    <mergeCell ref="E111:E113"/>
    <mergeCell ref="C111:C113"/>
    <mergeCell ref="D111:D113"/>
  </mergeCells>
  <phoneticPr fontId="2" type="noConversion"/>
  <pageMargins left="0.37" right="0.16" top="0.36" bottom="0.38" header="0.32" footer="0.5"/>
  <pageSetup paperSize="9" scale="6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20</vt:i4>
      </vt:variant>
    </vt:vector>
  </HeadingPairs>
  <TitlesOfParts>
    <vt:vector size="40" baseType="lpstr">
      <vt:lpstr>Súhrnná tab.</vt:lpstr>
      <vt:lpstr>Sadzby ECB</vt:lpstr>
      <vt:lpstr>Sadzby úvery, vklady</vt:lpstr>
      <vt:lpstr>Menové agregáty</vt:lpstr>
      <vt:lpstr>Vklady</vt:lpstr>
      <vt:lpstr>Úvery</vt:lpstr>
      <vt:lpstr>HICP</vt:lpstr>
      <vt:lpstr>CPI</vt:lpstr>
      <vt:lpstr>PPI</vt:lpstr>
      <vt:lpstr>ULC, Cop, LP</vt:lpstr>
      <vt:lpstr>Priemyselná a staveb. produkcia</vt:lpstr>
      <vt:lpstr>Tržby</vt:lpstr>
      <vt:lpstr>Mzdy</vt:lpstr>
      <vt:lpstr>Konjunkturálne prieskumy</vt:lpstr>
      <vt:lpstr>Zam., nezam.</vt:lpstr>
      <vt:lpstr>HDP spotreba</vt:lpstr>
      <vt:lpstr>HDP produkcia</vt:lpstr>
      <vt:lpstr>ŠR</vt:lpstr>
      <vt:lpstr>PB</vt:lpstr>
      <vt:lpstr>Medzinárodná ekonomika</vt:lpstr>
      <vt:lpstr>CPI!Print_Area</vt:lpstr>
      <vt:lpstr>'HDP produkcia'!Print_Area</vt:lpstr>
      <vt:lpstr>'HDP spotreba'!Print_Area</vt:lpstr>
      <vt:lpstr>HICP!Print_Area</vt:lpstr>
      <vt:lpstr>'Konjunkturálne prieskumy'!Print_Area</vt:lpstr>
      <vt:lpstr>'Medzinárodná ekonomika'!Print_Area</vt:lpstr>
      <vt:lpstr>'Menové agregáty'!Print_Area</vt:lpstr>
      <vt:lpstr>Mzdy!Print_Area</vt:lpstr>
      <vt:lpstr>PB!Print_Area</vt:lpstr>
      <vt:lpstr>PPI!Print_Area</vt:lpstr>
      <vt:lpstr>'Priemyselná a staveb. produkcia'!Print_Area</vt:lpstr>
      <vt:lpstr>'Sadzby ECB'!Print_Area</vt:lpstr>
      <vt:lpstr>'Sadzby úvery, vklady'!Print_Area</vt:lpstr>
      <vt:lpstr>'Súhrnná tab.'!Print_Area</vt:lpstr>
      <vt:lpstr>ŠR!Print_Area</vt:lpstr>
      <vt:lpstr>Tržby!Print_Area</vt:lpstr>
      <vt:lpstr>'ULC, Cop, LP'!Print_Area</vt:lpstr>
      <vt:lpstr>Úvery!Print_Area</vt:lpstr>
      <vt:lpstr>Vklady!Print_Area</vt:lpstr>
      <vt:lpstr>'Zam., nezam.'!Print_Area</vt:lpstr>
    </vt:vector>
  </TitlesOfParts>
  <Company>NBS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Valentovicova</dc:creator>
  <cp:lastModifiedBy> Henrieta Caganova</cp:lastModifiedBy>
  <cp:lastPrinted>2013-02-19T13:30:31Z</cp:lastPrinted>
  <dcterms:created xsi:type="dcterms:W3CDTF">2009-02-03T08:18:16Z</dcterms:created>
  <dcterms:modified xsi:type="dcterms:W3CDTF">2013-02-19T13:37:00Z</dcterms:modified>
</cp:coreProperties>
</file>